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2.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3.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4.xml" ContentType="application/vnd.openxmlformats-officedocument.drawing+xml"/>
  <Override PartName="/xl/ctrlProps/ctrlProp3.xml" ContentType="application/vnd.ms-excel.controlproperties+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5.xml" ContentType="application/vnd.openxmlformats-officedocument.drawing+xml"/>
  <Override PartName="/xl/ctrlProps/ctrlProp4.xml" ContentType="application/vnd.ms-excel.controlproperties+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drawings/drawing6.xml" ContentType="application/vnd.openxmlformats-officedocument.drawing+xml"/>
  <Override PartName="/xl/ctrlProps/ctrlProp5.xml" ContentType="application/vnd.ms-excel.controlproperties+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drawings/drawing7.xml" ContentType="application/vnd.openxmlformats-officedocument.drawing+xml"/>
  <Override PartName="/xl/ctrlProps/ctrlProp6.xml" ContentType="application/vnd.ms-excel.controlproperties+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drawings/drawing8.xml" ContentType="application/vnd.openxmlformats-officedocument.drawing+xml"/>
  <Override PartName="/xl/ctrlProps/ctrlProp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defaultThemeVersion="166925"/>
  <mc:AlternateContent xmlns:mc="http://schemas.openxmlformats.org/markup-compatibility/2006">
    <mc:Choice Requires="x15">
      <x15ac:absPath xmlns:x15ac="http://schemas.microsoft.com/office/spreadsheetml/2010/11/ac" url="C:\Projects\VBA-CSV\workbooks\"/>
    </mc:Choice>
  </mc:AlternateContent>
  <xr:revisionPtr revIDLastSave="0" documentId="13_ncr:1_{25D86459-CC79-4B7A-A72B-359EC6CFB115}" xr6:coauthVersionLast="47" xr6:coauthVersionMax="47" xr10:uidLastSave="{00000000-0000-0000-0000-000000000000}"/>
  <bookViews>
    <workbookView xWindow="-38498" yWindow="-98" windowWidth="38596" windowHeight="20993" tabRatio="776" xr2:uid="{77FCC9C7-9D35-4681-82A7-05A68EE6D7BF}"/>
  </bookViews>
  <sheets>
    <sheet name="Demo" sheetId="1" r:id="rId1"/>
    <sheet name="Col-by-col" sheetId="14" r:id="rId2"/>
    <sheet name="Test" sheetId="4" r:id="rId3"/>
    <sheet name="HiddenSheet" sheetId="35" state="hidden" r:id="rId4"/>
    <sheet name="TestResults" sheetId="21" r:id="rId5"/>
    <sheet name="Performance" sheetId="30" r:id="rId6"/>
    <sheet name="Performance (2)" sheetId="40" r:id="rId7"/>
    <sheet name="Performance (3)" sheetId="41" r:id="rId8"/>
    <sheet name="Performance (4)" sheetId="45" r:id="rId9"/>
    <sheet name="Performance (5)" sheetId="46" r:id="rId10"/>
    <sheet name="Performance (6)" sheetId="48" r:id="rId11"/>
    <sheet name="RegExp" sheetId="11" r:id="rId12"/>
    <sheet name="GIF" sheetId="38" r:id="rId13"/>
    <sheet name="GIF2" sheetId="37" r:id="rId14"/>
    <sheet name="GIF3" sheetId="39" r:id="rId15"/>
    <sheet name="NotRFC4180" sheetId="42" r:id="rId16"/>
    <sheet name="AdHoc" sheetId="43" r:id="rId17"/>
    <sheet name="Audit" sheetId="3" r:id="rId18"/>
  </sheets>
  <functionGroups builtInGroupCount="19">
    <functionGroup name="BERT"/>
    <functionGroup name="JuliaInXL Add-In"/>
    <functionGroup name="Excel-DNA IntelliSense Host"/>
    <functionGroup name="Solum Maths"/>
    <functionGroup name="Solum Array"/>
    <functionGroup name="Solum String"/>
    <functionGroup name="Solum File"/>
    <functionGroup name="Solum Comparison and Selection"/>
    <functionGroup name="Solum Utilities"/>
    <functionGroup name="Solum Options"/>
    <functionGroup name="Solum Numeric Array"/>
    <functionGroup name="Solum Range"/>
    <functionGroup name="Solum SCRiPTUtils"/>
  </functionGroups>
  <definedNames>
    <definedName name="CallToCSVRead" localSheetId="2">Test!$AA$15</definedName>
    <definedName name="ConvertTypes" localSheetId="1">'Col-by-col'!$K$6:$L$12</definedName>
    <definedName name="CrashSymbol" localSheetId="15">NotRFC4180!$B$16</definedName>
    <definedName name="CSVContents" localSheetId="0">Demo!$E$13</definedName>
    <definedName name="Data" localSheetId="0">Demo!$B$13:$C$52</definedName>
    <definedName name="DateFormat" localSheetId="0">Demo!$C$5</definedName>
    <definedName name="DateTimeFormat" localSheetId="0">Demo!$C$6</definedName>
    <definedName name="EOL" localSheetId="0">Demo!$C$8</definedName>
    <definedName name="FileName" localSheetId="2">Test!$C$3</definedName>
    <definedName name="FileTable" localSheetId="2">Test!$B$15:$U$216</definedName>
    <definedName name="Folder" localSheetId="2">Test!$C$2</definedName>
    <definedName name="FormattedRange1" localSheetId="2">Test!$Y$15:$Y$50</definedName>
    <definedName name="FormattedRange2" localSheetId="2">Test!$AA$13:$AO$13</definedName>
    <definedName name="FormattedRange3" localSheetId="2">Test!$AA$15:$AO$50</definedName>
    <definedName name="HeaderRow" localSheetId="2">Test!$AA$13</definedName>
    <definedName name="Headers" localSheetId="17">Audit!$B$5:$F$5</definedName>
    <definedName name="IncludeLargeFiles" localSheetId="2">Test!$J$3</definedName>
    <definedName name="JuliaResultsFile" localSheetId="5">Performance!$B$5</definedName>
    <definedName name="JuliaResultsFile" localSheetId="6">'Performance (2)'!$B$5</definedName>
    <definedName name="JuliaResultsFile" localSheetId="7">'Performance (3)'!$B$5</definedName>
    <definedName name="JuliaResultsFile" localSheetId="8">'Performance (4)'!$B$6</definedName>
    <definedName name="JuliaResultsFile" localSheetId="9">'Performance (5)'!$B$6</definedName>
    <definedName name="JuliaResultsFile" localSheetId="10">'Performance (6)'!$B$6</definedName>
    <definedName name="NumFailed" localSheetId="2">Test!$J$5</definedName>
    <definedName name="NumPassed" localSheetId="2">Test!$J$4</definedName>
    <definedName name="NumSkipped" localSheetId="2">Test!$J$6</definedName>
    <definedName name="ParserNames" localSheetId="5">Performance!$E$6:$H$6</definedName>
    <definedName name="ParserNames" localSheetId="8">'Performance (4)'!$E$7:$I$7</definedName>
    <definedName name="ParserNames" localSheetId="9">'Performance (5)'!$E$7:$I$7</definedName>
    <definedName name="ParserNames" localSheetId="10">'Performance (6)'!$E$7:$G$7</definedName>
    <definedName name="PasteResultsHere1" localSheetId="5">Performance!$E$7:$E$28</definedName>
    <definedName name="PasteResultsHere1" localSheetId="6">'Performance (2)'!$E$7:$E$28</definedName>
    <definedName name="PasteResultsHere1" localSheetId="7">'Performance (3)'!$E$7:$E$28</definedName>
    <definedName name="PasteResultsHere1" localSheetId="8">'Performance (4)'!$E$8:$E$29</definedName>
    <definedName name="PasteResultsHere1" localSheetId="9">'Performance (5)'!$E$8:$E$29</definedName>
    <definedName name="PasteResultsHere1" localSheetId="10">'Performance (6)'!$E$8:$E$21</definedName>
    <definedName name="PasteResultsHere2" localSheetId="5">Performance!$E$34:$E$54</definedName>
    <definedName name="PasteResultsHere2" localSheetId="6">'Performance (2)'!$E$34:$E$54</definedName>
    <definedName name="PasteResultsHere2" localSheetId="7">'Performance (3)'!$E$34:$E$54</definedName>
    <definedName name="PasteResultsHere2" localSheetId="8">'Performance (4)'!$E$35:$E$55</definedName>
    <definedName name="PasteResultsHere2" localSheetId="9">'Performance (5)'!$E$35:$E$55</definedName>
    <definedName name="PasteResultsHere2" localSheetId="10">'Performance (6)'!#REF!</definedName>
    <definedName name="PasteResultsHere3" localSheetId="5">Performance!$E$61:$E$81</definedName>
    <definedName name="PasteResultsHere3" localSheetId="6">'Performance (2)'!$E$61:$E$81</definedName>
    <definedName name="PasteResultsHere3" localSheetId="7">'Performance (3)'!$E$61:$E$81</definedName>
    <definedName name="PasteResultsHere3" localSheetId="8">'Performance (4)'!$E$62:$E$82</definedName>
    <definedName name="PasteResultsHere3" localSheetId="9">'Performance (5)'!$E$62:$E$82</definedName>
    <definedName name="PasteResultsHere3" localSheetId="10">'Performance (6)'!#REF!</definedName>
    <definedName name="PasteResultsHere4" localSheetId="5">Performance!$E$88:$E$106</definedName>
    <definedName name="PasteResultsHere4" localSheetId="6">'Performance (2)'!$E$88:$E$106</definedName>
    <definedName name="PasteResultsHere4" localSheetId="7">'Performance (3)'!$E$88:$E$106</definedName>
    <definedName name="PasteResultsHere4" localSheetId="8">'Performance (4)'!$E$89:$E$107</definedName>
    <definedName name="PasteResultsHere4" localSheetId="9">'Performance (5)'!$E$89:$E$107</definedName>
    <definedName name="PasteResultsHere4" localSheetId="10">'Performance (6)'!#REF!</definedName>
    <definedName name="PasteResultsHere5" localSheetId="5">Performance!$E$115:$E$128</definedName>
    <definedName name="PasteResultsHere5" localSheetId="6">'Performance (2)'!$E$115:$E$128</definedName>
    <definedName name="PasteResultsHere5" localSheetId="7">'Performance (3)'!$E$115:$E$128</definedName>
    <definedName name="PasteResultsHere5" localSheetId="8">'Performance (4)'!$E$116:$E$129</definedName>
    <definedName name="PasteResultsHere5" localSheetId="9">'Performance (5)'!$E$116:$E$129</definedName>
    <definedName name="PasteResultsHere5" localSheetId="10">'Performance (6)'!#REF!</definedName>
    <definedName name="PasteResultsHere6" localSheetId="5">Performance!$E$142:$E$156</definedName>
    <definedName name="PasteResultsHere6" localSheetId="6">'Performance (2)'!$E$142:$E$156</definedName>
    <definedName name="PasteResultsHere6" localSheetId="7">'Performance (3)'!$E$142:$E$156</definedName>
    <definedName name="PasteResultsHere6" localSheetId="8">'Performance (4)'!$E$143:$E$157</definedName>
    <definedName name="PasteResultsHere6" localSheetId="9">'Performance (5)'!$E$143:$E$157</definedName>
    <definedName name="PasteResultsHere6" localSheetId="10">'Performance (6)'!#REF!</definedName>
    <definedName name="PasteResultsHere7" localSheetId="5">Performance!$E$169:$E$183</definedName>
    <definedName name="PasteResultsHere7" localSheetId="6">'Performance (2)'!$E$169:$E$183</definedName>
    <definedName name="PasteResultsHere7" localSheetId="7">'Performance (3)'!$E$169:$E$183</definedName>
    <definedName name="PasteResultsHere7" localSheetId="8">'Performance (4)'!$E$170:$E$184</definedName>
    <definedName name="PasteResultsHere7" localSheetId="9">'Performance (5)'!$E$170:$E$184</definedName>
    <definedName name="PasteResultsHere7" localSheetId="10">'Performance (6)'!#REF!</definedName>
    <definedName name="QuoteAllStrings" localSheetId="0">Demo!$C$4</definedName>
    <definedName name="RowNo" localSheetId="2">Test!$C$5</definedName>
    <definedName name="rxNoNo" localSheetId="5">RegExp!$L$11</definedName>
    <definedName name="rxNoNo" localSheetId="6">RegExp!$L$11</definedName>
    <definedName name="rxNoNo" localSheetId="7">RegExp!$L$11</definedName>
    <definedName name="rxNoNo" localSheetId="8">RegExp!$L$11</definedName>
    <definedName name="rxNoNo" localSheetId="9">RegExp!$L$11</definedName>
    <definedName name="rxNoNo" localSheetId="10">RegExp!$L$11</definedName>
    <definedName name="rxNoNo">RegExp!$L$11</definedName>
    <definedName name="rxNoYes" localSheetId="5">RegExp!$L$13</definedName>
    <definedName name="rxNoYes" localSheetId="6">RegExp!$L$13</definedName>
    <definedName name="rxNoYes" localSheetId="7">RegExp!$L$13</definedName>
    <definedName name="rxNoYes" localSheetId="8">RegExp!$L$13</definedName>
    <definedName name="rxNoYes" localSheetId="9">RegExp!$L$13</definedName>
    <definedName name="rxNoYes" localSheetId="10">RegExp!$L$13</definedName>
    <definedName name="rxNoYes">RegExp!$L$13</definedName>
    <definedName name="rxYesNo" localSheetId="5">RegExp!$L$12</definedName>
    <definedName name="rxYesNo" localSheetId="6">RegExp!$L$12</definedName>
    <definedName name="rxYesNo" localSheetId="7">RegExp!$L$12</definedName>
    <definedName name="rxYesNo" localSheetId="8">RegExp!$L$12</definedName>
    <definedName name="rxYesNo" localSheetId="9">RegExp!$L$12</definedName>
    <definedName name="rxYesNo" localSheetId="10">RegExp!$L$12</definedName>
    <definedName name="rxYesNo">RegExp!$L$12</definedName>
    <definedName name="rxYesYes" localSheetId="5">RegExp!$L$14</definedName>
    <definedName name="rxYesYes" localSheetId="6">RegExp!$L$14</definedName>
    <definedName name="rxYesYes" localSheetId="7">RegExp!$L$14</definedName>
    <definedName name="rxYesYes" localSheetId="8">RegExp!$L$14</definedName>
    <definedName name="rxYesYes" localSheetId="9">RegExp!$L$14</definedName>
    <definedName name="rxYesYes" localSheetId="10">RegExp!$L$14</definedName>
    <definedName name="rxYesYes">RegExp!$L$14</definedName>
    <definedName name="Test_Failures" localSheetId="2">Test!#REF!</definedName>
    <definedName name="TestNo" localSheetId="2">Test!$C$4</definedName>
    <definedName name="TheVBACode" localSheetId="2">Test!$W$15</definedName>
    <definedName name="TimeStamp" localSheetId="5">Performance!$A$4</definedName>
    <definedName name="TimeStamp" localSheetId="6">'Performance (2)'!$A$4</definedName>
    <definedName name="TimeStamp" localSheetId="7">'Performance (3)'!$A$4</definedName>
    <definedName name="TimeStamp" localSheetId="8">'Performance (4)'!$A$5</definedName>
    <definedName name="TimeStamp" localSheetId="9">'Performance (5)'!$A$5</definedName>
    <definedName name="TimeStamp" localSheetId="10">'Performance (6)'!$A$5</definedName>
    <definedName name="Unicode" localSheetId="0">Demo!$C$7</definedName>
    <definedName name="Windows" localSheetId="0">Demo!$C$4:$C$7</definedName>
  </definedNames>
  <calcPr calcId="191029" calcMode="manual" calcCompleted="0" calcOnSave="0"/>
  <extLst>
    <ext xmlns:x14="http://schemas.microsoft.com/office/spreadsheetml/2009/9/main" uri="{8193D73E-4604-4355-AFF4-8A2333D13BE4}">
      <x14:definedNames>
        <x14:definedName name="CSVRead">
          <x14:argumentDescriptions count="19">
            <x14:argumentDescription index="0">The full name of the file, including the path, or else a URL of a file, or else a string in CSV format.</x14:argumentDescription>
            <x14:argumentDescription index="1">Type conversion: Boolean or string, subset of letters NDBETQ. N = convert Numbers, D = convert Dates, B = Convert Booleans, E = convert Excel errors, T = trim leading &amp; trailing spaces, Q = quoted fields also converted. TRUE = NDB, FALSE = no conversion.</x14:argumentDescription>
            <x14:argumentDescription index="2">Delimiter string. Defaults to the first instance of comma, tab, semi-colon, colon or pipe found outside quoted regions within the first 10,000 characters. Enter FALSE to  see the file's contents as would be displayed in a text editor.</x14:argumentDescription>
            <x14:argumentDescription index="3">Whether delimiters which appear at the start of a line, the end of a line or immediately after another delimiter should be ignored while parsing; useful for fixed-width files with delimiter padding between fields.</x14:argumentDescription>
            <x14:argumentDescription index="4">The format of dates in the file such as `Y-M-D` (the default), `M-D-Y` or `Y/M/D`. Also `ISO` for ISO8601 (e.g., 2021-08-26T09:11:30) or `ISOZ` (time zone given e.g. 2021-08-26T13:11:30+05:00), in which case dates-with-time are returned in UTC time.</x14:argumentDescription>
            <x14:argumentDescription index="5">Rows that start with this string will be skipped while parsing.</x14:argumentDescription>
            <x14:argumentDescription index="6">Whether empty rows/lines in the file should be skipped while parsing (if `FALSE`, each column will be assigned ShowMissingsAs for that empty row).</x14:argumentDescription>
            <x14:argumentDescription index="7">The row in the file containing headers. Optional and defaults to 0. Type conversion is not applied to fields in the header row, though leading and trailing spaces are trimmed.</x14:argumentDescription>
            <x14:argumentDescription index="8">The first row in the file that's included in the return. Optional and defaults to one more than HeaderRowNum.</x14:argumentDescription>
            <x14:argumentDescription index="9">The column in the file at which reading starts. Optional and defaults to 1 to read from the first column.</x14:argumentDescription>
            <x14:argumentDescription index="10">The number of rows to read from the file. If omitted (or zero), all rows from SkipToRow to the end of the file are read.</x14:argumentDescription>
            <x14:argumentDescription index="11">The number of columns to read from the file. If omitted (or zero), all columns from SkipToCol are read.</x14:argumentDescription>
            <x14:argumentDescription index="12">Indicates how `TRUE` values are represented in the file. May be a string, an array of strings or a range containing strings; by default, `TRUE`, `True` and `true` are recognised.</x14:argumentDescription>
            <x14:argumentDescription index="13">Indicates how `FALSE` values are represented in the file. May be a string, an array of strings or a range containing strings; by default, `FALSE`, `False` and `false` are recognised.</x14:argumentDescription>
            <x14:argumentDescription index="14">Indicates how missing values are represented in the file. May be a string, an array of strings or a range containing strings. By default, only an empty field (consecutive delimiters) is considered missing.</x14:argumentDescription>
            <x14:argumentDescription index="15">Fields which are missing in the file (consecutive delimiters) or match one of the MissingStrings are returned in the array as ShowMissingsAs. Defaults to Empty, but the null string or `#N/A!` error value can be good alternatives.</x14:argumentDescription>
            <x14:argumentDescription index="16">Allowed entries are `ASCII`, `ANSI`, `UTF-8`, or `UTF-16`. For most files this argument can be omitted and CSVRead will detect the file's encoding.</x14:argumentDescription>
            <x14:argumentDescription index="17">The character that represents a decimal point. If omitted, then the value from Windows regional settings is used.</x14:argumentDescription>
            <x14:argumentDescription index="18">For use from VBA only.</x14:argumentDescription>
          </x14:argumentDescriptions>
        </x14:definedName>
        <x14:definedName name="CSVWrite">
          <x14:argumentDescriptions count="8">
            <x14:argumentDescription index="0">An array of data, or an Excel range. Elements may be strings, numbers, dates, Booleans, empty, Excel errors or null values. Data typically has two dimensions, but if Data has only one dimension then the output file has a single column, one field per row.</x14:argumentDescription>
            <x14:argumentDescription index="1">The full name of the file, including the path. Alternatively, if FileName is omitted, then the function returns Data converted CSV-style to a string.</x14:argumentDescription>
            <x14:argumentDescription index="2">If TRUE (the default) then all strings in Data are quoted before being written to file. If FALSE only strings containing Delimiter, line feed, carriage return or double quote are quoted. Double quotes are always escaped by another double quote.</x14:argumentDescription>
            <x14:argumentDescription index="3">A format string that determines how dates, including cells formatted as dates, appear in the file. If omitted, defaults to `yyyy-mm-dd`.</x14:argumentDescription>
            <x14:argumentDescription index="4">Format for datetimes. Defaults to `ISO` which abbreviates `yyyy-mm-ddThh:mm:ss`. Use `ISOZ` for ISO8601 format with time zone the same as the PC's clock. Use with care, daylight saving may be inconsistent across the datetimes in data.</x14:argumentDescription>
            <x14:argumentDescription index="5">The delimiter string, if omitted defaults to a comma. Delimiter may have more than one character.</x14:argumentDescription>
            <x14:argumentDescription index="6">Allowed entries are `ANSI` (the default), `UTF-8` and `UTF-16`. An error will result if this argument is `ANSI` but Data contains characters that cannot be written to an ANSI file. `UTF-8` and `UTF-16` files are written with a byte option mark.</x14:argumentDescription>
            <x14:argumentDescription index="7">Controls the line endings of the file written. Enter `Windows` (the default), `Unix` or `Mac`. Also supports the line-ending characters themselves (ascii 13 + ascii 10, ascii 10, ascii 13) or the strings `CRLF`, `LF` or `CR`.</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19" i="48" l="1"/>
  <c r="A18" i="48"/>
  <c r="A17" i="48"/>
  <c r="H7" i="48" a="1"/>
  <c r="H7" i="48" s="1"/>
  <c r="A21" i="48"/>
  <c r="A20" i="48"/>
  <c r="A16" i="48"/>
  <c r="A15" i="48"/>
  <c r="C14" i="48"/>
  <c r="C15" i="48" s="1"/>
  <c r="C16" i="48" s="1"/>
  <c r="C17" i="48" s="1"/>
  <c r="C18" i="48" s="1"/>
  <c r="C19" i="48" s="1"/>
  <c r="C20" i="48" s="1"/>
  <c r="C21" i="48" s="1"/>
  <c r="A14" i="48"/>
  <c r="A13" i="48"/>
  <c r="A12" i="48"/>
  <c r="A11" i="48"/>
  <c r="A10" i="48"/>
  <c r="D9" i="48"/>
  <c r="D10" i="48" s="1"/>
  <c r="D11" i="48" s="1"/>
  <c r="D12" i="48" s="1"/>
  <c r="D13" i="48" s="1"/>
  <c r="D14" i="48" s="1"/>
  <c r="D15" i="48" s="1"/>
  <c r="D16" i="48" s="1"/>
  <c r="D17" i="48" s="1"/>
  <c r="D18" i="48" s="1"/>
  <c r="D19" i="48" s="1"/>
  <c r="D20" i="48" s="1"/>
  <c r="D21" i="48" s="1"/>
  <c r="A9" i="48"/>
  <c r="A8" i="48"/>
  <c r="J169" i="46" a="1"/>
  <c r="J169" i="46" s="1"/>
  <c r="E169" i="46" a="1"/>
  <c r="E169" i="46" s="1"/>
  <c r="P160" i="46"/>
  <c r="P159" i="46"/>
  <c r="A143" i="46" a="1"/>
  <c r="A143" i="46" s="1"/>
  <c r="J142" i="46" a="1"/>
  <c r="J142" i="46" s="1"/>
  <c r="E142" i="46" a="1"/>
  <c r="E142" i="46" s="1"/>
  <c r="B129" i="46"/>
  <c r="A129" i="46" s="1"/>
  <c r="B128" i="46"/>
  <c r="A128" i="46" s="1"/>
  <c r="B127" i="46"/>
  <c r="A127" i="46" s="1"/>
  <c r="B126" i="46"/>
  <c r="A126" i="46" s="1"/>
  <c r="B125" i="46"/>
  <c r="A125" i="46" s="1"/>
  <c r="B124" i="46"/>
  <c r="A124" i="46" s="1"/>
  <c r="B123" i="46"/>
  <c r="A123" i="46" s="1"/>
  <c r="B122" i="46"/>
  <c r="A122" i="46" s="1"/>
  <c r="B121" i="46"/>
  <c r="A121" i="46" s="1"/>
  <c r="B120" i="46"/>
  <c r="A120" i="46" s="1"/>
  <c r="B119" i="46"/>
  <c r="A119" i="46" s="1"/>
  <c r="B118" i="46"/>
  <c r="A118" i="46" s="1"/>
  <c r="B117" i="46"/>
  <c r="A117" i="46" s="1"/>
  <c r="B116" i="46"/>
  <c r="A116" i="46" s="1"/>
  <c r="J115" i="46" a="1"/>
  <c r="J115" i="46" s="1"/>
  <c r="E115" i="46" a="1"/>
  <c r="E115" i="46" s="1"/>
  <c r="P110" i="46"/>
  <c r="P109" i="46"/>
  <c r="A107" i="46"/>
  <c r="A106" i="46"/>
  <c r="A105" i="46"/>
  <c r="A104" i="46"/>
  <c r="A103" i="46"/>
  <c r="A102" i="46"/>
  <c r="A101" i="46"/>
  <c r="A100" i="46"/>
  <c r="A99" i="46"/>
  <c r="A98" i="46"/>
  <c r="A97" i="46"/>
  <c r="A96" i="46"/>
  <c r="A95" i="46"/>
  <c r="A94" i="46"/>
  <c r="A93" i="46"/>
  <c r="A92" i="46"/>
  <c r="A91" i="46"/>
  <c r="A90" i="46"/>
  <c r="A89" i="46"/>
  <c r="J88" i="46" a="1"/>
  <c r="J88" i="46" s="1"/>
  <c r="E88" i="46" a="1"/>
  <c r="E88" i="46" s="1"/>
  <c r="G86" i="46"/>
  <c r="P85" i="46"/>
  <c r="G85" i="46"/>
  <c r="P84" i="46"/>
  <c r="B82" i="46"/>
  <c r="A82" i="46" s="1"/>
  <c r="B81" i="46"/>
  <c r="A81" i="46" s="1"/>
  <c r="B80" i="46"/>
  <c r="A80" i="46" s="1"/>
  <c r="B79" i="46"/>
  <c r="A79" i="46" s="1"/>
  <c r="B78" i="46"/>
  <c r="A78" i="46" s="1"/>
  <c r="B77" i="46"/>
  <c r="A77" i="46" s="1"/>
  <c r="B76" i="46"/>
  <c r="A76" i="46" s="1"/>
  <c r="B75" i="46"/>
  <c r="A75" i="46" s="1"/>
  <c r="B74" i="46"/>
  <c r="A74" i="46" s="1"/>
  <c r="B73" i="46"/>
  <c r="A73" i="46" s="1"/>
  <c r="B72" i="46"/>
  <c r="A72" i="46" s="1"/>
  <c r="B71" i="46"/>
  <c r="A71" i="46" s="1"/>
  <c r="B70" i="46"/>
  <c r="A70" i="46" s="1"/>
  <c r="B69" i="46"/>
  <c r="A69" i="46" s="1"/>
  <c r="B68" i="46"/>
  <c r="A68" i="46" s="1"/>
  <c r="B67" i="46"/>
  <c r="A67" i="46" s="1"/>
  <c r="B66" i="46"/>
  <c r="A66" i="46" s="1"/>
  <c r="B65" i="46"/>
  <c r="A65" i="46" s="1"/>
  <c r="B64" i="46"/>
  <c r="A64" i="46" s="1"/>
  <c r="B63" i="46"/>
  <c r="A63" i="46" s="1"/>
  <c r="B62" i="46"/>
  <c r="A62" i="46" s="1"/>
  <c r="J61" i="46" a="1"/>
  <c r="J61" i="46" s="1"/>
  <c r="E61" i="46" a="1"/>
  <c r="E61" i="46" s="1"/>
  <c r="P58" i="46"/>
  <c r="P57" i="46"/>
  <c r="B55" i="46"/>
  <c r="A55" i="46" s="1"/>
  <c r="B54" i="46"/>
  <c r="A54" i="46" s="1"/>
  <c r="B53" i="46"/>
  <c r="A53" i="46" s="1"/>
  <c r="B52" i="46"/>
  <c r="A52" i="46" s="1"/>
  <c r="B51" i="46"/>
  <c r="A51" i="46" s="1"/>
  <c r="B50" i="46"/>
  <c r="A50" i="46" s="1"/>
  <c r="B49" i="46"/>
  <c r="A49" i="46" s="1"/>
  <c r="B48" i="46"/>
  <c r="A48" i="46" s="1"/>
  <c r="B47" i="46"/>
  <c r="A47" i="46" s="1"/>
  <c r="B46" i="46"/>
  <c r="A46" i="46" s="1"/>
  <c r="B45" i="46"/>
  <c r="A45" i="46" s="1"/>
  <c r="B44" i="46"/>
  <c r="A44" i="46" s="1"/>
  <c r="B43" i="46"/>
  <c r="A43" i="46" s="1"/>
  <c r="B42" i="46"/>
  <c r="A42" i="46" s="1"/>
  <c r="B41" i="46"/>
  <c r="A41" i="46" s="1"/>
  <c r="B40" i="46"/>
  <c r="A40" i="46" s="1"/>
  <c r="B39" i="46"/>
  <c r="A39" i="46" s="1"/>
  <c r="B38" i="46"/>
  <c r="A38" i="46" s="1"/>
  <c r="B37" i="46"/>
  <c r="A37" i="46" s="1"/>
  <c r="B36" i="46"/>
  <c r="A36" i="46" s="1"/>
  <c r="B35" i="46"/>
  <c r="A35" i="46" s="1"/>
  <c r="J34" i="46" a="1"/>
  <c r="J34" i="46" s="1"/>
  <c r="E34" i="46" a="1"/>
  <c r="E34" i="46" s="1"/>
  <c r="P32" i="46"/>
  <c r="P31" i="46"/>
  <c r="A29" i="46"/>
  <c r="A28" i="46"/>
  <c r="A27" i="46"/>
  <c r="A26" i="46"/>
  <c r="A25" i="46"/>
  <c r="A24" i="46"/>
  <c r="A23" i="46"/>
  <c r="A22" i="46"/>
  <c r="A21" i="46"/>
  <c r="A20" i="46"/>
  <c r="A19" i="46"/>
  <c r="A18" i="46"/>
  <c r="A17" i="46"/>
  <c r="A16" i="46"/>
  <c r="A15" i="46"/>
  <c r="A14" i="46"/>
  <c r="A13" i="46"/>
  <c r="A12" i="46"/>
  <c r="A11" i="46"/>
  <c r="A10" i="46"/>
  <c r="A9" i="46"/>
  <c r="A8" i="46"/>
  <c r="J7" i="46" a="1"/>
  <c r="J7" i="46" s="1"/>
  <c r="J7" i="45" a="1"/>
  <c r="J7" i="45" s="1"/>
  <c r="J169" i="45" a="1"/>
  <c r="J169" i="45" s="1"/>
  <c r="E169" i="45" a="1"/>
  <c r="E169" i="45" s="1"/>
  <c r="J142" i="45" a="1"/>
  <c r="J142" i="45" s="1"/>
  <c r="E142" i="45" a="1"/>
  <c r="E142" i="45" s="1"/>
  <c r="J115" i="45" a="1"/>
  <c r="J115" i="45" s="1"/>
  <c r="E115" i="45" a="1"/>
  <c r="E115" i="45" s="1"/>
  <c r="J88" i="45" a="1"/>
  <c r="J88" i="45" s="1"/>
  <c r="E88" i="45" a="1"/>
  <c r="E88" i="45" s="1"/>
  <c r="J61" i="45" a="1"/>
  <c r="J61" i="45" s="1"/>
  <c r="E61" i="45" a="1"/>
  <c r="E61" i="45" s="1"/>
  <c r="J34" i="45" a="1"/>
  <c r="J34" i="45" s="1"/>
  <c r="E34" i="45" a="1"/>
  <c r="E34" i="45" s="1"/>
  <c r="P160" i="45"/>
  <c r="P159" i="45"/>
  <c r="A143" i="45" a="1"/>
  <c r="A143" i="45" s="1"/>
  <c r="B129" i="45"/>
  <c r="A129" i="45" s="1"/>
  <c r="B128" i="45"/>
  <c r="A128" i="45" s="1"/>
  <c r="B127" i="45"/>
  <c r="A127" i="45" s="1"/>
  <c r="B126" i="45"/>
  <c r="A126" i="45" s="1"/>
  <c r="B125" i="45"/>
  <c r="A125" i="45" s="1"/>
  <c r="B124" i="45"/>
  <c r="A124" i="45" s="1"/>
  <c r="B123" i="45"/>
  <c r="A123" i="45" s="1"/>
  <c r="B122" i="45"/>
  <c r="A122" i="45" s="1"/>
  <c r="B121" i="45"/>
  <c r="A121" i="45" s="1"/>
  <c r="B120" i="45"/>
  <c r="A120" i="45" s="1"/>
  <c r="B119" i="45"/>
  <c r="A119" i="45" s="1"/>
  <c r="B118" i="45"/>
  <c r="A118" i="45" s="1"/>
  <c r="B117" i="45"/>
  <c r="A117" i="45" s="1"/>
  <c r="B116" i="45"/>
  <c r="A116" i="45" s="1"/>
  <c r="P110" i="45"/>
  <c r="P109" i="45"/>
  <c r="A107" i="45"/>
  <c r="A106" i="45"/>
  <c r="A105" i="45"/>
  <c r="A104" i="45"/>
  <c r="A103" i="45"/>
  <c r="A102" i="45"/>
  <c r="A101" i="45"/>
  <c r="A100" i="45"/>
  <c r="A99" i="45"/>
  <c r="A98" i="45"/>
  <c r="A97" i="45"/>
  <c r="A96" i="45"/>
  <c r="A95" i="45"/>
  <c r="A94" i="45"/>
  <c r="A93" i="45"/>
  <c r="A92" i="45"/>
  <c r="A91" i="45"/>
  <c r="A90" i="45"/>
  <c r="A89" i="45"/>
  <c r="G86" i="45"/>
  <c r="P85" i="45"/>
  <c r="G85" i="45"/>
  <c r="P84" i="45"/>
  <c r="B82" i="45"/>
  <c r="A82" i="45" s="1"/>
  <c r="B81" i="45"/>
  <c r="A81" i="45" s="1"/>
  <c r="B80" i="45"/>
  <c r="A80" i="45" s="1"/>
  <c r="B79" i="45"/>
  <c r="A79" i="45" s="1"/>
  <c r="B78" i="45"/>
  <c r="A78" i="45" s="1"/>
  <c r="B77" i="45"/>
  <c r="A77" i="45" s="1"/>
  <c r="B76" i="45"/>
  <c r="A76" i="45" s="1"/>
  <c r="B75" i="45"/>
  <c r="A75" i="45" s="1"/>
  <c r="B74" i="45"/>
  <c r="A74" i="45" s="1"/>
  <c r="B73" i="45"/>
  <c r="A73" i="45" s="1"/>
  <c r="B72" i="45"/>
  <c r="A72" i="45" s="1"/>
  <c r="B71" i="45"/>
  <c r="A71" i="45" s="1"/>
  <c r="B70" i="45"/>
  <c r="A70" i="45" s="1"/>
  <c r="B69" i="45"/>
  <c r="A69" i="45" s="1"/>
  <c r="B68" i="45"/>
  <c r="A68" i="45" s="1"/>
  <c r="B67" i="45"/>
  <c r="A67" i="45" s="1"/>
  <c r="B66" i="45"/>
  <c r="A66" i="45" s="1"/>
  <c r="B65" i="45"/>
  <c r="A65" i="45" s="1"/>
  <c r="B64" i="45"/>
  <c r="A64" i="45" s="1"/>
  <c r="B63" i="45"/>
  <c r="A63" i="45" s="1"/>
  <c r="B62" i="45"/>
  <c r="A62" i="45" s="1"/>
  <c r="P58" i="45"/>
  <c r="P57" i="45"/>
  <c r="B55" i="45"/>
  <c r="A55" i="45" s="1"/>
  <c r="B54" i="45"/>
  <c r="A54" i="45" s="1"/>
  <c r="B53" i="45"/>
  <c r="A53" i="45" s="1"/>
  <c r="B52" i="45"/>
  <c r="A52" i="45" s="1"/>
  <c r="B51" i="45"/>
  <c r="A51" i="45" s="1"/>
  <c r="B50" i="45"/>
  <c r="A50" i="45" s="1"/>
  <c r="B49" i="45"/>
  <c r="A49" i="45" s="1"/>
  <c r="B48" i="45"/>
  <c r="A48" i="45" s="1"/>
  <c r="B47" i="45"/>
  <c r="A47" i="45" s="1"/>
  <c r="B46" i="45"/>
  <c r="A46" i="45" s="1"/>
  <c r="B45" i="45"/>
  <c r="A45" i="45" s="1"/>
  <c r="B44" i="45"/>
  <c r="A44" i="45" s="1"/>
  <c r="B43" i="45"/>
  <c r="A43" i="45" s="1"/>
  <c r="B42" i="45"/>
  <c r="A42" i="45" s="1"/>
  <c r="B41" i="45"/>
  <c r="A41" i="45" s="1"/>
  <c r="B40" i="45"/>
  <c r="A40" i="45" s="1"/>
  <c r="B39" i="45"/>
  <c r="A39" i="45" s="1"/>
  <c r="B38" i="45"/>
  <c r="A38" i="45" s="1"/>
  <c r="B37" i="45"/>
  <c r="A37" i="45" s="1"/>
  <c r="B36" i="45"/>
  <c r="A36" i="45" s="1"/>
  <c r="B35" i="45"/>
  <c r="A35" i="45" s="1"/>
  <c r="P32" i="45"/>
  <c r="P31" i="45"/>
  <c r="A29" i="45"/>
  <c r="A28" i="45"/>
  <c r="A27" i="45"/>
  <c r="A26" i="45"/>
  <c r="A25" i="45"/>
  <c r="A24" i="45"/>
  <c r="A23" i="45"/>
  <c r="A22" i="45"/>
  <c r="A21" i="45"/>
  <c r="A20" i="45"/>
  <c r="A19" i="45"/>
  <c r="A18" i="45"/>
  <c r="A17" i="45"/>
  <c r="A16" i="45"/>
  <c r="A15" i="45"/>
  <c r="A14" i="45"/>
  <c r="A13" i="45"/>
  <c r="A12" i="45"/>
  <c r="A11" i="45"/>
  <c r="A10" i="45"/>
  <c r="A9" i="45"/>
  <c r="A8" i="45"/>
  <c r="P47" i="42" a="1"/>
  <c r="P19" i="42" a="1"/>
  <c r="P47" i="42" l="1"/>
  <c r="P19" i="42"/>
  <c r="P30" i="42" a="1"/>
  <c r="P21" i="42" a="1"/>
  <c r="P37" i="42" a="1"/>
  <c r="P45" i="42" a="1"/>
  <c r="P44" i="42" a="1"/>
  <c r="P28" i="42" a="1"/>
  <c r="P39" i="42" a="1"/>
  <c r="P40" i="42" a="1"/>
  <c r="P38" i="42" a="1"/>
  <c r="P46" i="42" a="1"/>
  <c r="P36" i="42" a="1"/>
  <c r="P23" i="42" a="1"/>
  <c r="P27" i="42" a="1"/>
  <c r="P43" i="42" a="1"/>
  <c r="P26" i="42" a="1"/>
  <c r="P25" i="42" a="1"/>
  <c r="P29" i="42" a="1"/>
  <c r="P41" i="42" a="1"/>
  <c r="P22" i="42" a="1"/>
  <c r="P24" i="42" a="1"/>
  <c r="P48" i="42" a="1"/>
  <c r="P32" i="42" a="1"/>
  <c r="P42" i="42" a="1"/>
  <c r="P31" i="42" a="1"/>
  <c r="P35" i="42" a="1"/>
  <c r="P34" i="42" a="1"/>
  <c r="P20" i="42" a="1"/>
  <c r="P33" i="42" a="1"/>
  <c r="P43" i="42" l="1"/>
  <c r="P33" i="42"/>
  <c r="P25" i="42"/>
  <c r="P40" i="42"/>
  <c r="P32" i="42"/>
  <c r="P24" i="42"/>
  <c r="P36" i="42"/>
  <c r="P39" i="42"/>
  <c r="P31" i="42"/>
  <c r="P23" i="42"/>
  <c r="P44" i="42"/>
  <c r="P41" i="42"/>
  <c r="P38" i="42"/>
  <c r="P30" i="42"/>
  <c r="P22" i="42"/>
  <c r="P35" i="42"/>
  <c r="P46" i="42"/>
  <c r="P45" i="42"/>
  <c r="P37" i="42"/>
  <c r="P29" i="42"/>
  <c r="P21" i="42"/>
  <c r="P28" i="42"/>
  <c r="P20" i="42"/>
  <c r="P27" i="42"/>
  <c r="P42" i="42"/>
  <c r="P34" i="42"/>
  <c r="P26" i="42"/>
  <c r="P48" i="42"/>
  <c r="Q42" i="42" a="1"/>
  <c r="P54" i="42" a="1"/>
  <c r="Q29" i="42" a="1"/>
  <c r="Q27" i="42" a="1"/>
  <c r="Q23" i="42" a="1"/>
  <c r="P67" i="42" a="1"/>
  <c r="P58" i="42" a="1"/>
  <c r="Q21" i="42" a="1"/>
  <c r="Q48" i="42" a="1"/>
  <c r="Q41" i="42" a="1"/>
  <c r="Q33" i="42" a="1"/>
  <c r="Q31" i="42" a="1"/>
  <c r="Q46" i="42" a="1"/>
  <c r="P50" i="42" a="1"/>
  <c r="Q26" i="42" a="1"/>
  <c r="Q30" i="42" a="1"/>
  <c r="Q36" i="42" a="1"/>
  <c r="P60" i="42" a="1"/>
  <c r="Q38" i="42" a="1"/>
  <c r="Q35" i="42" a="1"/>
  <c r="P66" i="42" a="1"/>
  <c r="Q25" i="42" a="1"/>
  <c r="P65" i="42" a="1"/>
  <c r="P62" i="42" a="1"/>
  <c r="Q39" i="42" a="1"/>
  <c r="P55" i="42" a="1"/>
  <c r="Q20" i="42" a="1"/>
  <c r="Q19" i="42" a="1"/>
  <c r="P57" i="42" a="1"/>
  <c r="P64" i="42" a="1"/>
  <c r="Q22" i="42" a="1"/>
  <c r="Q24" i="42" a="1"/>
  <c r="Q40" i="42" a="1"/>
  <c r="P53" i="42" a="1"/>
  <c r="P63" i="42" a="1"/>
  <c r="Q44" i="42" a="1"/>
  <c r="P52" i="42" a="1"/>
  <c r="Q34" i="42" a="1"/>
  <c r="P51" i="42" a="1"/>
  <c r="P61" i="42" a="1"/>
  <c r="P59" i="42" a="1"/>
  <c r="P49" i="42" a="1"/>
  <c r="Q43" i="42" a="1"/>
  <c r="Q47" i="42" a="1"/>
  <c r="Q37" i="42" a="1"/>
  <c r="Q28" i="42" a="1"/>
  <c r="P56" i="42" a="1"/>
  <c r="Q32" i="42" a="1"/>
  <c r="Q45" i="42" a="1"/>
  <c r="Q26" i="42" l="1"/>
  <c r="P52" i="42"/>
  <c r="Q33" i="42"/>
  <c r="P51" i="42"/>
  <c r="Q32" i="42"/>
  <c r="P57" i="42"/>
  <c r="Q31" i="42"/>
  <c r="P64" i="42"/>
  <c r="Q46" i="42"/>
  <c r="Q30" i="42"/>
  <c r="P56" i="42"/>
  <c r="Q34" i="42"/>
  <c r="P59" i="42"/>
  <c r="Q25" i="42"/>
  <c r="P58" i="42"/>
  <c r="P65" i="42"/>
  <c r="Q23" i="42"/>
  <c r="P49" i="42"/>
  <c r="Q38" i="42"/>
  <c r="Q22" i="42"/>
  <c r="P63" i="42"/>
  <c r="Q45" i="42"/>
  <c r="Q37" i="42"/>
  <c r="Q29" i="42"/>
  <c r="Q21" i="42"/>
  <c r="P62" i="42"/>
  <c r="P55" i="42"/>
  <c r="Q24" i="42"/>
  <c r="Q42" i="42"/>
  <c r="P67" i="42"/>
  <c r="Q41" i="42"/>
  <c r="P66" i="42"/>
  <c r="Q40" i="42"/>
  <c r="P50" i="42"/>
  <c r="Q39" i="42"/>
  <c r="Q44" i="42"/>
  <c r="Q36" i="42"/>
  <c r="Q28" i="42"/>
  <c r="Q20" i="42"/>
  <c r="P61" i="42"/>
  <c r="P54" i="42"/>
  <c r="Q43" i="42"/>
  <c r="Q35" i="42"/>
  <c r="Q27" i="42"/>
  <c r="Q19" i="42"/>
  <c r="P60" i="42"/>
  <c r="P53" i="42"/>
  <c r="Q47" i="42"/>
  <c r="Q48" i="42"/>
  <c r="Q58" i="42" a="1"/>
  <c r="Q49" i="42" a="1"/>
  <c r="Q59" i="42" a="1"/>
  <c r="Q54" i="42" a="1"/>
  <c r="Q55" i="42" a="1"/>
  <c r="Q64" i="42" a="1"/>
  <c r="Q51" i="42" a="1"/>
  <c r="Q50" i="42" a="1"/>
  <c r="Q53" i="42" a="1"/>
  <c r="Q63" i="42" a="1"/>
  <c r="Q56" i="42" a="1"/>
  <c r="Q61" i="42" a="1"/>
  <c r="Q52" i="42" a="1"/>
  <c r="Q62" i="42" a="1"/>
  <c r="Q67" i="42" a="1"/>
  <c r="Q66" i="42" a="1"/>
  <c r="Q60" i="42" a="1"/>
  <c r="Q57" i="42" a="1"/>
  <c r="O19" i="42" a="1"/>
  <c r="Q65" i="42" a="1"/>
  <c r="Q67" i="42" l="1"/>
  <c r="Q65" i="42"/>
  <c r="Q64" i="42"/>
  <c r="Q57" i="42"/>
  <c r="Q51" i="42"/>
  <c r="Q61" i="42"/>
  <c r="Q66" i="42"/>
  <c r="Q58" i="42"/>
  <c r="Q56" i="42"/>
  <c r="Q54" i="42"/>
  <c r="Q59" i="42"/>
  <c r="Q52" i="42"/>
  <c r="Q63" i="42"/>
  <c r="Q50" i="42"/>
  <c r="Q60" i="42"/>
  <c r="Q53" i="42"/>
  <c r="Q62" i="42"/>
  <c r="Q55" i="42"/>
  <c r="Q49" i="42"/>
  <c r="O19" i="42"/>
  <c r="D16" i="42"/>
  <c r="D15" i="42"/>
  <c r="D14" i="42"/>
  <c r="D7" i="42"/>
  <c r="D8" i="42"/>
  <c r="D9" i="42"/>
  <c r="D11" i="42"/>
  <c r="D12" i="42"/>
  <c r="D13" i="42"/>
  <c r="A19" i="42" a="1"/>
  <c r="A19" i="42" s="1"/>
  <c r="O61" i="42" a="1"/>
  <c r="O40" i="42" a="1"/>
  <c r="O43" i="42" a="1"/>
  <c r="O26" i="42" a="1"/>
  <c r="O54" i="42" a="1"/>
  <c r="O57" i="42" a="1"/>
  <c r="O47" i="42" a="1"/>
  <c r="O58" i="42" a="1"/>
  <c r="O62" i="42" a="1"/>
  <c r="O52" i="42" a="1"/>
  <c r="O33" i="42" a="1"/>
  <c r="O36" i="42" a="1"/>
  <c r="O48" i="42" a="1"/>
  <c r="O46" i="42" a="1"/>
  <c r="O51" i="42" a="1"/>
  <c r="O41" i="42" a="1"/>
  <c r="O42" i="42" a="1"/>
  <c r="O34" i="42" a="1"/>
  <c r="O32" i="42" a="1"/>
  <c r="O60" i="42" a="1"/>
  <c r="O65" i="42" a="1"/>
  <c r="O49" i="42" a="1"/>
  <c r="O20" i="42" a="1"/>
  <c r="O28" i="42" a="1"/>
  <c r="O63" i="42" a="1"/>
  <c r="O44" i="42" a="1"/>
  <c r="O29" i="42" a="1"/>
  <c r="O23" i="42" a="1"/>
  <c r="O53" i="42" a="1"/>
  <c r="O31" i="42" a="1"/>
  <c r="O24" i="42" a="1"/>
  <c r="O37" i="42" a="1"/>
  <c r="O25" i="42" a="1"/>
  <c r="O22" i="42" a="1"/>
  <c r="O59" i="42" a="1"/>
  <c r="O35" i="42" a="1"/>
  <c r="O38" i="42" a="1"/>
  <c r="O30" i="42" a="1"/>
  <c r="O45" i="42" a="1"/>
  <c r="O64" i="42" a="1"/>
  <c r="O56" i="42" a="1"/>
  <c r="O50" i="42" a="1"/>
  <c r="O39" i="42" a="1"/>
  <c r="O67" i="42" a="1"/>
  <c r="O66" i="42" a="1"/>
  <c r="O21" i="42" a="1"/>
  <c r="O55" i="42" a="1"/>
  <c r="O27" i="42" a="1"/>
  <c r="O63" i="42" l="1"/>
  <c r="O51" i="42"/>
  <c r="O39" i="42"/>
  <c r="O66" i="42"/>
  <c r="O58" i="42"/>
  <c r="O50" i="42"/>
  <c r="O46" i="42"/>
  <c r="O42" i="42"/>
  <c r="O38" i="42"/>
  <c r="O34" i="42"/>
  <c r="O30" i="42"/>
  <c r="O26" i="42"/>
  <c r="O22" i="42"/>
  <c r="O67" i="42"/>
  <c r="O55" i="42"/>
  <c r="O47" i="42"/>
  <c r="O35" i="42"/>
  <c r="O62" i="42"/>
  <c r="O54" i="42"/>
  <c r="O61" i="42"/>
  <c r="O53" i="42"/>
  <c r="O45" i="42"/>
  <c r="O37" i="42"/>
  <c r="O29" i="42"/>
  <c r="O21" i="42"/>
  <c r="O65" i="42"/>
  <c r="O57" i="42"/>
  <c r="O49" i="42"/>
  <c r="O41" i="42"/>
  <c r="O33" i="42"/>
  <c r="O25" i="42"/>
  <c r="O60" i="42"/>
  <c r="O52" i="42"/>
  <c r="O44" i="42"/>
  <c r="O40" i="42"/>
  <c r="O36" i="42"/>
  <c r="O32" i="42"/>
  <c r="O28" i="42"/>
  <c r="O24" i="42"/>
  <c r="O20" i="42"/>
  <c r="O64" i="42"/>
  <c r="O56" i="42"/>
  <c r="O48" i="42"/>
  <c r="O59" i="42"/>
  <c r="O43" i="42"/>
  <c r="O31" i="42"/>
  <c r="O27" i="42"/>
  <c r="O23" i="42"/>
  <c r="I168" i="41" a="1"/>
  <c r="I168" i="41" s="1"/>
  <c r="N159" i="41"/>
  <c r="N158" i="41"/>
  <c r="A142" i="41" a="1"/>
  <c r="A142" i="41" s="1"/>
  <c r="I141" i="41" a="1"/>
  <c r="I141" i="41" s="1"/>
  <c r="B128" i="41"/>
  <c r="A128" i="41" s="1"/>
  <c r="B127" i="41"/>
  <c r="A127" i="41" s="1"/>
  <c r="B126" i="41"/>
  <c r="A126" i="41" s="1"/>
  <c r="B125" i="41"/>
  <c r="A125" i="41" s="1"/>
  <c r="B124" i="41"/>
  <c r="A124" i="41" s="1"/>
  <c r="B123" i="41"/>
  <c r="A123" i="41" s="1"/>
  <c r="B122" i="41"/>
  <c r="A122" i="41" s="1"/>
  <c r="B121" i="41"/>
  <c r="A121" i="41" s="1"/>
  <c r="B120" i="41"/>
  <c r="A120" i="41" s="1"/>
  <c r="B119" i="41"/>
  <c r="A119" i="41" s="1"/>
  <c r="B118" i="41"/>
  <c r="A118" i="41" s="1"/>
  <c r="B117" i="41"/>
  <c r="A117" i="41" s="1"/>
  <c r="B116" i="41"/>
  <c r="A116" i="41" s="1"/>
  <c r="B115" i="41"/>
  <c r="A115" i="41" s="1"/>
  <c r="I114" i="41" a="1"/>
  <c r="I114" i="41" s="1"/>
  <c r="N109" i="41"/>
  <c r="N108" i="41"/>
  <c r="A106" i="41"/>
  <c r="A105" i="41"/>
  <c r="A104" i="41"/>
  <c r="A103" i="41"/>
  <c r="A102" i="41"/>
  <c r="A101" i="41"/>
  <c r="A100" i="41"/>
  <c r="A99" i="41"/>
  <c r="A98" i="41"/>
  <c r="A97" i="41"/>
  <c r="A96" i="41"/>
  <c r="A95" i="41"/>
  <c r="A94" i="41"/>
  <c r="A93" i="41"/>
  <c r="A92" i="41"/>
  <c r="A91" i="41"/>
  <c r="A90" i="41"/>
  <c r="A89" i="41"/>
  <c r="A88" i="41"/>
  <c r="I87" i="41" a="1"/>
  <c r="I87" i="41" s="1"/>
  <c r="G85" i="41"/>
  <c r="N84" i="41"/>
  <c r="G84" i="41"/>
  <c r="N83" i="41"/>
  <c r="B81" i="41"/>
  <c r="A81" i="41" s="1"/>
  <c r="B80" i="41"/>
  <c r="A80" i="41" s="1"/>
  <c r="B79" i="41"/>
  <c r="A79" i="41" s="1"/>
  <c r="B78" i="41"/>
  <c r="A78" i="41" s="1"/>
  <c r="B77" i="41"/>
  <c r="A77" i="41" s="1"/>
  <c r="B76" i="41"/>
  <c r="A76" i="41" s="1"/>
  <c r="B75" i="41"/>
  <c r="A75" i="41" s="1"/>
  <c r="B74" i="41"/>
  <c r="A74" i="41" s="1"/>
  <c r="B73" i="41"/>
  <c r="A73" i="41" s="1"/>
  <c r="B72" i="41"/>
  <c r="A72" i="41" s="1"/>
  <c r="B71" i="41"/>
  <c r="A71" i="41" s="1"/>
  <c r="B70" i="41"/>
  <c r="A70" i="41" s="1"/>
  <c r="B69" i="41"/>
  <c r="A69" i="41" s="1"/>
  <c r="B68" i="41"/>
  <c r="A68" i="41" s="1"/>
  <c r="B67" i="41"/>
  <c r="A67" i="41" s="1"/>
  <c r="B66" i="41"/>
  <c r="A66" i="41" s="1"/>
  <c r="B65" i="41"/>
  <c r="A65" i="41" s="1"/>
  <c r="B64" i="41"/>
  <c r="A64" i="41" s="1"/>
  <c r="B63" i="41"/>
  <c r="A63" i="41" s="1"/>
  <c r="B62" i="41"/>
  <c r="A62" i="41" s="1"/>
  <c r="B61" i="41"/>
  <c r="A61" i="41" s="1"/>
  <c r="I60" i="41" a="1"/>
  <c r="I60" i="41" s="1"/>
  <c r="N57" i="41"/>
  <c r="N56" i="41"/>
  <c r="B54" i="41"/>
  <c r="A54" i="41" s="1"/>
  <c r="B53" i="41"/>
  <c r="A53" i="41" s="1"/>
  <c r="B52" i="41"/>
  <c r="A52" i="41" s="1"/>
  <c r="B51" i="41"/>
  <c r="A51" i="41" s="1"/>
  <c r="B50" i="41"/>
  <c r="A50" i="41" s="1"/>
  <c r="B49" i="41"/>
  <c r="A49" i="41" s="1"/>
  <c r="B48" i="41"/>
  <c r="A48" i="41" s="1"/>
  <c r="B47" i="41"/>
  <c r="A47" i="41" s="1"/>
  <c r="B46" i="41"/>
  <c r="A46" i="41" s="1"/>
  <c r="B45" i="41"/>
  <c r="A45" i="41" s="1"/>
  <c r="B44" i="41"/>
  <c r="A44" i="41" s="1"/>
  <c r="B43" i="41"/>
  <c r="A43" i="41" s="1"/>
  <c r="B42" i="41"/>
  <c r="A42" i="41" s="1"/>
  <c r="B41" i="41"/>
  <c r="A41" i="41" s="1"/>
  <c r="B40" i="41"/>
  <c r="A40" i="41" s="1"/>
  <c r="B39" i="41"/>
  <c r="A39" i="41" s="1"/>
  <c r="B38" i="41"/>
  <c r="A38" i="41" s="1"/>
  <c r="B37" i="41"/>
  <c r="A37" i="41" s="1"/>
  <c r="B36" i="41"/>
  <c r="A36" i="41" s="1"/>
  <c r="B35" i="41"/>
  <c r="A35" i="41" s="1"/>
  <c r="B34" i="41"/>
  <c r="A34" i="41" s="1"/>
  <c r="I33" i="41" a="1"/>
  <c r="I33" i="41" s="1"/>
  <c r="N31" i="41"/>
  <c r="N30" i="41"/>
  <c r="A28" i="41"/>
  <c r="A27" i="41"/>
  <c r="A26" i="41"/>
  <c r="A25" i="41"/>
  <c r="A24" i="41"/>
  <c r="A23" i="41"/>
  <c r="A22" i="41"/>
  <c r="A21" i="41"/>
  <c r="A20" i="41"/>
  <c r="A19" i="41"/>
  <c r="A18" i="41"/>
  <c r="A17" i="41"/>
  <c r="A16" i="41"/>
  <c r="A15" i="41"/>
  <c r="A14" i="41"/>
  <c r="A13" i="41"/>
  <c r="A12" i="41"/>
  <c r="A11" i="41"/>
  <c r="A10" i="41"/>
  <c r="A9" i="41"/>
  <c r="A8" i="41"/>
  <c r="A7" i="41"/>
  <c r="I6" i="41" a="1"/>
  <c r="I6" i="41" s="1"/>
  <c r="J168" i="40" a="1"/>
  <c r="J168" i="40" s="1"/>
  <c r="J141" i="40" a="1"/>
  <c r="J141" i="40" s="1"/>
  <c r="J114" i="40" a="1"/>
  <c r="J114" i="40" s="1"/>
  <c r="J87" i="40" a="1"/>
  <c r="J87" i="40" s="1"/>
  <c r="J60" i="40" a="1"/>
  <c r="J60" i="40" s="1"/>
  <c r="J33" i="40" a="1"/>
  <c r="J33" i="40" s="1"/>
  <c r="J6" i="40" a="1"/>
  <c r="J6" i="40" s="1"/>
  <c r="P159" i="40"/>
  <c r="P158" i="40"/>
  <c r="A142" i="40" a="1"/>
  <c r="A142" i="40" s="1"/>
  <c r="B128" i="40"/>
  <c r="A128" i="40" s="1"/>
  <c r="B127" i="40"/>
  <c r="A127" i="40" s="1"/>
  <c r="B126" i="40"/>
  <c r="A126" i="40" s="1"/>
  <c r="B125" i="40"/>
  <c r="A125" i="40" s="1"/>
  <c r="B124" i="40"/>
  <c r="A124" i="40" s="1"/>
  <c r="B123" i="40"/>
  <c r="A123" i="40" s="1"/>
  <c r="B122" i="40"/>
  <c r="A122" i="40" s="1"/>
  <c r="B121" i="40"/>
  <c r="A121" i="40" s="1"/>
  <c r="B120" i="40"/>
  <c r="A120" i="40" s="1"/>
  <c r="B119" i="40"/>
  <c r="A119" i="40" s="1"/>
  <c r="B118" i="40"/>
  <c r="A118" i="40" s="1"/>
  <c r="B117" i="40"/>
  <c r="A117" i="40" s="1"/>
  <c r="B116" i="40"/>
  <c r="A116" i="40" s="1"/>
  <c r="B115" i="40"/>
  <c r="A115" i="40" s="1"/>
  <c r="P109" i="40"/>
  <c r="P108" i="40"/>
  <c r="A106" i="40"/>
  <c r="A105" i="40"/>
  <c r="A104" i="40"/>
  <c r="A103" i="40"/>
  <c r="A102" i="40"/>
  <c r="A101" i="40"/>
  <c r="A100" i="40"/>
  <c r="A99" i="40"/>
  <c r="A98" i="40"/>
  <c r="A97" i="40"/>
  <c r="A96" i="40"/>
  <c r="A95" i="40"/>
  <c r="A94" i="40"/>
  <c r="A93" i="40"/>
  <c r="A92" i="40"/>
  <c r="A91" i="40"/>
  <c r="A90" i="40"/>
  <c r="A89" i="40"/>
  <c r="A88" i="40"/>
  <c r="P84" i="40"/>
  <c r="G84" i="40"/>
  <c r="P83" i="40"/>
  <c r="B81" i="40"/>
  <c r="A81" i="40" s="1"/>
  <c r="B80" i="40"/>
  <c r="A80" i="40" s="1"/>
  <c r="B79" i="40"/>
  <c r="A79" i="40" s="1"/>
  <c r="B78" i="40"/>
  <c r="A78" i="40" s="1"/>
  <c r="B77" i="40"/>
  <c r="A77" i="40" s="1"/>
  <c r="B76" i="40"/>
  <c r="A76" i="40" s="1"/>
  <c r="B75" i="40"/>
  <c r="A75" i="40" s="1"/>
  <c r="B74" i="40"/>
  <c r="A74" i="40" s="1"/>
  <c r="B73" i="40"/>
  <c r="A73" i="40" s="1"/>
  <c r="B72" i="40"/>
  <c r="A72" i="40" s="1"/>
  <c r="B71" i="40"/>
  <c r="A71" i="40" s="1"/>
  <c r="B70" i="40"/>
  <c r="A70" i="40" s="1"/>
  <c r="B69" i="40"/>
  <c r="A69" i="40" s="1"/>
  <c r="B68" i="40"/>
  <c r="A68" i="40" s="1"/>
  <c r="B67" i="40"/>
  <c r="A67" i="40" s="1"/>
  <c r="B66" i="40"/>
  <c r="A66" i="40" s="1"/>
  <c r="B65" i="40"/>
  <c r="A65" i="40" s="1"/>
  <c r="B64" i="40"/>
  <c r="A64" i="40" s="1"/>
  <c r="B63" i="40"/>
  <c r="A63" i="40" s="1"/>
  <c r="B62" i="40"/>
  <c r="A62" i="40" s="1"/>
  <c r="B61" i="40"/>
  <c r="A61" i="40" s="1"/>
  <c r="P57" i="40"/>
  <c r="P56" i="40"/>
  <c r="B54" i="40"/>
  <c r="A54" i="40" s="1"/>
  <c r="B53" i="40"/>
  <c r="A53" i="40" s="1"/>
  <c r="B52" i="40"/>
  <c r="A52" i="40" s="1"/>
  <c r="B51" i="40"/>
  <c r="A51" i="40" s="1"/>
  <c r="B50" i="40"/>
  <c r="A50" i="40" s="1"/>
  <c r="B49" i="40"/>
  <c r="A49" i="40" s="1"/>
  <c r="B48" i="40"/>
  <c r="A48" i="40" s="1"/>
  <c r="B47" i="40"/>
  <c r="A47" i="40" s="1"/>
  <c r="B46" i="40"/>
  <c r="A46" i="40" s="1"/>
  <c r="B45" i="40"/>
  <c r="A45" i="40" s="1"/>
  <c r="B44" i="40"/>
  <c r="A44" i="40" s="1"/>
  <c r="B43" i="40"/>
  <c r="A43" i="40" s="1"/>
  <c r="B42" i="40"/>
  <c r="A42" i="40" s="1"/>
  <c r="B41" i="40"/>
  <c r="A41" i="40" s="1"/>
  <c r="B40" i="40"/>
  <c r="A40" i="40" s="1"/>
  <c r="B39" i="40"/>
  <c r="A39" i="40" s="1"/>
  <c r="B38" i="40"/>
  <c r="A38" i="40" s="1"/>
  <c r="B37" i="40"/>
  <c r="A37" i="40" s="1"/>
  <c r="B36" i="40"/>
  <c r="A36" i="40" s="1"/>
  <c r="B35" i="40"/>
  <c r="A35" i="40" s="1"/>
  <c r="B34" i="40"/>
  <c r="A34" i="40" s="1"/>
  <c r="P31" i="40"/>
  <c r="P30" i="40"/>
  <c r="A28" i="40"/>
  <c r="A27" i="40"/>
  <c r="A26" i="40"/>
  <c r="A25" i="40"/>
  <c r="A24" i="40"/>
  <c r="A23" i="40"/>
  <c r="A22" i="40"/>
  <c r="A21" i="40"/>
  <c r="A20" i="40"/>
  <c r="A19" i="40"/>
  <c r="A17" i="40"/>
  <c r="A16" i="40"/>
  <c r="A15" i="40"/>
  <c r="A14" i="40"/>
  <c r="A13" i="40"/>
  <c r="A12" i="40"/>
  <c r="A11" i="40"/>
  <c r="A10" i="40"/>
  <c r="A9" i="40"/>
  <c r="A8" i="40"/>
  <c r="A7" i="40"/>
  <c r="D6" i="37"/>
  <c r="A3" i="37" a="1"/>
  <c r="A3" i="37" s="1"/>
  <c r="D6" i="39"/>
  <c r="A3" i="39" a="1"/>
  <c r="A3" i="39" s="1"/>
  <c r="I168" i="30" a="1"/>
  <c r="I168" i="30" s="1"/>
  <c r="N159" i="30"/>
  <c r="N158" i="30"/>
  <c r="A142" i="30" a="1"/>
  <c r="A142" i="30" s="1"/>
  <c r="I141" i="30" a="1"/>
  <c r="I141" i="30" s="1"/>
  <c r="B128" i="30"/>
  <c r="A128" i="30" s="1"/>
  <c r="B127" i="30"/>
  <c r="A127" i="30" s="1"/>
  <c r="B126" i="30"/>
  <c r="A126" i="30" s="1"/>
  <c r="B125" i="30"/>
  <c r="A125" i="30" s="1"/>
  <c r="B124" i="30"/>
  <c r="A124" i="30" s="1"/>
  <c r="B123" i="30"/>
  <c r="A123" i="30" s="1"/>
  <c r="B122" i="30"/>
  <c r="A122" i="30" s="1"/>
  <c r="B121" i="30"/>
  <c r="A121" i="30" s="1"/>
  <c r="B120" i="30"/>
  <c r="A120" i="30" s="1"/>
  <c r="B119" i="30"/>
  <c r="A119" i="30" s="1"/>
  <c r="B118" i="30"/>
  <c r="A118" i="30" s="1"/>
  <c r="B117" i="30"/>
  <c r="A117" i="30" s="1"/>
  <c r="B116" i="30"/>
  <c r="A116" i="30" s="1"/>
  <c r="B115" i="30"/>
  <c r="A115" i="30" s="1"/>
  <c r="I114" i="30" a="1"/>
  <c r="I114" i="30" s="1"/>
  <c r="N109" i="30"/>
  <c r="N108" i="30"/>
  <c r="A106" i="30"/>
  <c r="A105" i="30"/>
  <c r="A104" i="30"/>
  <c r="A103" i="30"/>
  <c r="A102" i="30"/>
  <c r="A101" i="30"/>
  <c r="A100" i="30"/>
  <c r="A99" i="30"/>
  <c r="A98" i="30"/>
  <c r="A97" i="30"/>
  <c r="A96" i="30"/>
  <c r="A95" i="30"/>
  <c r="A94" i="30"/>
  <c r="A93" i="30"/>
  <c r="A92" i="30"/>
  <c r="A91" i="30"/>
  <c r="A90" i="30"/>
  <c r="A89" i="30"/>
  <c r="A88" i="30"/>
  <c r="I87" i="30" a="1"/>
  <c r="I87" i="30" s="1"/>
  <c r="G85" i="30"/>
  <c r="N84" i="30"/>
  <c r="G84" i="30"/>
  <c r="N83" i="30"/>
  <c r="B81" i="30"/>
  <c r="A81" i="30" s="1"/>
  <c r="B80" i="30"/>
  <c r="A80" i="30" s="1"/>
  <c r="B79" i="30"/>
  <c r="A79" i="30" s="1"/>
  <c r="B78" i="30"/>
  <c r="A78" i="30" s="1"/>
  <c r="B77" i="30"/>
  <c r="A77" i="30" s="1"/>
  <c r="B76" i="30"/>
  <c r="A76" i="30" s="1"/>
  <c r="B75" i="30"/>
  <c r="A75" i="30" s="1"/>
  <c r="B74" i="30"/>
  <c r="A74" i="30" s="1"/>
  <c r="B73" i="30"/>
  <c r="A73" i="30" s="1"/>
  <c r="B72" i="30"/>
  <c r="A72" i="30" s="1"/>
  <c r="B71" i="30"/>
  <c r="A71" i="30" s="1"/>
  <c r="B70" i="30"/>
  <c r="A70" i="30" s="1"/>
  <c r="B69" i="30"/>
  <c r="A69" i="30" s="1"/>
  <c r="B68" i="30"/>
  <c r="A68" i="30" s="1"/>
  <c r="B67" i="30"/>
  <c r="A67" i="30" s="1"/>
  <c r="B66" i="30"/>
  <c r="A66" i="30" s="1"/>
  <c r="B65" i="30"/>
  <c r="A65" i="30" s="1"/>
  <c r="B64" i="30"/>
  <c r="A64" i="30" s="1"/>
  <c r="B63" i="30"/>
  <c r="A63" i="30" s="1"/>
  <c r="B62" i="30"/>
  <c r="A62" i="30" s="1"/>
  <c r="B61" i="30"/>
  <c r="A61" i="30" s="1"/>
  <c r="I60" i="30" a="1"/>
  <c r="I60" i="30" s="1"/>
  <c r="N57" i="30"/>
  <c r="N56" i="30"/>
  <c r="B54" i="30"/>
  <c r="A54" i="30" s="1"/>
  <c r="B53" i="30"/>
  <c r="A53" i="30" s="1"/>
  <c r="B52" i="30"/>
  <c r="A52" i="30" s="1"/>
  <c r="B51" i="30"/>
  <c r="A51" i="30" s="1"/>
  <c r="B50" i="30"/>
  <c r="A50" i="30" s="1"/>
  <c r="B49" i="30"/>
  <c r="A49" i="30" s="1"/>
  <c r="B48" i="30"/>
  <c r="A48" i="30" s="1"/>
  <c r="B47" i="30"/>
  <c r="A47" i="30" s="1"/>
  <c r="B46" i="30"/>
  <c r="A46" i="30" s="1"/>
  <c r="B45" i="30"/>
  <c r="A45" i="30" s="1"/>
  <c r="B44" i="30"/>
  <c r="A44" i="30" s="1"/>
  <c r="B43" i="30"/>
  <c r="A43" i="30" s="1"/>
  <c r="B42" i="30"/>
  <c r="A42" i="30" s="1"/>
  <c r="B41" i="30"/>
  <c r="A41" i="30" s="1"/>
  <c r="B40" i="30"/>
  <c r="A40" i="30" s="1"/>
  <c r="B39" i="30"/>
  <c r="A39" i="30" s="1"/>
  <c r="B38" i="30"/>
  <c r="A38" i="30" s="1"/>
  <c r="B37" i="30"/>
  <c r="A37" i="30" s="1"/>
  <c r="B36" i="30"/>
  <c r="A36" i="30" s="1"/>
  <c r="B35" i="30"/>
  <c r="A35" i="30" s="1"/>
  <c r="B34" i="30"/>
  <c r="A34" i="30" s="1"/>
  <c r="I33" i="30" a="1"/>
  <c r="I33" i="30" s="1"/>
  <c r="N31" i="30"/>
  <c r="N30" i="30"/>
  <c r="A28" i="30"/>
  <c r="A27" i="30"/>
  <c r="A26" i="30"/>
  <c r="A25" i="30"/>
  <c r="A24" i="30"/>
  <c r="A23" i="30"/>
  <c r="A22" i="30"/>
  <c r="A21" i="30"/>
  <c r="A20" i="30"/>
  <c r="A19" i="30"/>
  <c r="A18" i="30"/>
  <c r="A17" i="30"/>
  <c r="A16" i="30"/>
  <c r="A15" i="30"/>
  <c r="A14" i="30"/>
  <c r="A13" i="30"/>
  <c r="A12" i="30"/>
  <c r="A11" i="30"/>
  <c r="A10" i="30"/>
  <c r="A9" i="30"/>
  <c r="A8" i="30"/>
  <c r="A7" i="30"/>
  <c r="I6" i="30" a="1"/>
  <c r="I6" i="30" s="1"/>
  <c r="B3" i="38" a="1"/>
  <c r="B12" i="11" a="1"/>
  <c r="B14" i="11" a="1"/>
  <c r="D202" i="4" a="1"/>
  <c r="D203" i="4" a="1"/>
  <c r="B4" i="14" a="1"/>
  <c r="B4" i="14" l="1"/>
  <c r="R19" i="42" a="1"/>
  <c r="R19" i="42" s="1"/>
  <c r="B3" i="38"/>
  <c r="G85" i="40"/>
  <c r="B3" i="39" a="1"/>
  <c r="B3" i="39" s="1"/>
  <c r="C3" i="39" a="1"/>
  <c r="C3" i="37" a="1"/>
  <c r="B3" i="37" a="1"/>
  <c r="B3" i="37" s="1"/>
  <c r="D202" i="4"/>
  <c r="D203" i="4"/>
  <c r="B14" i="11"/>
  <c r="B12" i="11"/>
  <c r="I16" i="11" a="1"/>
  <c r="I16" i="11" s="1"/>
  <c r="C16" i="11" a="1"/>
  <c r="C16" i="11" s="1"/>
  <c r="L11" i="11"/>
  <c r="L6" i="11"/>
  <c r="L8" i="11" s="1"/>
  <c r="L14" i="11" s="1"/>
  <c r="D121" i="4"/>
  <c r="D120" i="4"/>
  <c r="D119" i="4"/>
  <c r="D117" i="4" s="1"/>
  <c r="D118" i="4"/>
  <c r="D116" i="4" s="1"/>
  <c r="F75" i="4"/>
  <c r="X15" i="4" a="1"/>
  <c r="X59" i="4" s="1"/>
  <c r="W14" i="4"/>
  <c r="U8" i="4"/>
  <c r="T8" i="4"/>
  <c r="S8" i="4"/>
  <c r="R8" i="4"/>
  <c r="Q8" i="4"/>
  <c r="P8" i="4"/>
  <c r="O8" i="4"/>
  <c r="N8" i="4"/>
  <c r="M8" i="4"/>
  <c r="L8" i="4"/>
  <c r="K8" i="4"/>
  <c r="J8" i="4"/>
  <c r="I8" i="4"/>
  <c r="H8" i="4"/>
  <c r="G8" i="4"/>
  <c r="F8" i="4"/>
  <c r="E8" i="4"/>
  <c r="D8" i="4"/>
  <c r="B8" i="4"/>
  <c r="C5" i="4"/>
  <c r="B17" i="14" a="1"/>
  <c r="B17" i="14"/>
  <c r="B15" i="14" a="1"/>
  <c r="B15" i="14" s="1"/>
  <c r="B14" i="14" a="1"/>
  <c r="B14" i="14" s="1"/>
  <c r="B13" i="14" a="1"/>
  <c r="B13" i="14" s="1"/>
  <c r="B11" i="14" a="1"/>
  <c r="B11" i="14"/>
  <c r="I10" i="14"/>
  <c r="H10" i="14"/>
  <c r="G10" i="14"/>
  <c r="F10" i="14"/>
  <c r="E10" i="14"/>
  <c r="D10" i="14"/>
  <c r="C10" i="14"/>
  <c r="B10" i="14" a="1"/>
  <c r="B10" i="14" s="1"/>
  <c r="B9" i="14" a="1"/>
  <c r="B9" i="14" s="1"/>
  <c r="B7" i="14" a="1"/>
  <c r="B7" i="14" s="1"/>
  <c r="H17" i="11" a="1"/>
  <c r="B17" i="11" a="1"/>
  <c r="V8" i="4" a="1"/>
  <c r="C2" i="4" a="1"/>
  <c r="N6" i="14" a="1"/>
  <c r="B13" i="1" a="1"/>
  <c r="N6" i="14" l="1"/>
  <c r="C3" i="37"/>
  <c r="C3" i="39"/>
  <c r="C3" i="4" a="1"/>
  <c r="C3" i="4" s="1"/>
  <c r="V8" i="4"/>
  <c r="X18" i="4"/>
  <c r="X34" i="4"/>
  <c r="X50" i="4"/>
  <c r="X16" i="4"/>
  <c r="X32" i="4"/>
  <c r="X48" i="4"/>
  <c r="X20" i="4"/>
  <c r="X36" i="4"/>
  <c r="X52" i="4"/>
  <c r="X22" i="4"/>
  <c r="X38" i="4"/>
  <c r="X56" i="4"/>
  <c r="X24" i="4"/>
  <c r="X40" i="4"/>
  <c r="X58" i="4"/>
  <c r="X30" i="4"/>
  <c r="X26" i="4"/>
  <c r="X42" i="4"/>
  <c r="X60" i="4"/>
  <c r="X46" i="4"/>
  <c r="X15" i="4"/>
  <c r="X28" i="4"/>
  <c r="X44" i="4"/>
  <c r="B17" i="11"/>
  <c r="H17" i="11"/>
  <c r="C2" i="4"/>
  <c r="B13" i="1"/>
  <c r="X54" i="4"/>
  <c r="L9" i="11"/>
  <c r="L13" i="11" s="1"/>
  <c r="X17" i="4"/>
  <c r="X25" i="4"/>
  <c r="X33" i="4"/>
  <c r="X41" i="4"/>
  <c r="X49" i="4"/>
  <c r="X57" i="4"/>
  <c r="L12" i="11"/>
  <c r="X23" i="4"/>
  <c r="X31" i="4"/>
  <c r="X39" i="4"/>
  <c r="X47" i="4"/>
  <c r="X55" i="4"/>
  <c r="X21" i="4"/>
  <c r="X29" i="4"/>
  <c r="X37" i="4"/>
  <c r="X45" i="4"/>
  <c r="X53" i="4"/>
  <c r="X19" i="4"/>
  <c r="X27" i="4"/>
  <c r="X35" i="4"/>
  <c r="X43" i="4"/>
  <c r="X51" i="4"/>
  <c r="AA13" i="4" a="1"/>
  <c r="A10" i="39" a="1"/>
  <c r="F2" i="37" a="1"/>
  <c r="E17" i="11" a="1"/>
  <c r="L17" i="11" a="1"/>
  <c r="B122" i="4" a="1"/>
  <c r="Y15" i="4" a="1"/>
  <c r="AA15" i="4" a="1"/>
  <c r="E13" i="1" a="1"/>
  <c r="A10" i="39" l="1"/>
  <c r="F2" i="37"/>
  <c r="AA15" i="4"/>
  <c r="AA14" i="4" s="1"/>
  <c r="Y15" i="4"/>
  <c r="L17" i="11"/>
  <c r="E17" i="11"/>
  <c r="B122" i="4"/>
  <c r="E13" i="1"/>
  <c r="AA13" i="4"/>
  <c r="A13" i="39" a="1"/>
  <c r="A23" i="39" a="1"/>
  <c r="H2" i="37" a="1"/>
  <c r="J2" i="37" a="1"/>
  <c r="D17" i="11" a="1"/>
  <c r="I17" i="11" a="1"/>
  <c r="K17" i="11" a="1"/>
  <c r="F17" i="11" a="1"/>
  <c r="J17" i="11" a="1"/>
  <c r="C17" i="11" a="1"/>
  <c r="B197" i="4" a="1"/>
  <c r="B215" i="4" a="1"/>
  <c r="B168" i="4" a="1"/>
  <c r="B140" i="4" a="1"/>
  <c r="B76" i="4" a="1"/>
  <c r="B193" i="4" a="1"/>
  <c r="B105" i="4" a="1"/>
  <c r="B151" i="4" a="1"/>
  <c r="Z15" i="4" a="1"/>
  <c r="B136" i="4" a="1"/>
  <c r="B210" i="4" a="1"/>
  <c r="B186" i="4" a="1"/>
  <c r="B95" i="4" a="1"/>
  <c r="B142" i="4" a="1"/>
  <c r="B35" i="4" a="1"/>
  <c r="B75" i="4" a="1"/>
  <c r="B20" i="4" a="1"/>
  <c r="B57" i="4" a="1"/>
  <c r="B214" i="4" a="1"/>
  <c r="B106" i="4" a="1"/>
  <c r="B104" i="4" a="1"/>
  <c r="B93" i="4" a="1"/>
  <c r="B129" i="4" a="1"/>
  <c r="B117" i="4" a="1"/>
  <c r="B118" i="4" a="1"/>
  <c r="B34" i="4" a="1"/>
  <c r="B185" i="4" a="1"/>
  <c r="B112" i="4" a="1"/>
  <c r="B132" i="4" a="1"/>
  <c r="B133" i="4" a="1"/>
  <c r="B69" i="4" a="1"/>
  <c r="B22" i="4" a="1"/>
  <c r="B29" i="4" a="1"/>
  <c r="B153" i="4" a="1"/>
  <c r="B83" i="4" a="1"/>
  <c r="B170" i="4" a="1"/>
  <c r="B101" i="4" a="1"/>
  <c r="B188" i="4" a="1"/>
  <c r="B171" i="4" a="1"/>
  <c r="B45" i="4" a="1"/>
  <c r="B60" i="4" a="1"/>
  <c r="B134" i="4" a="1"/>
  <c r="B130" i="4" a="1"/>
  <c r="B77" i="4" a="1"/>
  <c r="B107" i="4" a="1"/>
  <c r="B28" i="4" a="1"/>
  <c r="B80" i="4" a="1"/>
  <c r="B111" i="4" a="1"/>
  <c r="B73" i="4" a="1"/>
  <c r="B64" i="4" a="1"/>
  <c r="B146" i="4" a="1"/>
  <c r="B169" i="4" a="1"/>
  <c r="B147" i="4" a="1"/>
  <c r="B119" i="4" a="1"/>
  <c r="B49" i="4" a="1"/>
  <c r="B81" i="4" a="1"/>
  <c r="B66" i="4" a="1"/>
  <c r="B139" i="4" a="1"/>
  <c r="B84" i="4" a="1"/>
  <c r="B52" i="4" a="1"/>
  <c r="B61" i="4" a="1"/>
  <c r="B166" i="4" a="1"/>
  <c r="B126" i="4" a="1"/>
  <c r="B172" i="4" a="1"/>
  <c r="B32" i="4" a="1"/>
  <c r="B165" i="4" a="1"/>
  <c r="B213" i="4" a="1"/>
  <c r="B149" i="4" a="1"/>
  <c r="B30" i="4" a="1"/>
  <c r="B159" i="4" a="1"/>
  <c r="B33" i="4" a="1"/>
  <c r="B23" i="4" a="1"/>
  <c r="B173" i="4" a="1"/>
  <c r="B137" i="4" a="1"/>
  <c r="B152" i="4" a="1"/>
  <c r="B54" i="4" a="1"/>
  <c r="B164" i="4" a="1"/>
  <c r="B144" i="4" a="1"/>
  <c r="B36" i="4" a="1"/>
  <c r="B55" i="4" a="1"/>
  <c r="B189" i="4" a="1"/>
  <c r="B156" i="4" a="1"/>
  <c r="B207" i="4" a="1"/>
  <c r="B163" i="4" a="1"/>
  <c r="B199" i="4" a="1"/>
  <c r="B121" i="4" a="1"/>
  <c r="B138" i="4" a="1"/>
  <c r="B131" i="4" a="1"/>
  <c r="B209" i="4" a="1"/>
  <c r="B72" i="4" a="1"/>
  <c r="B150" i="4" a="1"/>
  <c r="B183" i="4" a="1"/>
  <c r="B162" i="4" a="1"/>
  <c r="B31" i="4" a="1"/>
  <c r="B99" i="4" a="1"/>
  <c r="B125" i="4" a="1"/>
  <c r="B90" i="4" a="1"/>
  <c r="B74" i="4" a="1"/>
  <c r="B16" i="4" a="1"/>
  <c r="B191" i="4" a="1"/>
  <c r="B115" i="4" a="1"/>
  <c r="B102" i="4" a="1"/>
  <c r="B198" i="4" a="1"/>
  <c r="B180" i="4" a="1"/>
  <c r="B91" i="4" a="1"/>
  <c r="B88" i="4" a="1"/>
  <c r="B190" i="4" a="1"/>
  <c r="B100" i="4" a="1"/>
  <c r="B167" i="4" a="1"/>
  <c r="B27" i="4" a="1"/>
  <c r="B18" i="4" a="1"/>
  <c r="B108" i="4" a="1"/>
  <c r="B212" i="4" a="1"/>
  <c r="B92" i="4" a="1"/>
  <c r="B181" i="4" a="1"/>
  <c r="B97" i="4" a="1"/>
  <c r="B206" i="4" a="1"/>
  <c r="B96" i="4" a="1"/>
  <c r="B85" i="4" a="1"/>
  <c r="B82" i="4" a="1"/>
  <c r="B65" i="4" a="1"/>
  <c r="B158" i="4" a="1"/>
  <c r="B123" i="4" a="1"/>
  <c r="B39" i="4" a="1"/>
  <c r="B63" i="4" a="1"/>
  <c r="B127" i="4" a="1"/>
  <c r="B113" i="4" a="1"/>
  <c r="B68" i="4" a="1"/>
  <c r="B208" i="4" a="1"/>
  <c r="B24" i="4" a="1"/>
  <c r="B42" i="4" a="1"/>
  <c r="B15" i="4" a="1"/>
  <c r="B87" i="4" a="1"/>
  <c r="B62" i="4" a="1"/>
  <c r="B103" i="4" a="1"/>
  <c r="B176" i="4" a="1"/>
  <c r="B114" i="4" a="1"/>
  <c r="B157" i="4" a="1"/>
  <c r="B204" i="4" a="1"/>
  <c r="B48" i="4" a="1"/>
  <c r="B25" i="4" a="1"/>
  <c r="B53" i="4" a="1"/>
  <c r="B98" i="4" a="1"/>
  <c r="B56" i="4" a="1"/>
  <c r="B161" i="4" a="1"/>
  <c r="B141" i="4" a="1"/>
  <c r="B160" i="4" a="1"/>
  <c r="B50" i="4" a="1"/>
  <c r="B70" i="4" a="1"/>
  <c r="B216" i="4" a="1"/>
  <c r="B175" i="4" a="1"/>
  <c r="B211" i="4" a="1"/>
  <c r="B40" i="4" a="1"/>
  <c r="B17" i="4" a="1"/>
  <c r="B26" i="4" a="1"/>
  <c r="B145" i="4" a="1"/>
  <c r="B38" i="4" a="1"/>
  <c r="B194" i="4" a="1"/>
  <c r="B21" i="4" a="1"/>
  <c r="B177" i="4" a="1"/>
  <c r="B94" i="4" a="1"/>
  <c r="B37" i="4" a="1"/>
  <c r="B19" i="4" a="1"/>
  <c r="B78" i="4" a="1"/>
  <c r="B47" i="4" a="1"/>
  <c r="B182" i="4" a="1"/>
  <c r="B110" i="4" a="1"/>
  <c r="B179" i="4" a="1"/>
  <c r="B46" i="4" a="1"/>
  <c r="B51" i="4" a="1"/>
  <c r="B174" i="4" a="1"/>
  <c r="B154" i="4" a="1"/>
  <c r="B200" i="4" a="1"/>
  <c r="B124" i="4" a="1"/>
  <c r="B148" i="4" a="1"/>
  <c r="B120" i="4" a="1"/>
  <c r="B67" i="4" a="1"/>
  <c r="B71" i="4" a="1"/>
  <c r="B89" i="4" a="1"/>
  <c r="B59" i="4" a="1"/>
  <c r="B109" i="4" a="1"/>
  <c r="B43" i="4" a="1"/>
  <c r="B116" i="4" a="1"/>
  <c r="B205" i="4" a="1"/>
  <c r="B196" i="4" a="1"/>
  <c r="B143" i="4" a="1"/>
  <c r="B86" i="4" a="1"/>
  <c r="B201" i="4" a="1"/>
  <c r="B155" i="4" a="1"/>
  <c r="B58" i="4" a="1"/>
  <c r="B135" i="4" a="1"/>
  <c r="B187" i="4" a="1"/>
  <c r="B178" i="4" a="1"/>
  <c r="B44" i="4" a="1"/>
  <c r="B79" i="4" a="1"/>
  <c r="B128" i="4" a="1"/>
  <c r="B41" i="4" a="1"/>
  <c r="J13" i="1" a="1"/>
  <c r="G13" i="1" a="1"/>
  <c r="K17" i="11" l="1"/>
  <c r="I17" i="11"/>
  <c r="J17" i="11"/>
  <c r="F17" i="11"/>
  <c r="C17" i="11"/>
  <c r="D17" i="11"/>
  <c r="M52" i="1" a="1"/>
  <c r="M52" i="1" s="1"/>
  <c r="N29" i="1" a="1"/>
  <c r="N29" i="1" s="1"/>
  <c r="N36" i="1" a="1"/>
  <c r="N36" i="1" s="1"/>
  <c r="M40" i="1" a="1"/>
  <c r="M40" i="1" s="1"/>
  <c r="M45" i="1" a="1"/>
  <c r="M45" i="1" s="1"/>
  <c r="N27" i="1" a="1"/>
  <c r="N27" i="1" s="1"/>
  <c r="M35" i="1" a="1"/>
  <c r="M35" i="1" s="1"/>
  <c r="N30" i="1" a="1"/>
  <c r="N30" i="1" s="1"/>
  <c r="N45" i="1" a="1"/>
  <c r="N45" i="1" s="1"/>
  <c r="M42" i="1" a="1"/>
  <c r="M42" i="1" s="1"/>
  <c r="M15" i="1" a="1"/>
  <c r="M15" i="1" s="1"/>
  <c r="N46" i="1" a="1"/>
  <c r="N46" i="1" s="1"/>
  <c r="M18" i="1" a="1"/>
  <c r="M18" i="1" s="1"/>
  <c r="N38" i="1" a="1"/>
  <c r="N38" i="1" s="1"/>
  <c r="N40" i="1" a="1"/>
  <c r="N40" i="1" s="1"/>
  <c r="N34" i="1" a="1"/>
  <c r="N34" i="1" s="1"/>
  <c r="M22" i="1" a="1"/>
  <c r="M22" i="1" s="1"/>
  <c r="M50" i="1" a="1"/>
  <c r="M50" i="1" s="1"/>
  <c r="M32" i="1" a="1"/>
  <c r="M32" i="1" s="1"/>
  <c r="N17" i="1" a="1"/>
  <c r="N17" i="1" s="1"/>
  <c r="N32" i="1" a="1"/>
  <c r="N32" i="1" s="1"/>
  <c r="M36" i="1" a="1"/>
  <c r="M36" i="1" s="1"/>
  <c r="M33" i="1" a="1"/>
  <c r="M33" i="1" s="1"/>
  <c r="N23" i="1" a="1"/>
  <c r="N23" i="1" s="1"/>
  <c r="M19" i="1" a="1"/>
  <c r="M19" i="1" s="1"/>
  <c r="N26" i="1" a="1"/>
  <c r="N26" i="1" s="1"/>
  <c r="N33" i="1" a="1"/>
  <c r="N33" i="1" s="1"/>
  <c r="M34" i="1" a="1"/>
  <c r="M34" i="1" s="1"/>
  <c r="N43" i="1" a="1"/>
  <c r="N43" i="1" s="1"/>
  <c r="M14" i="1" a="1"/>
  <c r="M14" i="1" s="1"/>
  <c r="M29" i="1" a="1"/>
  <c r="M29" i="1" s="1"/>
  <c r="M39" i="1" a="1"/>
  <c r="M39" i="1" s="1"/>
  <c r="M24" i="1" a="1"/>
  <c r="M24" i="1" s="1"/>
  <c r="M41" i="1" a="1"/>
  <c r="M41" i="1" s="1"/>
  <c r="N28" i="1" a="1"/>
  <c r="N28" i="1" s="1"/>
  <c r="M28" i="1" a="1"/>
  <c r="M28" i="1" s="1"/>
  <c r="N31" i="1" a="1"/>
  <c r="N31" i="1" s="1"/>
  <c r="N19" i="1" a="1"/>
  <c r="N19" i="1" s="1"/>
  <c r="N37" i="1" a="1"/>
  <c r="N37" i="1" s="1"/>
  <c r="N18" i="1" a="1"/>
  <c r="N18" i="1" s="1"/>
  <c r="N13" i="1" a="1"/>
  <c r="N13" i="1" s="1"/>
  <c r="M26" i="1" a="1"/>
  <c r="M26" i="1" s="1"/>
  <c r="N16" i="1" a="1"/>
  <c r="N16" i="1" s="1"/>
  <c r="M47" i="1" a="1"/>
  <c r="M47" i="1" s="1"/>
  <c r="M49" i="1" a="1"/>
  <c r="M49" i="1" s="1"/>
  <c r="N39" i="1" a="1"/>
  <c r="N39" i="1" s="1"/>
  <c r="N22" i="1" a="1"/>
  <c r="N22" i="1" s="1"/>
  <c r="N35" i="1" a="1"/>
  <c r="N35" i="1" s="1"/>
  <c r="M16" i="1" a="1"/>
  <c r="M16" i="1" s="1"/>
  <c r="M21" i="1" a="1"/>
  <c r="M21" i="1" s="1"/>
  <c r="N24" i="1" a="1"/>
  <c r="N24" i="1" s="1"/>
  <c r="M20" i="1" a="1"/>
  <c r="M20" i="1" s="1"/>
  <c r="N51" i="1" a="1"/>
  <c r="N51" i="1" s="1"/>
  <c r="N15" i="1" a="1"/>
  <c r="N15" i="1" s="1"/>
  <c r="M25" i="1" a="1"/>
  <c r="M25" i="1" s="1"/>
  <c r="N14" i="1" a="1"/>
  <c r="N14" i="1" s="1"/>
  <c r="M37" i="1" a="1"/>
  <c r="M37" i="1" s="1"/>
  <c r="N41" i="1" a="1"/>
  <c r="N41" i="1" s="1"/>
  <c r="N48" i="1" a="1"/>
  <c r="N48" i="1" s="1"/>
  <c r="M38" i="1" a="1"/>
  <c r="M38" i="1" s="1"/>
  <c r="N44" i="1" a="1"/>
  <c r="N44" i="1" s="1"/>
  <c r="M30" i="1" a="1"/>
  <c r="M30" i="1" s="1"/>
  <c r="N25" i="1" a="1"/>
  <c r="N25" i="1" s="1"/>
  <c r="M31" i="1" a="1"/>
  <c r="M31" i="1" s="1"/>
  <c r="N52" i="1" a="1"/>
  <c r="N52" i="1" s="1"/>
  <c r="N20" i="1" a="1"/>
  <c r="N20" i="1" s="1"/>
  <c r="M27" i="1" a="1"/>
  <c r="M27" i="1" s="1"/>
  <c r="N47" i="1" a="1"/>
  <c r="N47" i="1" s="1"/>
  <c r="M51" i="1" a="1"/>
  <c r="M51" i="1" s="1"/>
  <c r="N50" i="1" a="1"/>
  <c r="N50" i="1" s="1"/>
  <c r="M46" i="1" a="1"/>
  <c r="M46" i="1" s="1"/>
  <c r="M17" i="1" a="1"/>
  <c r="M17" i="1" s="1"/>
  <c r="N21" i="1" a="1"/>
  <c r="N21" i="1" s="1"/>
  <c r="M23" i="1" a="1"/>
  <c r="M23" i="1" s="1"/>
  <c r="N42" i="1" a="1"/>
  <c r="N42" i="1" s="1"/>
  <c r="M48" i="1" a="1"/>
  <c r="M48" i="1" s="1"/>
  <c r="M43" i="1" a="1"/>
  <c r="M43" i="1" s="1"/>
  <c r="M44" i="1" a="1"/>
  <c r="M44" i="1" s="1"/>
  <c r="N49" i="1" a="1"/>
  <c r="N49" i="1" s="1"/>
  <c r="B215" i="4"/>
  <c r="J13" i="1"/>
  <c r="M13" i="1" s="1" a="1"/>
  <c r="M13" i="1" s="1"/>
  <c r="B216" i="4"/>
  <c r="J2" i="37"/>
  <c r="H2" i="37"/>
  <c r="A13" i="39"/>
  <c r="A23" i="39"/>
  <c r="A31" i="39" s="1" a="1"/>
  <c r="A31" i="39" s="1"/>
  <c r="B211" i="4"/>
  <c r="B207" i="4"/>
  <c r="B193" i="4"/>
  <c r="B200" i="4"/>
  <c r="B198" i="4"/>
  <c r="B196" i="4"/>
  <c r="B206" i="4"/>
  <c r="B204" i="4"/>
  <c r="B199" i="4"/>
  <c r="B205" i="4"/>
  <c r="B210" i="4"/>
  <c r="B208" i="4"/>
  <c r="B212" i="4"/>
  <c r="B197" i="4"/>
  <c r="B213" i="4"/>
  <c r="B209" i="4"/>
  <c r="B194" i="4"/>
  <c r="B201" i="4"/>
  <c r="B214" i="4"/>
  <c r="B74" i="4"/>
  <c r="B154" i="4"/>
  <c r="B149" i="4"/>
  <c r="B88" i="4"/>
  <c r="B128" i="4"/>
  <c r="B138" i="4"/>
  <c r="B168" i="4"/>
  <c r="B77" i="4"/>
  <c r="B44" i="4"/>
  <c r="B161" i="4"/>
  <c r="B131" i="4"/>
  <c r="B175" i="4"/>
  <c r="B40" i="4"/>
  <c r="B115" i="4"/>
  <c r="B169" i="4"/>
  <c r="B190" i="4"/>
  <c r="B15" i="4"/>
  <c r="B119" i="4"/>
  <c r="B16" i="4"/>
  <c r="B96" i="4"/>
  <c r="B36" i="4"/>
  <c r="B171" i="4"/>
  <c r="B52" i="4"/>
  <c r="B56" i="4"/>
  <c r="B104" i="4"/>
  <c r="B47" i="4"/>
  <c r="B145" i="4"/>
  <c r="B25" i="4"/>
  <c r="B76" i="4"/>
  <c r="B160" i="4"/>
  <c r="B55" i="4"/>
  <c r="B93" i="4"/>
  <c r="B102" i="4"/>
  <c r="B65" i="4"/>
  <c r="B106" i="4"/>
  <c r="B35" i="4"/>
  <c r="B124" i="4"/>
  <c r="B157" i="4"/>
  <c r="B60" i="4"/>
  <c r="B100" i="4"/>
  <c r="B85" i="4"/>
  <c r="B27" i="4"/>
  <c r="B139" i="4"/>
  <c r="B153" i="4"/>
  <c r="B129" i="4"/>
  <c r="B144" i="4"/>
  <c r="B54" i="4"/>
  <c r="B177" i="4"/>
  <c r="B116" i="4"/>
  <c r="B134" i="4"/>
  <c r="B18" i="4"/>
  <c r="B89" i="4"/>
  <c r="B130" i="4"/>
  <c r="B98" i="4"/>
  <c r="B75" i="4"/>
  <c r="B159" i="4"/>
  <c r="B33" i="4"/>
  <c r="B187" i="4"/>
  <c r="B66" i="4"/>
  <c r="B19" i="4"/>
  <c r="B86" i="4"/>
  <c r="B46" i="4"/>
  <c r="B57" i="4"/>
  <c r="B24" i="4"/>
  <c r="B151" i="4"/>
  <c r="B156" i="4"/>
  <c r="B166" i="4"/>
  <c r="B114" i="4"/>
  <c r="B91" i="4"/>
  <c r="B32" i="4"/>
  <c r="B109" i="4"/>
  <c r="B162" i="4"/>
  <c r="B186" i="4"/>
  <c r="B181" i="4"/>
  <c r="B108" i="4"/>
  <c r="B90" i="4"/>
  <c r="B83" i="4"/>
  <c r="B101" i="4"/>
  <c r="B112" i="4"/>
  <c r="B135" i="4"/>
  <c r="B113" i="4"/>
  <c r="B105" i="4"/>
  <c r="B68" i="4"/>
  <c r="B82" i="4"/>
  <c r="B146" i="4"/>
  <c r="B61" i="4"/>
  <c r="B62" i="4"/>
  <c r="B148" i="4"/>
  <c r="B179" i="4"/>
  <c r="B120" i="4"/>
  <c r="B99" i="4"/>
  <c r="B107" i="4"/>
  <c r="B191" i="4"/>
  <c r="B58" i="4"/>
  <c r="B73" i="4"/>
  <c r="B39" i="4"/>
  <c r="B173" i="4"/>
  <c r="B164" i="4"/>
  <c r="B180" i="4"/>
  <c r="B41" i="4"/>
  <c r="B64" i="4"/>
  <c r="B48" i="4"/>
  <c r="B45" i="4"/>
  <c r="B22" i="4"/>
  <c r="B170" i="4"/>
  <c r="B87" i="4"/>
  <c r="B152" i="4"/>
  <c r="B142" i="4"/>
  <c r="B17" i="4"/>
  <c r="B189" i="4"/>
  <c r="B183" i="4"/>
  <c r="B176" i="4"/>
  <c r="B70" i="4"/>
  <c r="B143" i="4"/>
  <c r="B81" i="4"/>
  <c r="B127" i="4"/>
  <c r="B123" i="4"/>
  <c r="B29" i="4"/>
  <c r="B137" i="4"/>
  <c r="B150" i="4"/>
  <c r="B121" i="4"/>
  <c r="B59" i="4"/>
  <c r="B20" i="4"/>
  <c r="B182" i="4"/>
  <c r="B163" i="4"/>
  <c r="B126" i="4"/>
  <c r="B80" i="4"/>
  <c r="B23" i="4"/>
  <c r="B34" i="4"/>
  <c r="B103" i="4"/>
  <c r="B178" i="4"/>
  <c r="B94" i="4"/>
  <c r="B26" i="4"/>
  <c r="B188" i="4"/>
  <c r="B84" i="4"/>
  <c r="B50" i="4"/>
  <c r="B125" i="4"/>
  <c r="B110" i="4"/>
  <c r="B117" i="4"/>
  <c r="B31" i="4"/>
  <c r="B67" i="4"/>
  <c r="B147" i="4"/>
  <c r="B79" i="4"/>
  <c r="B97" i="4"/>
  <c r="B95" i="4"/>
  <c r="B165" i="4"/>
  <c r="B140" i="4"/>
  <c r="B42" i="4"/>
  <c r="B30" i="4"/>
  <c r="B92" i="4"/>
  <c r="B21" i="4"/>
  <c r="B78" i="4"/>
  <c r="B141" i="4"/>
  <c r="B185" i="4"/>
  <c r="B72" i="4"/>
  <c r="B28" i="4"/>
  <c r="B111" i="4"/>
  <c r="B37" i="4"/>
  <c r="B118" i="4"/>
  <c r="B136" i="4"/>
  <c r="B69" i="4"/>
  <c r="B174" i="4"/>
  <c r="B158" i="4"/>
  <c r="B63" i="4"/>
  <c r="B133" i="4"/>
  <c r="B167" i="4"/>
  <c r="B49" i="4"/>
  <c r="B132" i="4"/>
  <c r="B43" i="4"/>
  <c r="B38" i="4"/>
  <c r="B155" i="4"/>
  <c r="B53" i="4"/>
  <c r="B51" i="4"/>
  <c r="B172" i="4"/>
  <c r="B71" i="4"/>
  <c r="Z15" i="4"/>
  <c r="G13" i="1"/>
  <c r="W15" i="4" a="1"/>
  <c r="W15" i="4" l="1"/>
  <c r="M11"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E13" authorId="0" shapeId="0" xr:uid="{121D0985-6BAD-492D-8237-63C0AE30ED5C}">
      <text>
        <r>
          <rPr>
            <b/>
            <sz val="9"/>
            <color indexed="81"/>
            <rFont val="Tahoma"/>
            <family val="2"/>
          </rPr>
          <t>Philip Swannell:</t>
        </r>
        <r>
          <rPr>
            <sz val="9"/>
            <color indexed="81"/>
            <rFont val="Tahoma"/>
            <family val="2"/>
          </rPr>
          <t xml:space="preserve">
In this example, the second argument to CSVWrite is omitted so CSVWrite returns a string rather than writing to a file on disk.</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F20" authorId="0" shapeId="0" xr:uid="{FE9E2DB7-33FD-455F-8E57-9B8C3340E57F}">
      <text>
        <r>
          <rPr>
            <b/>
            <sz val="9"/>
            <color indexed="81"/>
            <rFont val="Tahoma"/>
            <family val="2"/>
          </rPr>
          <t>Philip Swannell:</t>
        </r>
        <r>
          <rPr>
            <sz val="9"/>
            <color indexed="81"/>
            <rFont val="Tahoma"/>
            <family val="2"/>
          </rPr>
          <t xml:space="preserve">
single space char!</t>
        </r>
      </text>
    </comment>
    <comment ref="F32" authorId="0" shapeId="0" xr:uid="{9D8EB399-FA6B-4A2E-910E-1974EC40C6E1}">
      <text>
        <r>
          <rPr>
            <b/>
            <sz val="9"/>
            <color indexed="81"/>
            <rFont val="Tahoma"/>
            <family val="2"/>
          </rPr>
          <t>Philip Swannell:</t>
        </r>
        <r>
          <rPr>
            <sz val="9"/>
            <color indexed="81"/>
            <rFont val="Tahoma"/>
            <family val="2"/>
          </rPr>
          <t xml:space="preserve">
single space char!</t>
        </r>
      </text>
    </comment>
    <comment ref="F40" authorId="0" shapeId="0" xr:uid="{5D167A18-1A0C-4668-9485-38173841330B}">
      <text>
        <r>
          <rPr>
            <b/>
            <sz val="9"/>
            <color indexed="81"/>
            <rFont val="Tahoma"/>
            <family val="2"/>
          </rPr>
          <t>Philip Swannell:</t>
        </r>
        <r>
          <rPr>
            <sz val="9"/>
            <color indexed="81"/>
            <rFont val="Tahoma"/>
            <family val="2"/>
          </rPr>
          <t xml:space="preserve">
single space char!</t>
        </r>
      </text>
    </comment>
    <comment ref="F69" authorId="0" shapeId="0" xr:uid="{38563D09-FDC2-4BD4-BE76-196F392D5CAE}">
      <text>
        <r>
          <rPr>
            <b/>
            <sz val="9"/>
            <color indexed="81"/>
            <rFont val="Tahoma"/>
            <family val="2"/>
          </rPr>
          <t>Philip Swannell:</t>
        </r>
        <r>
          <rPr>
            <sz val="9"/>
            <color indexed="81"/>
            <rFont val="Tahoma"/>
            <family val="2"/>
          </rPr>
          <t xml:space="preserve">
single space
</t>
        </r>
      </text>
    </comment>
    <comment ref="F72" authorId="0" shapeId="0" xr:uid="{E79B7A66-4F7D-4A50-B450-CDBC909A6AF3}">
      <text>
        <r>
          <rPr>
            <b/>
            <sz val="9"/>
            <color indexed="81"/>
            <rFont val="Tahoma"/>
            <family val="2"/>
          </rPr>
          <t>Philip Swannell:</t>
        </r>
        <r>
          <rPr>
            <sz val="9"/>
            <color indexed="81"/>
            <rFont val="Tahoma"/>
            <family val="2"/>
          </rPr>
          <t xml:space="preserve">
single space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<sst xmlns="http://schemas.openxmlformats.org/spreadsheetml/2006/main" count="3371" uniqueCount="936">
  <si>
    <t>Colour key</t>
  </si>
  <si>
    <t>FileName</t>
  </si>
  <si>
    <t>Number (or Date, according to cell's NumberFormat)</t>
  </si>
  <si>
    <t>String</t>
  </si>
  <si>
    <t>DateFormat</t>
  </si>
  <si>
    <t>Error</t>
  </si>
  <si>
    <t>All equal, i.e. "round trip" worked?</t>
  </si>
  <si>
    <t>1) Generate data of random types to pass to CSVWrite</t>
  </si>
  <si>
    <t>2) Call CSVWrite</t>
  </si>
  <si>
    <t>Equal?</t>
  </si>
  <si>
    <t>Field Length</t>
  </si>
  <si>
    <t>Each Field Contains</t>
  </si>
  <si>
    <t>Num Rows</t>
  </si>
  <si>
    <t>Num Cols</t>
  </si>
  <si>
    <t>File</t>
  </si>
  <si>
    <t>Size</t>
  </si>
  <si>
    <t>x</t>
  </si>
  <si>
    <t>xx</t>
  </si>
  <si>
    <t>xxxx</t>
  </si>
  <si>
    <t>xxxxxxxx</t>
  </si>
  <si>
    <t>xxxxxxxxxxxxxxxx</t>
  </si>
  <si>
    <t>xxxxxxxxxxxxxxxxxxxxxxxxxxxxxxxx</t>
  </si>
  <si>
    <t>xxxxxxxxxxxxxxxxxxxxxxxxxxxxxxxxxxxxxxxxxxxxxxxxxxxxxxxxxxxxxxxx</t>
  </si>
  <si>
    <t>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</si>
  <si>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</si>
  <si>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</si>
  <si>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</si>
  <si>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</si>
  <si>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</si>
  <si>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</si>
  <si>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</si>
  <si>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t>
  </si>
  <si>
    <t>"xx"</t>
  </si>
  <si>
    <t>"xxxx"</t>
  </si>
  <si>
    <t>"xxxxxxxx"</t>
  </si>
  <si>
    <t>"xxxxxxxxxxxxxxxx"</t>
  </si>
  <si>
    <t>"xxxxxxxxxxxxxxxxxxxxxxxxxxxxxxxx"</t>
  </si>
  <si>
    <t>"xxxxxxxxxxxxxxxxxxxxxxxxxxxxxxxxxxxxxxxxxxxxxxxxxxxxxxxxxxxxxxxx"</t>
  </si>
  <si>
    <t>"xxxxxxxxxxxxxxxxxxxxxxxxxxxxxxxxxxxxxxxxxxxxxxxxxxxxxxxxxxxxxxxxxxxxxxxxxxxxxxxxxxxxxxxxxxxxxxxxxxxxxxxxxxxxxxxxxxxxxxxxxxxxxxxx"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</si>
  <si>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</si>
  <si>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</si>
  <si>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</si>
  <si>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</si>
  <si>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</si>
  <si>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</si>
  <si>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</si>
  <si>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Audit</t>
  </si>
  <si>
    <t>https://github.com/sdkn104/VBA-CSV</t>
  </si>
  <si>
    <t>Version</t>
  </si>
  <si>
    <t>Date</t>
  </si>
  <si>
    <t>Time</t>
  </si>
  <si>
    <t>Author</t>
  </si>
  <si>
    <t>Comment</t>
  </si>
  <si>
    <t>https://github.com/ws-garcia/VBA-CSV-interface</t>
  </si>
  <si>
    <t>Philip Swannell</t>
  </si>
  <si>
    <t>More work on IgnoreRepeated.</t>
  </si>
  <si>
    <t>Added argument IgnoreRepeated.</t>
  </si>
  <si>
    <t>Reinstated conditional formatting on sheet Demo.</t>
  </si>
  <si>
    <t>Added a bunch of functions to modCSVTestDeps so that we no longer have dependency on SAI for testing.</t>
  </si>
  <si>
    <t>Removed Help sheet - broken out to separate workbook</t>
  </si>
  <si>
    <t>Help changes</t>
  </si>
  <si>
    <t>Work on Markdown help.</t>
  </si>
  <si>
    <t>Added argument ShowMissingsAs to CSVRead. Simplification of this workbook.</t>
  </si>
  <si>
    <t>Corrections to code comments.</t>
  </si>
  <si>
    <t>Code formatting.</t>
  </si>
  <si>
    <t>Method TimeThreeParsers now has TimeOut argument so that time to execute is averaged over the number of calls required to take (in total) the TimeOut value.</t>
  </si>
  <si>
    <t>Removed reference to SolumAddin.</t>
  </si>
  <si>
    <t>Renamed CSVRead_V3 as CSVRead</t>
  </si>
  <si>
    <t>Removed redundant modules. CSVWrite no longer has Ragged argument.</t>
  </si>
  <si>
    <t>Deleted functions CSVRead_V1 and CSVRead_V2</t>
  </si>
  <si>
    <t>Deleted 2 of the 3 sheets with timing results.</t>
  </si>
  <si>
    <t>Changed method SaveWorkbookAndExportModules to also save a backup to OneDrive.</t>
  </si>
  <si>
    <t>Bug fixes to handling of SkipNumRows etc.</t>
  </si>
  <si>
    <t>Added sheet `TimingResults (3)`</t>
  </si>
  <si>
    <t>CSVRead_V3 now supports SkipToRow and NumRows.</t>
  </si>
  <si>
    <t>CSVRead_V2 now supports SkipToCol and NumCols, not yet SkipToRow and NumRows though.</t>
  </si>
  <si>
    <t>Now have two functions CSVRead_V1 and CSVRead_V2</t>
  </si>
  <si>
    <t>Settled on fastest algo.</t>
  </si>
  <si>
    <t>Addd sheet "TimingResults" and module modCompareAgainstAlternatives.</t>
  </si>
  <si>
    <t>Added code to compare against https://github.com/sdkn104/VBA-CSV</t>
  </si>
  <si>
    <t>Rewrote code to split a string, rather than examining each character in VBA code, use InStr in a while loop to push the character examination down to C code.</t>
  </si>
  <si>
    <t>Code now compiles.</t>
  </si>
  <si>
    <t>Reimported sFileSaveCSV and sFileShow from SolumAddin verison 2199. Code does not yet compile</t>
  </si>
  <si>
    <t>First version. Start with SolumAddin's sFileShow to create CSVParse.</t>
  </si>
  <si>
    <t>ConvertTypes</t>
  </si>
  <si>
    <t>Delimiter</t>
  </si>
  <si>
    <t>IgnoreRepeated</t>
  </si>
  <si>
    <t>SkipToRow</t>
  </si>
  <si>
    <t>SkipToCol</t>
  </si>
  <si>
    <t>NumRows</t>
  </si>
  <si>
    <t>NumCols</t>
  </si>
  <si>
    <t>DecimalSeparator</t>
  </si>
  <si>
    <t>Notes</t>
  </si>
  <si>
    <t/>
  </si>
  <si>
    <t>.</t>
  </si>
  <si>
    <t>,</t>
  </si>
  <si>
    <t xml:space="preserve"> </t>
  </si>
  <si>
    <t>Not relevant to us, we don't distinguish between Floats and Ints.</t>
  </si>
  <si>
    <t>Not relevant to us?</t>
  </si>
  <si>
    <t>D/M/Y</t>
  </si>
  <si>
    <t>Not sure what this is supposed to test</t>
  </si>
  <si>
    <t>I don't support mixed date formats</t>
  </si>
  <si>
    <t>::</t>
  </si>
  <si>
    <t>File is tab delimited but with leading and trailing spaces</t>
  </si>
  <si>
    <t>ND</t>
  </si>
  <si>
    <t xml:space="preserve">Got capitalisation of functions CSVRead and CSVWrite called from cells correct. </t>
  </si>
  <si>
    <t>I don't think I should attempt to match this...See https://github.com/JuliaData/CSV.jl/issues/120 where it states "We now strip trailing whitespace by default (on current master)." as that breaks csv standards</t>
  </si>
  <si>
    <t>Folder</t>
  </si>
  <si>
    <t>test_empty_file.csv</t>
  </si>
  <si>
    <t>test_one_row_of_data.cscv</t>
  </si>
  <si>
    <t>test_one_row_of_data.csv</t>
  </si>
  <si>
    <t>test_empty_file_newlines.csv</t>
  </si>
  <si>
    <t>test_single_column.csv</t>
  </si>
  <si>
    <t>dash_as_null.csv</t>
  </si>
  <si>
    <t>plus_as_null.csv</t>
  </si>
  <si>
    <t>comma_decimal.csv</t>
  </si>
  <si>
    <t>test_missing_last_column.csv</t>
  </si>
  <si>
    <t>test_issue_326.wsv</t>
  </si>
  <si>
    <t>test_not_enough_columns.csv</t>
  </si>
  <si>
    <t>test_comments1.csv</t>
  </si>
  <si>
    <t>test_comments_multichar.csv</t>
  </si>
  <si>
    <t>test_correct_trailing_missings.csv</t>
  </si>
  <si>
    <t>test_not_enough_columns2.csv</t>
  </si>
  <si>
    <t>int64_overflow.csv</t>
  </si>
  <si>
    <t>test_tab_null_empty.txt</t>
  </si>
  <si>
    <t>test_basic.csv</t>
  </si>
  <si>
    <t>test_basic_pipe.csv</t>
  </si>
  <si>
    <t>test_mac_line_endings.csv</t>
  </si>
  <si>
    <t>test_newline_line_endings.csv</t>
  </si>
  <si>
    <t>time.csv</t>
  </si>
  <si>
    <t>categorical.csv</t>
  </si>
  <si>
    <t>test_delim.tsv</t>
  </si>
  <si>
    <t>test_delim.wsv</t>
  </si>
  <si>
    <t>test_file_issue_154.csv</t>
  </si>
  <si>
    <t>test_float_in_int_column.csv</t>
  </si>
  <si>
    <t>test_null_only_column.csv</t>
  </si>
  <si>
    <t>test_tab_null_string.txt</t>
  </si>
  <si>
    <t>test_crlf_line_endings.csv</t>
  </si>
  <si>
    <t>test_header_on_row_4.csv</t>
  </si>
  <si>
    <t>test_missing_last_field.csv</t>
  </si>
  <si>
    <t>test_no_header.csv</t>
  </si>
  <si>
    <t>test_dates.csv</t>
  </si>
  <si>
    <t>test_excel_date_formats.csv</t>
  </si>
  <si>
    <t>test_repeated_delimiters.csv</t>
  </si>
  <si>
    <t>test_simple_quoted.csv</t>
  </si>
  <si>
    <t>test_footer_missing.csv</t>
  </si>
  <si>
    <t>test_quoted_delim_and_newline.csv</t>
  </si>
  <si>
    <t>test_missing_value.csv</t>
  </si>
  <si>
    <t>test_truestrings.csv</t>
  </si>
  <si>
    <t>test_floats.csv</t>
  </si>
  <si>
    <t>test_utf8.csv</t>
  </si>
  <si>
    <t>test_windows.csv</t>
  </si>
  <si>
    <t>test_missing_value_NULL.csv</t>
  </si>
  <si>
    <t>test_quoted_numbers.csv</t>
  </si>
  <si>
    <t>test_2_footer_rows.csv</t>
  </si>
  <si>
    <t>test_utf8_with_BOM.csv</t>
  </si>
  <si>
    <t>types_override.csv</t>
  </si>
  <si>
    <t>issue_198_part2.csv</t>
  </si>
  <si>
    <t>test_mixed_date_formats.csv</t>
  </si>
  <si>
    <t>test_multiple_missing.csv</t>
  </si>
  <si>
    <t>test_string_delimiters.csv</t>
  </si>
  <si>
    <t>bools.csv</t>
  </si>
  <si>
    <t>boolext.csv</t>
  </si>
  <si>
    <t>test_datetimes.csv</t>
  </si>
  <si>
    <t>test_comment_first_row.csv</t>
  </si>
  <si>
    <t>issue_207.csv</t>
  </si>
  <si>
    <t>test_comments_multiple.csv</t>
  </si>
  <si>
    <t>test_utf16.csv</t>
  </si>
  <si>
    <t>test_utf16_le.csv</t>
  </si>
  <si>
    <t>test_types.csv</t>
  </si>
  <si>
    <t>test_508.csv</t>
  </si>
  <si>
    <t>issue_198.csv</t>
  </si>
  <si>
    <t>error_comment.txt</t>
  </si>
  <si>
    <t>bug555.txt</t>
  </si>
  <si>
    <t>ampm.csv</t>
  </si>
  <si>
    <t>precompile_small.csv</t>
  </si>
  <si>
    <t>stocks.csv</t>
  </si>
  <si>
    <t>test_repeated_delim_371.csv</t>
  </si>
  <si>
    <t>issue_120.csv</t>
  </si>
  <si>
    <t>census.txt</t>
  </si>
  <si>
    <t>double_quote_quotechar_and_escapechar.csv</t>
  </si>
  <si>
    <t>baseball.csv</t>
  </si>
  <si>
    <t>attenu.csv</t>
  </si>
  <si>
    <t>test_int_sentinel.csv</t>
  </si>
  <si>
    <t>log001_vehicle_status_flags_0.txt</t>
  </si>
  <si>
    <t>csv_segfault.txt</t>
  </si>
  <si>
    <t>TechCrunchcontinentalUSA.csv</t>
  </si>
  <si>
    <t>escape_row_starts.csv</t>
  </si>
  <si>
    <t>Sacramentorealestatetransactions.csv</t>
  </si>
  <si>
    <t>SalesJan2009.csv</t>
  </si>
  <si>
    <t>latest (1).csv</t>
  </si>
  <si>
    <t>fecal_samples.csv</t>
  </si>
  <si>
    <t>big_types.csv</t>
  </si>
  <si>
    <t>GSM2230757_human1_umifm_counts.csv</t>
  </si>
  <si>
    <t>precompile.csv</t>
  </si>
  <si>
    <t>heat_flux.dat</t>
  </si>
  <si>
    <t>norwegian_data.csv</t>
  </si>
  <si>
    <t>table_test.txt</t>
  </si>
  <si>
    <t>SacramentocrimeJanuary2006.csv</t>
  </si>
  <si>
    <t>FL_insurance_sample.csv</t>
  </si>
  <si>
    <t>Fielding.csv</t>
  </si>
  <si>
    <t>pandas_zeros.csv</t>
  </si>
  <si>
    <t>Too many columns to fit on the sheet, otherwise OK</t>
  </si>
  <si>
    <t>N</t>
  </si>
  <si>
    <t>This file does not have footer rows! Instead it has 3 empty rows at the start, which Excel seems to ignore as if SkipToRow = 4</t>
  </si>
  <si>
    <t>1</t>
  </si>
  <si>
    <t>TRUE</t>
  </si>
  <si>
    <t>abc</t>
  </si>
  <si>
    <t>#DIV/0!</t>
  </si>
  <si>
    <t>NDBE</t>
  </si>
  <si>
    <t>NDBEQ</t>
  </si>
  <si>
    <t>abc"def</t>
  </si>
  <si>
    <t>D</t>
  </si>
  <si>
    <t>B</t>
  </si>
  <si>
    <t>E</t>
  </si>
  <si>
    <t>R</t>
  </si>
  <si>
    <t>NQ</t>
  </si>
  <si>
    <t>DQ</t>
  </si>
  <si>
    <t>BQ</t>
  </si>
  <si>
    <t>EQ</t>
  </si>
  <si>
    <t>String containing quotes</t>
  </si>
  <si>
    <t>Boolean</t>
  </si>
  <si>
    <t>Performance</t>
  </si>
  <si>
    <t>Changes to type conversion code. Now possible to convert quoted strings.</t>
  </si>
  <si>
    <t>New argument "Comment" to CSVRead.</t>
  </si>
  <si>
    <t>#</t>
  </si>
  <si>
    <t>//</t>
  </si>
  <si>
    <t>test_converttypes_arg.csv</t>
  </si>
  <si>
    <t>test_skip_args.csv</t>
  </si>
  <si>
    <t>test_skip_args_with_comments.csv</t>
  </si>
  <si>
    <t>New module modCSVTest</t>
  </si>
  <si>
    <t>Removed modCVSTestAgainstExcel.</t>
  </si>
  <si>
    <t>test_triangular.csv</t>
  </si>
  <si>
    <t>{"}</t>
  </si>
  <si>
    <t>test_strange_delimiter.csv</t>
  </si>
  <si>
    <t>test_ignoring_repeated_multicharacter_delimiter.csv</t>
  </si>
  <si>
    <t>Delim</t>
  </si>
  <si>
    <t>RowNo</t>
  </si>
  <si>
    <t>More work on tests</t>
  </si>
  <si>
    <t>NumPassed</t>
  </si>
  <si>
    <t>NumFailed</t>
  </si>
  <si>
    <t>File Size</t>
  </si>
  <si>
    <t>NT</t>
  </si>
  <si>
    <t>T</t>
  </si>
  <si>
    <t>Now support "T" as a ConvertTypes option.</t>
  </si>
  <si>
    <t>Now support UTf8 with BOM</t>
  </si>
  <si>
    <t>Encoding</t>
  </si>
  <si>
    <t>Other resources</t>
  </si>
  <si>
    <t>Python</t>
  </si>
  <si>
    <t>https://docs.python.org/3/library/csv.html</t>
  </si>
  <si>
    <t>Julia</t>
  </si>
  <si>
    <t>https://csv.juliadata.org/stable/</t>
  </si>
  <si>
    <t>https://www.rdocumentation.org/packages/data.table/versions/1.14.0/topics/fread</t>
  </si>
  <si>
    <t>CSVWrite can now write to String.</t>
  </si>
  <si>
    <t>https://raw.githubusercontent.com/plotly/datasets/master/mtcars.csv</t>
  </si>
  <si>
    <t>CSVRead now accepts FileName as URL or a CSV string.</t>
  </si>
  <si>
    <t>UTF-16</t>
  </si>
  <si>
    <t>MissingStrings</t>
  </si>
  <si>
    <t>TrueStrings</t>
  </si>
  <si>
    <t>FalseStrings</t>
  </si>
  <si>
    <t>D-M-Y</t>
  </si>
  <si>
    <t>test_d-m-y_with_time.csv</t>
  </si>
  <si>
    <t>test_m-d-y_with_time.csv</t>
  </si>
  <si>
    <t>M-D-Y</t>
  </si>
  <si>
    <t>test_y-m-d_with_time.csv</t>
  </si>
  <si>
    <t>Y-M-D</t>
  </si>
  <si>
    <t>Check list for release</t>
  </si>
  <si>
    <t>Tests pass</t>
  </si>
  <si>
    <t>Round trip tests pass</t>
  </si>
  <si>
    <t>MZTools Review code quality</t>
  </si>
  <si>
    <t>No Stop Resume statements left over from debugging</t>
  </si>
  <si>
    <t>Updated ref at top of modules to version numbers</t>
  </si>
  <si>
    <t>Added module modCVSSentinels, but not yet "plugged in".</t>
  </si>
  <si>
    <t>Added arguments TrueStrings, FalseStrings and MissingStrings .</t>
  </si>
  <si>
    <t>No line numbers or CStr(Erl) calls in modCSVReadWrite</t>
  </si>
  <si>
    <t>No line numbers in other modules.</t>
  </si>
  <si>
    <t>No links to other workbooks</t>
  </si>
  <si>
    <t>NULL</t>
  </si>
  <si>
    <t>T,TRUE,true</t>
  </si>
  <si>
    <t>F,FALSE,false</t>
  </si>
  <si>
    <t>++</t>
  </si>
  <si>
    <t>NULL,NA,\N</t>
  </si>
  <si>
    <t>-</t>
  </si>
  <si>
    <t>test_bad_ISO8601.csv</t>
  </si>
  <si>
    <t>test_good_ISO8601.csv</t>
  </si>
  <si>
    <t>ISO</t>
  </si>
  <si>
    <t>Work on ISOO8601 date recognition</t>
  </si>
  <si>
    <t>Sheet Demo no longer creates a file on disk.</t>
  </si>
  <si>
    <t>2021-08-24T12:49:13</t>
  </si>
  <si>
    <t>Start</t>
  </si>
  <si>
    <t>Time part</t>
  </si>
  <si>
    <t>^</t>
  </si>
  <si>
    <t>Date part</t>
  </si>
  <si>
    <t>End</t>
  </si>
  <si>
    <t>$</t>
  </si>
  <si>
    <t>\.[0-9]+</t>
  </si>
  <si>
    <t>Work on ISOO8601 date recognition.</t>
  </si>
  <si>
    <t>Good Strings</t>
  </si>
  <si>
    <t>Bad Strings</t>
  </si>
  <si>
    <t>Good</t>
  </si>
  <si>
    <t>Bad</t>
  </si>
  <si>
    <t>Added sheet "RegExp".</t>
  </si>
  <si>
    <t>time part and optional fractional second</t>
  </si>
  <si>
    <t>fractional second</t>
  </si>
  <si>
    <t>[0-9][0-9][0-9][0-9]\-[[0-1][0-9]\-[0-3][0-9]</t>
  </si>
  <si>
    <t>T[0-2][0-9]:[0-5][0-9]:[0-5][0-9]</t>
  </si>
  <si>
    <t>M/D/Y</t>
  </si>
  <si>
    <t>NA</t>
  </si>
  <si>
    <t>+</t>
  </si>
  <si>
    <t>Added more tests.</t>
  </si>
  <si>
    <t>test_empty_lines.csv</t>
  </si>
  <si>
    <t>IgnoreEmptyLines</t>
  </si>
  <si>
    <t>(Z|((\+|\-)[0-2][0-9]:[0-5][0-9]))</t>
  </si>
  <si>
    <t>test_padding.csv</t>
  </si>
  <si>
    <t>test_not_delimited.csv</t>
  </si>
  <si>
    <t>Time Zone</t>
  </si>
  <si>
    <t>(Time part and optional fractional second) and timezone</t>
  </si>
  <si>
    <t>out-of-range e.g. 2021-13-01</t>
  </si>
  <si>
    <t xml:space="preserve">Constructing regular expressions that matches valid ISO8601 strings </t>
  </si>
  <si>
    <t>Regular Expressions</t>
  </si>
  <si>
    <t>Time part and optional fractional second and optional timezone</t>
  </si>
  <si>
    <r>
      <rPr>
        <b/>
        <sz val="9.35"/>
        <color theme="1"/>
        <rFont val="Calibri"/>
        <family val="2"/>
      </rPr>
      <t>rxNoNo</t>
    </r>
    <r>
      <rPr>
        <sz val="11"/>
        <color theme="1"/>
        <rFont val="Calibri"/>
        <family val="2"/>
        <scheme val="minor"/>
      </rPr>
      <t xml:space="preserve"> - accept date, reject datetime</t>
    </r>
  </si>
  <si>
    <r>
      <rPr>
        <b/>
        <sz val="11"/>
        <color theme="1"/>
        <rFont val="Calibri"/>
        <family val="2"/>
      </rPr>
      <t>rxYesNo</t>
    </r>
    <r>
      <rPr>
        <sz val="11"/>
        <color theme="1"/>
        <rFont val="Calibri"/>
        <family val="2"/>
        <scheme val="minor"/>
      </rPr>
      <t xml:space="preserve"> - accept date, accept datetime without time zone, reject datetime with time zone</t>
    </r>
  </si>
  <si>
    <r>
      <rPr>
        <b/>
        <sz val="11"/>
        <color theme="1"/>
        <rFont val="Calibri"/>
        <family val="2"/>
      </rPr>
      <t>rxNoYes</t>
    </r>
    <r>
      <rPr>
        <sz val="11"/>
        <color theme="1"/>
        <rFont val="Calibri"/>
        <family val="2"/>
        <scheme val="minor"/>
      </rPr>
      <t xml:space="preserve"> - accept date, reject datetime without time zone, accept datetime with time zone</t>
    </r>
  </si>
  <si>
    <r>
      <rPr>
        <b/>
        <sz val="11"/>
        <color theme="1"/>
        <rFont val="Calibri"/>
        <family val="2"/>
      </rPr>
      <t>rxYesYes</t>
    </r>
    <r>
      <rPr>
        <sz val="11"/>
        <color theme="1"/>
        <rFont val="Calibri"/>
        <family val="2"/>
        <scheme val="minor"/>
      </rPr>
      <t xml:space="preserve"> - accept date, accept datetime without time zone, accept datetime with time zone</t>
    </r>
  </si>
  <si>
    <t>ISOZ</t>
  </si>
  <si>
    <t>IncludeLargeFiles</t>
  </si>
  <si>
    <t>NumSkipped</t>
  </si>
  <si>
    <t>Now have two possibilities for DateFormat: ISO and ISOZ, the latter handles datetime with timezone.</t>
  </si>
  <si>
    <t>Line
Feed</t>
  </si>
  <si>
    <t>String containing line feed</t>
  </si>
  <si>
    <t>100,000 rows x 50 cols</t>
  </si>
  <si>
    <t>File is UTF-8 BOM, handled correctly.</t>
  </si>
  <si>
    <t>Test not really relevant as we don't try to have all elements of a column having the same type.</t>
  </si>
  <si>
    <t>Line 5113 of the file has "escaped row with new lines in it"</t>
  </si>
  <si>
    <t>Not sure what's being tested for on this one</t>
  </si>
  <si>
    <t>\N</t>
  </si>
  <si>
    <t>Test that the 17th column, last but one row comes back as missing.</t>
  </si>
  <si>
    <t>Not really relevant, we are casting all numbers to doubles.</t>
  </si>
  <si>
    <t>36635 x 18</t>
  </si>
  <si>
    <t>Got rid of RetainQuotes option for ConvertTypes. ConvertTypes TRUE is now NDB rather than NDBE as previously.</t>
  </si>
  <si>
    <t>Refactoring</t>
  </si>
  <si>
    <t>More refactoring.</t>
  </si>
  <si>
    <t>Changes to sheet Demo.</t>
  </si>
  <si>
    <t>Backports to SAI</t>
  </si>
  <si>
    <t>Improve code for VBA header generation</t>
  </si>
  <si>
    <t>Hstack and VStack treatment of 1-d arrays</t>
  </si>
  <si>
    <t>HeaderRowNum</t>
  </si>
  <si>
    <t>HeaderRow</t>
  </si>
  <si>
    <t>test_headers.csv</t>
  </si>
  <si>
    <t>test_ragged_headers.csv</t>
  </si>
  <si>
    <t>Implemented Column-by-column type conversion</t>
  </si>
  <si>
    <t>test_bad_inputs.csv</t>
  </si>
  <si>
    <t>"bad</t>
  </si>
  <si>
    <t>bad</t>
  </si>
  <si>
    <t>bad"</t>
  </si>
  <si>
    <t>BAD</t>
  </si>
  <si>
    <t>Q</t>
  </si>
  <si>
    <t>"</t>
  </si>
  <si>
    <t>Type</t>
  </si>
  <si>
    <t>Col A</t>
  </si>
  <si>
    <t>Col B</t>
  </si>
  <si>
    <t>Col C</t>
  </si>
  <si>
    <t>Col D</t>
  </si>
  <si>
    <t>Col E</t>
  </si>
  <si>
    <t>Col F</t>
  </si>
  <si>
    <t>Col G</t>
  </si>
  <si>
    <t>BE</t>
  </si>
  <si>
    <t>BEQ</t>
  </si>
  <si>
    <t>test_column-by-column.csv</t>
  </si>
  <si>
    <t xml:space="preserve">0,True
"Col B","N"
"Col C","D"
"Col D","BE"
"Col E","NQ"
"Col F","DQ"
"Col G","BEQ"
</t>
  </si>
  <si>
    <t>Size:</t>
  </si>
  <si>
    <t>Raw: CSVRead with Delimiter = FALSE</t>
  </si>
  <si>
    <t>More tests and fixes to column-by-column formatting.</t>
  </si>
  <si>
    <t>sdkn104
v1.9</t>
  </si>
  <si>
    <t>ws_garcia
v3.1.5</t>
  </si>
  <si>
    <t>CSV.jl
v0.8.5+</t>
  </si>
  <si>
    <t>C:\Users\phili\AppData\Local\Temp\VBA-CSV\Performance\Strings_length_1_0001_x_001_Ascii.csv</t>
  </si>
  <si>
    <t>C:\Users\phili\AppData\Local\Temp\VBA-CSV\Performance\Strings_length_1_0002_x_001_Ascii.csv</t>
  </si>
  <si>
    <t>C:\Users\phili\AppData\Local\Temp\VBA-CSV\Performance\Strings_length_1_0004_x_001_Ascii.csv</t>
  </si>
  <si>
    <t>C:\Users\phili\AppData\Local\Temp\VBA-CSV\Performance\Strings_length_1_0008_x_001_Ascii.csv</t>
  </si>
  <si>
    <t>C:\Users\phili\AppData\Local\Temp\VBA-CSV\Performance\Strings_length_1_0016_x_001_Ascii.csv</t>
  </si>
  <si>
    <t>C:\Users\phili\AppData\Local\Temp\VBA-CSV\Performance\Strings_length_1_0032_x_001_Ascii.csv</t>
  </si>
  <si>
    <t>C:\Users\phili\AppData\Local\Temp\VBA-CSV\Performance\Strings_length_1_0064_x_001_Ascii.csv</t>
  </si>
  <si>
    <t>C:\Users\phili\AppData\Local\Temp\VBA-CSV\Performance\Strings_length_1_0128_x_001_Ascii.csv</t>
  </si>
  <si>
    <t>C:\Users\phili\AppData\Local\Temp\VBA-CSV\Performance\Strings_length_1_0256_x_001_Ascii.csv</t>
  </si>
  <si>
    <t>C:\Users\phili\AppData\Local\Temp\VBA-CSV\Performance\Strings_length_1_0512_x_001_Ascii.csv</t>
  </si>
  <si>
    <t>C:\Users\phili\AppData\Local\Temp\VBA-CSV\Performance\Strings_length_1_1024_x_001_Ascii.csv</t>
  </si>
  <si>
    <t>C:\Users\phili\AppData\Local\Temp\VBA-CSV\Performance\Strings_length_1_2048_x_001_Ascii.csv</t>
  </si>
  <si>
    <t>C:\Users\phili\AppData\Local\Temp\VBA-CSV\Performance\Strings_length_1_4096_x_001_Ascii.csv</t>
  </si>
  <si>
    <t>C:\Users\phili\AppData\Local\Temp\VBA-CSV\Performance\Strings_length_1_8192_x_001_Ascii.csv</t>
  </si>
  <si>
    <t>C:\Users\phili\AppData\Local\Temp\VBA-CSV\Performance\Strings_length_1_16384_x_001_Ascii.csv</t>
  </si>
  <si>
    <t>C:\Users\phili\AppData\Local\Temp\VBA-CSV\Performance\Strings_length_1_32768_x_001_Ascii.csv</t>
  </si>
  <si>
    <t>C:\Users\phili\AppData\Local\Temp\VBA-CSV\Performance\Strings_length_1_65536_x_001_Ascii.csv</t>
  </si>
  <si>
    <t>C:\Users\phili\AppData\Local\Temp\VBA-CSV\Performance\Strings_length_1_131072_x_001_Ascii.csv</t>
  </si>
  <si>
    <t>C:\Users\phili\AppData\Local\Temp\VBA-CSV\Performance\Strings_length_1_262144_x_001_Ascii.csv</t>
  </si>
  <si>
    <t>C:\Users\phili\AppData\Local\Temp\VBA-CSV\Performance\Strings_length_1_524288_x_001_Ascii.csv</t>
  </si>
  <si>
    <t>C:\Users\phili\AppData\Local\Temp\VBA-CSV\Performance\Strings_length_1_1048576_x_001_Ascii.csv</t>
  </si>
  <si>
    <t>C:\Users\phili\AppData\Local\Temp\VBA-CSV\Performance\Strings_length_1_2097152_x_001_Ascii.csv</t>
  </si>
  <si>
    <t>C:\Users\phili\AppData\Local\Temp\VBA-CSV\Performance\Strings_length_32_0001_x_001_Ascii.csv</t>
  </si>
  <si>
    <t>C:\Users\phili\AppData\Local\Temp\VBA-CSV\Performance\Strings_length_32_0002_x_001_Ascii.csv</t>
  </si>
  <si>
    <t>C:\Users\phili\AppData\Local\Temp\VBA-CSV\Performance\Strings_length_32_0004_x_001_Ascii.csv</t>
  </si>
  <si>
    <t>C:\Users\phili\AppData\Local\Temp\VBA-CSV\Performance\Strings_length_32_0008_x_001_Ascii.csv</t>
  </si>
  <si>
    <t>C:\Users\phili\AppData\Local\Temp\VBA-CSV\Performance\Strings_length_32_0016_x_001_Ascii.csv</t>
  </si>
  <si>
    <t>C:\Users\phili\AppData\Local\Temp\VBA-CSV\Performance\Strings_length_32_0032_x_001_Ascii.csv</t>
  </si>
  <si>
    <t>C:\Users\phili\AppData\Local\Temp\VBA-CSV\Performance\Strings_length_32_0064_x_001_Ascii.csv</t>
  </si>
  <si>
    <t>C:\Users\phili\AppData\Local\Temp\VBA-CSV\Performance\Strings_length_32_0128_x_001_Ascii.csv</t>
  </si>
  <si>
    <t>C:\Users\phili\AppData\Local\Temp\VBA-CSV\Performance\Strings_length_32_0256_x_001_Ascii.csv</t>
  </si>
  <si>
    <t>C:\Users\phili\AppData\Local\Temp\VBA-CSV\Performance\Strings_length_32_0512_x_001_Ascii.csv</t>
  </si>
  <si>
    <t>C:\Users\phili\AppData\Local\Temp\VBA-CSV\Performance\Strings_length_32_1024_x_001_Ascii.csv</t>
  </si>
  <si>
    <t>C:\Users\phili\AppData\Local\Temp\VBA-CSV\Performance\Strings_length_32_2048_x_001_Ascii.csv</t>
  </si>
  <si>
    <t>C:\Users\phili\AppData\Local\Temp\VBA-CSV\Performance\Strings_length_32_4096_x_001_Ascii.csv</t>
  </si>
  <si>
    <t>C:\Users\phili\AppData\Local\Temp\VBA-CSV\Performance\Strings_length_32_8192_x_001_Ascii.csv</t>
  </si>
  <si>
    <t>C:\Users\phili\AppData\Local\Temp\VBA-CSV\Performance\Strings_length_32_16384_x_001_Ascii.csv</t>
  </si>
  <si>
    <t>C:\Users\phili\AppData\Local\Temp\VBA-CSV\Performance\Strings_length_32_32768_x_001_Ascii.csv</t>
  </si>
  <si>
    <t>C:\Users\phili\AppData\Local\Temp\VBA-CSV\Performance\Strings_length_32_65536_x_001_Ascii.csv</t>
  </si>
  <si>
    <t>C:\Users\phili\AppData\Local\Temp\VBA-CSV\Performance\Strings_length_32_131072_x_001_Ascii.csv</t>
  </si>
  <si>
    <t>C:\Users\phili\AppData\Local\Temp\VBA-CSV\Performance\Strings_length_32_262144_x_001_Ascii.csv</t>
  </si>
  <si>
    <t>C:\Users\phili\AppData\Local\Temp\VBA-CSV\Performance\Strings_length_32_524288_x_001_Ascii.csv</t>
  </si>
  <si>
    <t>C:\Users\phili\AppData\Local\Temp\VBA-CSV\Performance\Strings_length_32_1048576_x_001_Ascii.csv</t>
  </si>
  <si>
    <t>C:\Users\phili\AppData\Local\Temp\VBA-CSV\Performance\Quoted_Strings_with-LF_length_20_0001_x_001_Ascii.csv</t>
  </si>
  <si>
    <t>C:\Users\phili\AppData\Local\Temp\VBA-CSV\Performance\Quoted_Strings_with-LF_length_20_0002_x_001_Ascii.csv</t>
  </si>
  <si>
    <t>C:\Users\phili\AppData\Local\Temp\VBA-CSV\Performance\Quoted_Strings_with-LF_length_20_0004_x_001_Ascii.csv</t>
  </si>
  <si>
    <t>C:\Users\phili\AppData\Local\Temp\VBA-CSV\Performance\Quoted_Strings_with-LF_length_20_0008_x_001_Ascii.csv</t>
  </si>
  <si>
    <t>C:\Users\phili\AppData\Local\Temp\VBA-CSV\Performance\Quoted_Strings_with-LF_length_20_0016_x_001_Ascii.csv</t>
  </si>
  <si>
    <t>C:\Users\phili\AppData\Local\Temp\VBA-CSV\Performance\Quoted_Strings_with-LF_length_20_0032_x_001_Ascii.csv</t>
  </si>
  <si>
    <t>C:\Users\phili\AppData\Local\Temp\VBA-CSV\Performance\Quoted_Strings_with-LF_length_20_0064_x_001_Ascii.csv</t>
  </si>
  <si>
    <t>C:\Users\phili\AppData\Local\Temp\VBA-CSV\Performance\Quoted_Strings_with-LF_length_20_0128_x_001_Ascii.csv</t>
  </si>
  <si>
    <t>C:\Users\phili\AppData\Local\Temp\VBA-CSV\Performance\Quoted_Strings_with-LF_length_20_0256_x_001_Ascii.csv</t>
  </si>
  <si>
    <t>C:\Users\phili\AppData\Local\Temp\VBA-CSV\Performance\Quoted_Strings_with-LF_length_20_0512_x_001_Ascii.csv</t>
  </si>
  <si>
    <t>C:\Users\phili\AppData\Local\Temp\VBA-CSV\Performance\Quoted_Strings_with-LF_length_20_1024_x_001_Ascii.csv</t>
  </si>
  <si>
    <t>C:\Users\phili\AppData\Local\Temp\VBA-CSV\Performance\Quoted_Strings_with-LF_length_20_2048_x_001_Ascii.csv</t>
  </si>
  <si>
    <t>C:\Users\phili\AppData\Local\Temp\VBA-CSV\Performance\Quoted_Strings_with-LF_length_20_4096_x_001_Ascii.csv</t>
  </si>
  <si>
    <t>C:\Users\phili\AppData\Local\Temp\VBA-CSV\Performance\Quoted_Strings_with-LF_length_20_8192_x_001_Ascii.csv</t>
  </si>
  <si>
    <t>C:\Users\phili\AppData\Local\Temp\VBA-CSV\Performance\Quoted_Strings_with-LF_length_20_16384_x_001_Ascii.csv</t>
  </si>
  <si>
    <t>C:\Users\phili\AppData\Local\Temp\VBA-CSV\Performance\Quoted_Strings_with-LF_length_20_32768_x_001_Ascii.csv</t>
  </si>
  <si>
    <t>C:\Users\phili\AppData\Local\Temp\VBA-CSV\Performance\Quoted_Strings_with-LF_length_20_65536_x_001_Ascii.csv</t>
  </si>
  <si>
    <t>C:\Users\phili\AppData\Local\Temp\VBA-CSV\Performance\Quoted_Strings_with-LF_length_20_131072_x_001_Ascii.csv</t>
  </si>
  <si>
    <t>C:\Users\phili\AppData\Local\Temp\VBA-CSV\Performance\Quoted_Strings_with-LF_length_20_262144_x_001_Ascii.csv</t>
  </si>
  <si>
    <t>C:\Users\phili\AppData\Local\Temp\VBA-CSV\Performance\Quoted_Strings_with-LF_length_20_524288_x_001_Ascii.csv</t>
  </si>
  <si>
    <t>C:\Users\phili\AppData\Local\Temp\VBA-CSV\Performance\Quoted_Strings_with-LF_length_20_1048576_x_001_Ascii.csv</t>
  </si>
  <si>
    <t>C:\Users\phili\AppData\Local\Temp\VBA-CSV\Performance\Doubles_0001_x_010_Ascii.csv</t>
  </si>
  <si>
    <t>C:\Users\phili\AppData\Local\Temp\VBA-CSV\Performance\Doubles_0002_x_010_Ascii.csv</t>
  </si>
  <si>
    <t>C:\Users\phili\AppData\Local\Temp\VBA-CSV\Performance\Doubles_0004_x_010_Ascii.csv</t>
  </si>
  <si>
    <t>C:\Users\phili\AppData\Local\Temp\VBA-CSV\Performance\Doubles_0008_x_010_Ascii.csv</t>
  </si>
  <si>
    <t>C:\Users\phili\AppData\Local\Temp\VBA-CSV\Performance\Doubles_0016_x_010_Ascii.csv</t>
  </si>
  <si>
    <t>C:\Users\phili\AppData\Local\Temp\VBA-CSV\Performance\Doubles_0032_x_010_Ascii.csv</t>
  </si>
  <si>
    <t>C:\Users\phili\AppData\Local\Temp\VBA-CSV\Performance\Doubles_0064_x_010_Ascii.csv</t>
  </si>
  <si>
    <t>C:\Users\phili\AppData\Local\Temp\VBA-CSV\Performance\Doubles_0128_x_010_Ascii.csv</t>
  </si>
  <si>
    <t>C:\Users\phili\AppData\Local\Temp\VBA-CSV\Performance\Doubles_0256_x_010_Ascii.csv</t>
  </si>
  <si>
    <t>C:\Users\phili\AppData\Local\Temp\VBA-CSV\Performance\Doubles_0512_x_010_Ascii.csv</t>
  </si>
  <si>
    <t>C:\Users\phili\AppData\Local\Temp\VBA-CSV\Performance\Doubles_1024_x_010_Ascii.csv</t>
  </si>
  <si>
    <t>C:\Users\phili\AppData\Local\Temp\VBA-CSV\Performance\Doubles_2048_x_010_Ascii.csv</t>
  </si>
  <si>
    <t>C:\Users\phili\AppData\Local\Temp\VBA-CSV\Performance\Doubles_4096_x_010_Ascii.csv</t>
  </si>
  <si>
    <t>C:\Users\phili\AppData\Local\Temp\VBA-CSV\Performance\Doubles_8192_x_010_Ascii.csv</t>
  </si>
  <si>
    <t>C:\Users\phili\AppData\Local\Temp\VBA-CSV\Performance\Doubles_16384_x_010_Ascii.csv</t>
  </si>
  <si>
    <t>C:\Users\phili\AppData\Local\Temp\VBA-CSV\Performance\Doubles_32768_x_010_Ascii.csv</t>
  </si>
  <si>
    <t>C:\Users\phili\AppData\Local\Temp\VBA-CSV\Performance\Doubles_65536_x_010_Ascii.csv</t>
  </si>
  <si>
    <t>C:\Users\phili\AppData\Local\Temp\VBA-CSV\Performance\Doubles_131072_x_010_Ascii.csv</t>
  </si>
  <si>
    <t>C:\Users\phili\AppData\Local\Temp\VBA-CSV\Performance\Doubles_262144_x_010_Ascii.csv</t>
  </si>
  <si>
    <t>C:\Users\phili\AppData\Local\Temp\VBA-CSV\Performance\Strings_length_16_0008_x_001_Ascii.csv</t>
  </si>
  <si>
    <t>C:\Users\phili\AppData\Local\Temp\VBA-CSV\Performance\Strings_length_16_0008_x_002_Ascii.csv</t>
  </si>
  <si>
    <t>C:\Users\phili\AppData\Local\Temp\VBA-CSV\Performance\Strings_length_16_0008_x_004_Ascii.csv</t>
  </si>
  <si>
    <t>C:\Users\phili\AppData\Local\Temp\VBA-CSV\Performance\Strings_length_16_0008_x_008_Ascii.csv</t>
  </si>
  <si>
    <t>C:\Users\phili\AppData\Local\Temp\VBA-CSV\Performance\Strings_length_16_0008_x_016_Ascii.csv</t>
  </si>
  <si>
    <t>C:\Users\phili\AppData\Local\Temp\VBA-CSV\Performance\Strings_length_16_0008_x_032_Ascii.csv</t>
  </si>
  <si>
    <t>C:\Users\phili\AppData\Local\Temp\VBA-CSV\Performance\Strings_length_16_0008_x_064_Ascii.csv</t>
  </si>
  <si>
    <t>C:\Users\phili\AppData\Local\Temp\VBA-CSV\Performance\Strings_length_16_0008_x_128_Ascii.csv</t>
  </si>
  <si>
    <t>C:\Users\phili\AppData\Local\Temp\VBA-CSV\Performance\Strings_length_16_0008_x_256_Ascii.csv</t>
  </si>
  <si>
    <t>C:\Users\phili\AppData\Local\Temp\VBA-CSV\Performance\Strings_length_16_0008_x_512_Ascii.csv</t>
  </si>
  <si>
    <t>C:\Users\phili\AppData\Local\Temp\VBA-CSV\Performance\Strings_length_16_0008_x_1024_Ascii.csv</t>
  </si>
  <si>
    <t>C:\Users\phili\AppData\Local\Temp\VBA-CSV\Performance\Strings_length_16_0008_x_2048_Ascii.csv</t>
  </si>
  <si>
    <t>C:\Users\phili\AppData\Local\Temp\VBA-CSV\Performance\Strings_length_16_0008_x_4096_Ascii.csv</t>
  </si>
  <si>
    <t>C:\Users\phili\AppData\Local\Temp\VBA-CSV\Performance\Strings_length_16_0008_x_8192_Ascii.csv</t>
  </si>
  <si>
    <t>C:\Users\phili\AppData\Local\Temp\VBA-CSV\Performance\Strings_length_1_1024_x_008_Ascii.csv</t>
  </si>
  <si>
    <t>C:\Users\phili\AppData\Local\Temp\VBA-CSV\Performance\Strings_length_2_1024_x_008_Ascii.csv</t>
  </si>
  <si>
    <t>C:\Users\phili\AppData\Local\Temp\VBA-CSV\Performance\Strings_length_4_1024_x_008_Ascii.csv</t>
  </si>
  <si>
    <t>C:\Users\phili\AppData\Local\Temp\VBA-CSV\Performance\Strings_length_8_1024_x_008_Ascii.csv</t>
  </si>
  <si>
    <t>C:\Users\phili\AppData\Local\Temp\VBA-CSV\Performance\Strings_length_16_1024_x_008_Ascii.csv</t>
  </si>
  <si>
    <t>C:\Users\phili\AppData\Local\Temp\VBA-CSV\Performance\Strings_length_32_1024_x_008_Ascii.csv</t>
  </si>
  <si>
    <t>C:\Users\phili\AppData\Local\Temp\VBA-CSV\Performance\Strings_length_64_1024_x_008_Ascii.csv</t>
  </si>
  <si>
    <t>C:\Users\phili\AppData\Local\Temp\VBA-CSV\Performance\Strings_length_128_1024_x_008_Ascii.csv</t>
  </si>
  <si>
    <t>C:\Users\phili\AppData\Local\Temp\VBA-CSV\Performance\Strings_length_256_1024_x_008_Ascii.csv</t>
  </si>
  <si>
    <t>C:\Users\phili\AppData\Local\Temp\VBA-CSV\Performance\Strings_length_512_1024_x_008_Ascii.csv</t>
  </si>
  <si>
    <t>C:\Users\phili\AppData\Local\Temp\VBA-CSV\Performance\Strings_length_1024_1024_x_008_Ascii.csv</t>
  </si>
  <si>
    <t>C:\Users\phili\AppData\Local\Temp\VBA-CSV\Performance\Strings_length_2048_1024_x_008_Ascii.csv</t>
  </si>
  <si>
    <t>C:\Users\phili\AppData\Local\Temp\VBA-CSV\Performance\Strings_length_4096_1024_x_008_Ascii.csv</t>
  </si>
  <si>
    <t>C:\Users\phili\AppData\Local\Temp\VBA-CSV\Performance\Strings_length_8192_1024_x_008_Ascii.csv</t>
  </si>
  <si>
    <t>C:\Users\phili\AppData\Local\Temp\VBA-CSV\Performance\Strings_length_16384_1024_x_008_Ascii.csv</t>
  </si>
  <si>
    <t>C:\Users\phili\AppData\Local\Temp\VBA-CSV\Performance\Quoted_Strings_length_3_1024_x_008_Ascii.csv</t>
  </si>
  <si>
    <t>C:\Users\phili\AppData\Local\Temp\VBA-CSV\Performance\Quoted_Strings_length_4_1024_x_008_Ascii.csv</t>
  </si>
  <si>
    <t>C:\Users\phili\AppData\Local\Temp\VBA-CSV\Performance\Quoted_Strings_length_6_1024_x_008_Ascii.csv</t>
  </si>
  <si>
    <t>C:\Users\phili\AppData\Local\Temp\VBA-CSV\Performance\Quoted_Strings_length_10_1024_x_008_Ascii.csv</t>
  </si>
  <si>
    <t>C:\Users\phili\AppData\Local\Temp\VBA-CSV\Performance\Quoted_Strings_length_18_1024_x_008_Ascii.csv</t>
  </si>
  <si>
    <t>C:\Users\phili\AppData\Local\Temp\VBA-CSV\Performance\Quoted_Strings_length_34_1024_x_008_Ascii.csv</t>
  </si>
  <si>
    <t>C:\Users\phili\AppData\Local\Temp\VBA-CSV\Performance\Quoted_Strings_length_66_1024_x_008_Ascii.csv</t>
  </si>
  <si>
    <t>C:\Users\phili\AppData\Local\Temp\VBA-CSV\Performance\Quoted_Strings_length_130_1024_x_008_Ascii.csv</t>
  </si>
  <si>
    <t>C:\Users\phili\AppData\Local\Temp\VBA-CSV\Performance\Quoted_Strings_length_258_1024_x_008_Ascii.csv</t>
  </si>
  <si>
    <t>C:\Users\phili\AppData\Local\Temp\VBA-CSV\Performance\Quoted_Strings_length_514_1024_x_008_Ascii.csv</t>
  </si>
  <si>
    <t>C:\Users\phili\AppData\Local\Temp\VBA-CSV\Performance\Quoted_Strings_length_1026_1024_x_008_Ascii.csv</t>
  </si>
  <si>
    <t>C:\Users\phili\AppData\Local\Temp\VBA-CSV\Performance\Quoted_Strings_length_2050_1024_x_008_Ascii.csv</t>
  </si>
  <si>
    <t>C:\Users\phili\AppData\Local\Temp\VBA-CSV\Performance\Quoted_Strings_length_4098_1024_x_008_Ascii.csv</t>
  </si>
  <si>
    <t>C:\Users\phili\AppData\Local\Temp\VBA-CSV\Performance\Quoted_Strings_length_8194_1024_x_008_Ascii.csv</t>
  </si>
  <si>
    <t>C:\Users\phili\AppData\Local\Temp\VBA-CSV\Performance\Quoted_Strings_length_16386_1024_x_008_Ascii.csv</t>
  </si>
  <si>
    <t>Parse Time v Num Rows. Log Scales.
One column of 1-char fields.</t>
  </si>
  <si>
    <t>Reworked performance testing to include comparison with Julia.</t>
  </si>
  <si>
    <t>test_not_delimited.txt</t>
  </si>
  <si>
    <t>test_too_few_headers.csv</t>
  </si>
  <si>
    <t>XYZ</t>
  </si>
  <si>
    <t>test_quoted_headers.csv</t>
  </si>
  <si>
    <t>Y-M/D</t>
  </si>
  <si>
    <t xml:space="preserve">1.5,"N"
</t>
  </si>
  <si>
    <t xml:space="preserve">1.5,"N"
2,"N"
</t>
  </si>
  <si>
    <t>test_dateformat.csv</t>
  </si>
  <si>
    <t>YYYY-MM-DD</t>
  </si>
  <si>
    <t xml:space="preserve">1,2,3
False,True,False
</t>
  </si>
  <si>
    <t xml:space="preserve">1,1,2,2
"NB","BN","N","B"
</t>
  </si>
  <si>
    <t>https://raw.githubusercontent.com/fivethirtyeight/data/master/airline-safety/airline-safety.csv</t>
  </si>
  <si>
    <t>This file does not have windows line endings, despite its name.</t>
  </si>
  <si>
    <t xml:space="preserve">0,2,3,4,5,6,7,8
False,"N","B","D","E","NQ","BQ","EQ"
</t>
  </si>
  <si>
    <t xml:space="preserve">-2,2,3,4,5,6,7,8
False,"N","B","D","E","NQ","BQ","EQ"
</t>
  </si>
  <si>
    <t xml:space="preserve">0,2,3,4
False,"XX","B","D"
</t>
  </si>
  <si>
    <t xml:space="preserve">3,4,5
#DIV/0!,"D","E"
</t>
  </si>
  <si>
    <t xml:space="preserve">"Col A","Col B","Col C"
"N","N","N"
</t>
  </si>
  <si>
    <t>Now test all possible reponses to bad inputs.</t>
  </si>
  <si>
    <t>test_various_time_formats.csv</t>
  </si>
  <si>
    <t>DN</t>
  </si>
  <si>
    <t>test_y-m-d_dates_with_fractional_seconds.csv</t>
  </si>
  <si>
    <t>Deal with times with fractional seconds - CDate does not cope with them.</t>
  </si>
  <si>
    <t>Test Results</t>
  </si>
  <si>
    <t>Test</t>
  </si>
  <si>
    <t>Chart_3_Time_v_Rows.jpg</t>
  </si>
  <si>
    <t>Chart_2_Time_v_Rows.jpg</t>
  </si>
  <si>
    <t>Chart_1_Time_v_Rows.jpg</t>
  </si>
  <si>
    <t>Chart_4_Time_v_Rows.jpg</t>
  </si>
  <si>
    <t>Chart_5_Time_v_Cols.jpg</t>
  </si>
  <si>
    <t>Chart_6_Time_v_FieldLength.jpg</t>
  </si>
  <si>
    <t>Chart_7_Time_v_FieldLength.jpg</t>
  </si>
  <si>
    <t>Parse Time v Num Rows. Log Scales.
One column of 32-char fields.</t>
  </si>
  <si>
    <t>Parse Time v Num Rows. Log Scales.
One column of 20-char fields with embedded breaks.</t>
  </si>
  <si>
    <t>Parse Time v Num Rows. Log Scales.
10 columns of 17-char numeric fields (no quotes).</t>
  </si>
  <si>
    <t>Parse Time v Num Cols. Log Scales.
8 rows of 16-char fields (no quotes).</t>
  </si>
  <si>
    <t>Parse Time v Field Length. Log Scales.
1024 rows, 8 columns. Fields not quoted.</t>
  </si>
  <si>
    <t>Parse Time v Field Length. Log Scales.
1024 rows, 8 columns. Fields quoted.</t>
  </si>
  <si>
    <t>Workbook now more "portable" i.e. folder locations all relative to the path of the workbook itself.</t>
  </si>
  <si>
    <t>Round-tripping Demo</t>
  </si>
  <si>
    <t>b) ConvertTypes = "NDBE". Fields revert to their original types</t>
  </si>
  <si>
    <t>a) ConvertTypes = FALSE. Fields returned as strings</t>
  </si>
  <si>
    <t>3) Call CSVRead:</t>
  </si>
  <si>
    <t>Call CSVWrite, no FileName argument</t>
  </si>
  <si>
    <t>Column-by-Column type conversion</t>
  </si>
  <si>
    <t>The expressions some, but not all, strings for which elements are</t>
  </si>
  <si>
    <t>&lt;-- see TestResults worksheet.</t>
  </si>
  <si>
    <t>Code of modWrappers moved to modCSVPerformance</t>
  </si>
  <si>
    <t>https://vincentarelbundock.github.io/Rdatasets/csv/carData/TitanicSurvival.csv</t>
  </si>
  <si>
    <t>Changes to compile on 32bit.</t>
  </si>
  <si>
    <t>Deleted temporary sheets used during previous release.</t>
  </si>
  <si>
    <t>Added 2 missing tests - 110 and 124.</t>
  </si>
  <si>
    <t>Fixed compile errors when modCSVReadWrite is "stand-alone".</t>
  </si>
  <si>
    <t>Re-ran performance tests.</t>
  </si>
  <si>
    <t>Recovering from Git woes and their consequences for tests.</t>
  </si>
  <si>
    <t>Amending Tests</t>
  </si>
  <si>
    <t>Updated docstrings.</t>
  </si>
  <si>
    <t>Removed two old Performance sheets.</t>
  </si>
  <si>
    <t>TestNo</t>
  </si>
  <si>
    <t>test_headers_in_fixed_width_file.csv</t>
  </si>
  <si>
    <t>HeaderRow now trimmed.</t>
  </si>
  <si>
    <t>Renamed functions sNRows -&gt; NRows etc.</t>
  </si>
  <si>
    <t>Changes to method CastToDate</t>
  </si>
  <si>
    <t>Can now (optionally) set array lower bounds to zero.</t>
  </si>
  <si>
    <t>Improved speed of method CastToDate.</t>
  </si>
  <si>
    <t>test_array_lower_bounds.csv</t>
  </si>
  <si>
    <t>Improved "word-wrapping" in modCSVReadWrite.</t>
  </si>
  <si>
    <t>Docstring changes.</t>
  </si>
  <si>
    <t>Ran method AmendVBACode</t>
  </si>
  <si>
    <t>mid -&gt; mid$</t>
  </si>
  <si>
    <t>Change to InferSourceType</t>
  </si>
  <si>
    <t>Code comments only.</t>
  </si>
  <si>
    <t>1,2,3</t>
  </si>
  <si>
    <t>Added test for FileName being literal with no line feed.</t>
  </si>
  <si>
    <t>Experimenting with using ADODB.Stream in place of Scripting.TextStream</t>
  </si>
  <si>
    <t>All tests pass with ADODB.Stream, need to check performance.</t>
  </si>
  <si>
    <t>Performance turned out to be terrible thanks to bad perfromance of ADODB.ReadText on large files. Wrote method ReadTextWrapper to (hopefully) solve the problem.</t>
  </si>
  <si>
    <t>All tests passed.</t>
  </si>
  <si>
    <t>ReadTextWrapper mostly solves the performance problem.</t>
  </si>
  <si>
    <t>Now use ADODB.Stream for UTF-8 files and Scripting.Stream for ASCII, ANSI and UTF-16.</t>
  </si>
  <si>
    <t>UTF-8</t>
  </si>
  <si>
    <t>modCSVReadWrite has no dependencies on other modules - test by copying to new project and compiling.</t>
  </si>
  <si>
    <t>This data generated 19-September-2021 23:04:21</t>
  </si>
  <si>
    <t>255_characters-ANSI.csv</t>
  </si>
  <si>
    <t>255_characters-UTF-8.csv</t>
  </si>
  <si>
    <t>255_characters-UTF-8-BOM.csv</t>
  </si>
  <si>
    <t>255_characters-UTF-16-BE-BOM.csv</t>
  </si>
  <si>
    <t>255_characters-UTF-16-LE-BOM.csv</t>
  </si>
  <si>
    <t>Added five more tests to be sure we interpret ANSI, UTF-8, UTF-8-BOM, UTF-16-LE-BOM and UTF-16-BE-BOM correctly.</t>
  </si>
  <si>
    <t>File has no BOM</t>
  </si>
  <si>
    <t>Changes on Test sheet.</t>
  </si>
  <si>
    <t>Ran MZTools &gt; Clean Project.</t>
  </si>
  <si>
    <t>Ran AmendVBA</t>
  </si>
  <si>
    <t>Rewrote ShowTextFile to work for files with Mac line endings.</t>
  </si>
  <si>
    <t>Method ParseTextFile replaces methods ShowTextFile and SplitCSVContents. Better performance when Delimited = False.</t>
  </si>
  <si>
    <t>Corrected typos on worksheet "Test".</t>
  </si>
  <si>
    <t>Tests lines starting with delimiters when IgnoreRepeated = true, This would be a candidate for column-by-column ConvertTypes</t>
  </si>
  <si>
    <t>File has Mac line endings</t>
  </si>
  <si>
    <t>Last Field in file is neither ISO8601 (no T present) but is handled correctly by Y-M-D as Y-M-D now handles part seconds.</t>
  </si>
  <si>
    <t>Fixed bug that SkipToRow was not defaulting to HeaderRowNum+1 when omitted.</t>
  </si>
  <si>
    <t>More tests using files from the Julia CSV.jl test suite.</t>
  </si>
  <si>
    <t>Simplified declaraion of CSVRead by not providing unncessary defaults.</t>
  </si>
  <si>
    <t>Reduced the number of lines&gt; 122 in length</t>
  </si>
  <si>
    <t>Enedis_smart_meter_data.csv</t>
  </si>
  <si>
    <t>test_bad_D-M-Y.csv</t>
  </si>
  <si>
    <t>test_bad_M-D-Y.csv</t>
  </si>
  <si>
    <t>test_bad_Y-M-D.csv</t>
  </si>
  <si>
    <t>test_good_D-M-Y.csv</t>
  </si>
  <si>
    <t>test_good_M-D-Y.csv</t>
  </si>
  <si>
    <t>test_good_Y-M-D.csv</t>
  </si>
  <si>
    <t>utf_8_with_bom.csv</t>
  </si>
  <si>
    <t>Added tests for date-time parsing, including decimal fractions of a second for D-M-Y, M-D-Y and Y-M-D.</t>
  </si>
  <si>
    <t>Deleted older of the two Performance sheets.</t>
  </si>
  <si>
    <t>Added to TODO list.</t>
  </si>
  <si>
    <t>CSVWrite now takes argument Encoding rather than Unicode.</t>
  </si>
  <si>
    <t>Late bind to ADODB. It would make installation simpler if late bound to Scripting run time and regular expressions but that I suspect that would hit performance.</t>
  </si>
  <si>
    <t>Work on 32k/255 limit for returning strings to Excel</t>
  </si>
  <si>
    <t>Sorted methods in module modCSVReadWrite</t>
  </si>
  <si>
    <t>test_32K_limit.csv</t>
  </si>
  <si>
    <t>Added tests for breach of 32k limit on field length when calling from Excel.</t>
  </si>
  <si>
    <t>My Repo</t>
  </si>
  <si>
    <t>https://github.com/PGS62/VBA-CSV</t>
  </si>
  <si>
    <t>Added code to generate CSVReadTitanic.gif.</t>
  </si>
  <si>
    <t>Dates</t>
  </si>
  <si>
    <t>Added sheet GIF that works in conjuction with workbook VBA-CSV-GIFMaker.xlsm</t>
  </si>
  <si>
    <t>Strings</t>
  </si>
  <si>
    <t>Text</t>
  </si>
  <si>
    <t>Data</t>
  </si>
  <si>
    <t>CSVWrite</t>
  </si>
  <si>
    <t>CSVRead</t>
  </si>
  <si>
    <t>Changes to sheet GIF.</t>
  </si>
  <si>
    <t>CSVRead (Delimited = FALSE)</t>
  </si>
  <si>
    <t>Nums</t>
  </si>
  <si>
    <t>Arg DateFormat to CSVRead now defaults to Y-M-D.</t>
  </si>
  <si>
    <t>Merged src and dev folders. Deleted variable HasBOM as no longer needed.</t>
  </si>
  <si>
    <t>Work on Titanic GIF.</t>
  </si>
  <si>
    <t>Bools</t>
  </si>
  <si>
    <t>Work on second GIF</t>
  </si>
  <si>
    <t>A, comma</t>
  </si>
  <si>
    <t>"Quotes"</t>
  </si>
  <si>
    <t>A
LF</t>
  </si>
  <si>
    <t>Test equality (A2:D7=A23:D28)</t>
  </si>
  <si>
    <t>Work on third GIF</t>
  </si>
  <si>
    <t>https://stackoverflow.com/questions/12259595/load-csv-file-into-a-vba-array-rather-than-excel-sheet?</t>
  </si>
  <si>
    <t>https://stackoverflow.com/questions/68354563/difficulty-forcing-vba-to-parse-dates-in-us-uk-format</t>
  </si>
  <si>
    <t>https://stackoverflow.com/questions/6780765/parse-csv-ignoring-commas-inside-string-literals-in-vba</t>
  </si>
  <si>
    <t>Stackoverflow questions</t>
  </si>
  <si>
    <t>Alternatives</t>
  </si>
  <si>
    <t>https://www.contextis.com/en/blog/comma-separated-vulnerabilities</t>
  </si>
  <si>
    <t>Article on security vulnerability of CSV files</t>
  </si>
  <si>
    <t>https://www.papaparse.com/</t>
  </si>
  <si>
    <t>Javascript</t>
  </si>
  <si>
    <t>Added hyperlinks etc on this sheet.</t>
  </si>
  <si>
    <t>https://github.com/Senipah/VBA-Better-Array</t>
  </si>
  <si>
    <t>https://dev.to/nastyox1/8-concrete-steps-to-get-stars-on-github-355c</t>
  </si>
  <si>
    <t>Promotion</t>
  </si>
  <si>
    <t>First GIF revisited.</t>
  </si>
  <si>
    <t>Changes prompted by RubberDuck analysis.</t>
  </si>
  <si>
    <t>Re-imported ws_garcia code - I must have inadvertantly changed it when making the Rubberduck-prompted changes and somehow broke it.</t>
  </si>
  <si>
    <t>Re-imported sdkn104 code also.</t>
  </si>
  <si>
    <t>This data generated 30-September-2021 08:35:08</t>
  </si>
  <si>
    <t>C:\Projects\VBA-CSV\julia\juliaparsetimes(CSV_version_main_as_of_29-Aug-2021).csv</t>
  </si>
  <si>
    <t>C:\Projects\VBA-CSV\julia\juliaparsetimes_CSV_version_0.9.0.csv</t>
  </si>
  <si>
    <t>CSV.jl
v0.9.0</t>
  </si>
  <si>
    <t>Performance - shows regression in Julia's performance from version 0.8.5+ to version 0.9.0</t>
  </si>
  <si>
    <t>This data generated 30-September-2021 14:37:17</t>
  </si>
  <si>
    <t>CSVRead
v0.14</t>
  </si>
  <si>
    <t>CSVRead
v0.4</t>
  </si>
  <si>
    <t>Re-ran performance tests. Strangely there seems to have been a regression in Julia's performance...</t>
  </si>
  <si>
    <t>✅</t>
  </si>
  <si>
    <t>z"D"z</t>
  </si>
  <si>
    <t>—</t>
  </si>
  <si>
    <t>z"A↷B"</t>
  </si>
  <si>
    <t>z"A,B"</t>
  </si>
  <si>
    <t>z"D"</t>
  </si>
  <si>
    <t>💥</t>
  </si>
  <si>
    <t>A,Bz</t>
  </si>
  <si>
    <t>"A,B"z</t>
  </si>
  <si>
    <t>Dz</t>
  </si>
  <si>
    <t>"D"z</t>
  </si>
  <si>
    <t>␣"D"␣</t>
  </si>
  <si>
    <t>␣"D"</t>
  </si>
  <si>
    <t>A,B␣</t>
  </si>
  <si>
    <t>"A,B"␣</t>
  </si>
  <si>
    <t>D␣</t>
  </si>
  <si>
    <t>"D"␣</t>
  </si>
  <si>
    <t>A⏎;B↷C⏎D</t>
  </si>
  <si>
    <t>A␊;B,C␊D</t>
  </si>
  <si>
    <t>A↷B⏎C</t>
  </si>
  <si>
    <t>A,B␊C</t>
  </si>
  <si>
    <t>A⏎B↷C</t>
  </si>
  <si>
    <t>A␊B,C</t>
  </si>
  <si>
    <t>A␍␊B</t>
  </si>
  <si>
    <t>"A␍␊B"</t>
  </si>
  <si>
    <t>A␍B</t>
  </si>
  <si>
    <t>"A␍B"</t>
  </si>
  <si>
    <t>A␊B</t>
  </si>
  <si>
    <t>"A␊B"</t>
  </si>
  <si>
    <t>A"B</t>
  </si>
  <si>
    <t>"A""B"</t>
  </si>
  <si>
    <t>D"</t>
  </si>
  <si>
    <t>"D"""</t>
  </si>
  <si>
    <t>"D</t>
  </si>
  <si>
    <t>"""D"</t>
  </si>
  <si>
    <t>A,B</t>
  </si>
  <si>
    <t>"A,B</t>
  </si>
  <si>
    <t>A↷B"</t>
  </si>
  <si>
    <t>A,B"</t>
  </si>
  <si>
    <t>A↷B</t>
  </si>
  <si>
    <t>A,"B</t>
  </si>
  <si>
    <t>D↷D</t>
  </si>
  <si>
    <t>D,"D"</t>
  </si>
  <si>
    <t>"D",D</t>
  </si>
  <si>
    <t>"D"</t>
  </si>
  <si>
    <t>␣D␣</t>
  </si>
  <si>
    <t>"␣D␣"</t>
  </si>
  <si>
    <t>➖</t>
  </si>
  <si>
    <t>[SE]</t>
  </si>
  <si>
    <t>␍␊D</t>
  </si>
  <si>
    <t>◯⏎D</t>
  </si>
  <si>
    <t>D␍␊</t>
  </si>
  <si>
    <t>A⏎B</t>
  </si>
  <si>
    <t>␍D</t>
  </si>
  <si>
    <t>D␍</t>
  </si>
  <si>
    <t>␊D</t>
  </si>
  <si>
    <t>D␊</t>
  </si>
  <si>
    <t>␣↷◯⏎D</t>
  </si>
  <si>
    <t>␣,␊D</t>
  </si>
  <si>
    <t>␣↷◯</t>
  </si>
  <si>
    <t>␣,</t>
  </si>
  <si>
    <t>A↷◯⏎B</t>
  </si>
  <si>
    <t>A,␊B</t>
  </si>
  <si>
    <t>D↷◯</t>
  </si>
  <si>
    <t>D,</t>
  </si>
  <si>
    <t>␣D␣↷␣D␣</t>
  </si>
  <si>
    <t>␣D␣,␣D␣</t>
  </si>
  <si>
    <t>␣D</t>
  </si>
  <si>
    <t>◯↷␣</t>
  </si>
  <si>
    <t>,␣</t>
  </si>
  <si>
    <t>␣↷␣</t>
  </si>
  <si>
    <t>␣,␣</t>
  </si>
  <si>
    <t>␣</t>
  </si>
  <si>
    <t>◯↷D</t>
  </si>
  <si>
    <t>,D</t>
  </si>
  <si>
    <t>D,D</t>
  </si>
  <si>
    <t>Agree?</t>
  </si>
  <si>
    <t>Univocity</t>
  </si>
  <si>
    <t>SuperCSV</t>
  </si>
  <si>
    <t>Simpleflatmapper</t>
  </si>
  <si>
    <t>sesseltjonna-csv</t>
  </si>
  <si>
    <t>Opencsv</t>
  </si>
  <si>
    <t>JavaCSV</t>
  </si>
  <si>
    <t>JacksonCSV</t>
  </si>
  <si>
    <t>FastCSV</t>
  </si>
  <si>
    <t>Commons CSV</t>
  </si>
  <si>
    <t>Expected</t>
  </si>
  <si>
    <t>Flags</t>
  </si>
  <si>
    <t>Input</t>
  </si>
  <si>
    <t>https://github.com/osiegmar/JavaCsvComparison</t>
  </si>
  <si>
    <t>See</t>
  </si>
  <si>
    <t>␊</t>
  </si>
  <si>
    <t>␍</t>
  </si>
  <si>
    <t>⏎</t>
  </si>
  <si>
    <t>↷</t>
  </si>
  <si>
    <t>◯</t>
  </si>
  <si>
    <t>Character</t>
  </si>
  <si>
    <t>Usage</t>
  </si>
  <si>
    <t>Space</t>
  </si>
  <si>
    <t>Carriage return</t>
  </si>
  <si>
    <t>Line feed</t>
  </si>
  <si>
    <t>New row</t>
  </si>
  <si>
    <t>New column</t>
  </si>
  <si>
    <t>Empty field</t>
  </si>
  <si>
    <t>Unicode</t>
  </si>
  <si>
    <t>Skip empty rows</t>
  </si>
  <si>
    <t>Handling of input not-compliant with RFC 4180</t>
  </si>
  <si>
    <t>Added sheet NotRFC4180.</t>
  </si>
  <si>
    <t>Different "unquote" rules</t>
  </si>
  <si>
    <t>sdkn104</t>
  </si>
  <si>
    <t>ws_garcia</t>
  </si>
  <si>
    <t>CSVRead "fills" to make return rectangular</t>
  </si>
  <si>
    <t>Parsing non-standard CSV</t>
  </si>
  <si>
    <t>Not supported</t>
  </si>
  <si>
    <t>Agrees with FastCSV</t>
  </si>
  <si>
    <t>Crashes</t>
  </si>
  <si>
    <t>C:\Projects\VBA-CSV\testfiles\Not_RFC_4180_Compliant_01.csv</t>
  </si>
  <si>
    <t>C:\Projects\VBA-CSV\testfiles\Not_RFC_4180_Compliant_02.csv</t>
  </si>
  <si>
    <t>C:\Projects\VBA-CSV\testfiles\Not_RFC_4180_Compliant_03.csv</t>
  </si>
  <si>
    <t>C:\Projects\VBA-CSV\testfiles\Not_RFC_4180_Compliant_04.csv</t>
  </si>
  <si>
    <t>C:\Projects\VBA-CSV\testfiles\Not_RFC_4180_Compliant_05.csv</t>
  </si>
  <si>
    <t>C:\Projects\VBA-CSV\testfiles\Not_RFC_4180_Compliant_06.csv</t>
  </si>
  <si>
    <t>C:\Projects\VBA-CSV\testfiles\Not_RFC_4180_Compliant_07.csv</t>
  </si>
  <si>
    <t>C:\Projects\VBA-CSV\testfiles\Not_RFC_4180_Compliant_08.csv</t>
  </si>
  <si>
    <t>C:\Projects\VBA-CSV\testfiles\Not_RFC_4180_Compliant_09.csv</t>
  </si>
  <si>
    <t>C:\Projects\VBA-CSV\testfiles\Not_RFC_4180_Compliant_10.csv</t>
  </si>
  <si>
    <t>C:\Projects\VBA-CSV\testfiles\Not_RFC_4180_Compliant_11.csv</t>
  </si>
  <si>
    <t>C:\Projects\VBA-CSV\testfiles\Not_RFC_4180_Compliant_12.csv</t>
  </si>
  <si>
    <t>C:\Projects\VBA-CSV\testfiles\Not_RFC_4180_Compliant_13.csv</t>
  </si>
  <si>
    <t>C:\Projects\VBA-CSV\testfiles\Not_RFC_4180_Compliant_14.csv</t>
  </si>
  <si>
    <t>C:\Projects\VBA-CSV\testfiles\Not_RFC_4180_Compliant_15.csv</t>
  </si>
  <si>
    <t>C:\Projects\VBA-CSV\testfiles\Not_RFC_4180_Compliant_16.csv</t>
  </si>
  <si>
    <t>C:\Projects\VBA-CSV\testfiles\Not_RFC_4180_Compliant_17.csv</t>
  </si>
  <si>
    <t>C:\Projects\VBA-CSV\testfiles\Not_RFC_4180_Compliant_18.csv</t>
  </si>
  <si>
    <t>C:\Projects\VBA-CSV\testfiles\Not_RFC_4180_Compliant_19.csv</t>
  </si>
  <si>
    <t>C:\Projects\VBA-CSV\testfiles\Not_RFC_4180_Compliant_20.csv</t>
  </si>
  <si>
    <t>C:\Projects\VBA-CSV\testfiles\Not_RFC_4180_Compliant_21.csv</t>
  </si>
  <si>
    <t>C:\Projects\VBA-CSV\testfiles\Not_RFC_4180_Compliant_22.csv</t>
  </si>
  <si>
    <t>C:\Projects\VBA-CSV\testfiles\Not_RFC_4180_Compliant_23.csv</t>
  </si>
  <si>
    <t>C:\Projects\VBA-CSV\testfiles\Not_RFC_4180_Compliant_24.csv</t>
  </si>
  <si>
    <t>C:\Projects\VBA-CSV\testfiles\Not_RFC_4180_Compliant_25.csv</t>
  </si>
  <si>
    <t>C:\Projects\VBA-CSV\testfiles\Not_RFC_4180_Compliant_26.csv</t>
  </si>
  <si>
    <t>C:\Projects\VBA-CSV\testfiles\Not_RFC_4180_Compliant_27.csv</t>
  </si>
  <si>
    <t>C:\Projects\VBA-CSV\testfiles\Not_RFC_4180_Compliant_28.csv</t>
  </si>
  <si>
    <t>C:\Projects\VBA-CSV\testfiles\Not_RFC_4180_Compliant_29.csv</t>
  </si>
  <si>
    <t>C:\Projects\VBA-CSV\testfiles\Not_RFC_4180_Compliant_30.csv</t>
  </si>
  <si>
    <t>C:\Projects\VBA-CSV\testfiles\Not_RFC_4180_Compliant_31.csv</t>
  </si>
  <si>
    <t>C:\Projects\VBA-CSV\testfiles\Not_RFC_4180_Compliant_32.csv</t>
  </si>
  <si>
    <t>C:\Projects\VBA-CSV\testfiles\Not_RFC_4180_Compliant_33.csv</t>
  </si>
  <si>
    <t>C:\Projects\VBA-CSV\testfiles\Not_RFC_4180_Compliant_34.csv</t>
  </si>
  <si>
    <t>C:\Projects\VBA-CSV\testfiles\Not_RFC_4180_Compliant_35.csv</t>
  </si>
  <si>
    <t>C:\Projects\VBA-CSV\testfiles\Not_RFC_4180_Compliant_36.csv</t>
  </si>
  <si>
    <t>C:\Projects\VBA-CSV\testfiles\Not_RFC_4180_Compliant_37.csv</t>
  </si>
  <si>
    <t>C:\Projects\VBA-CSV\testfiles\Not_RFC_4180_Compliant_38.csv</t>
  </si>
  <si>
    <t>C:\Projects\VBA-CSV\testfiles\Not_RFC_4180_Compliant_39.csv</t>
  </si>
  <si>
    <t>C:\Projects\VBA-CSV\testfiles\Not_RFC_4180_Compliant_40.csv</t>
  </si>
  <si>
    <t>C:\Projects\VBA-CSV\testfiles\Not_RFC_4180_Compliant_41.csv</t>
  </si>
  <si>
    <t>C:\Projects\VBA-CSV\testfiles\Not_RFC_4180_Compliant_42.csv</t>
  </si>
  <si>
    <t>C:\Projects\VBA-CSV\testfiles\Not_RFC_4180_Compliant_43.csv</t>
  </si>
  <si>
    <t>C:\Projects\VBA-CSV\testfiles\Not_RFC_4180_Compliant_44.csv</t>
  </si>
  <si>
    <t>C:\Projects\VBA-CSV\testfiles\Not_RFC_4180_Compliant_45.csv</t>
  </si>
  <si>
    <t>C:\Projects\VBA-CSV\testfiles\Not_RFC_4180_Compliant_46.csv</t>
  </si>
  <si>
    <t>C:\Projects\VBA-CSV\testfiles\Not_RFC_4180_Compliant_47.csv</t>
  </si>
  <si>
    <t>C:\Projects\VBA-CSV\testfiles\Not_RFC_4180_Compliant_48.csv</t>
  </si>
  <si>
    <t>C:\Projects\VBA-CSV\testfiles\Not_RFC_4180_Compliant_49.csv</t>
  </si>
  <si>
    <t>For testing against Julia</t>
  </si>
  <si>
    <t>Different "unquote" rules. Surprised that FastCSV returns two columns in this case, though Julia does the same.</t>
  </si>
  <si>
    <t>A,B"␣</t>
  </si>
  <si>
    <t>␣D"␣</t>
  </si>
  <si>
    <t>A,B"z</t>
  </si>
  <si>
    <t>zD</t>
  </si>
  <si>
    <t>zA,B</t>
  </si>
  <si>
    <t>zD"z</t>
  </si>
  <si>
    <t>A⏎B,C</t>
  </si>
  <si>
    <t>A⏎;B,C⏎D</t>
  </si>
  <si>
    <t>D"␣</t>
  </si>
  <si>
    <t>D"z</t>
  </si>
  <si>
    <t>zDz</t>
  </si>
  <si>
    <t>A␍⏎B</t>
  </si>
  <si>
    <t>␍⏎D</t>
  </si>
  <si>
    <t>VBA</t>
  </si>
  <si>
    <t>Java</t>
  </si>
  <si>
    <t>If double-quotes are used to enclose fields, then a double-quote appearing inside a field must be escaped by preceding it with another double quote.</t>
  </si>
  <si>
    <t>CSVRead considers line breaks (either CR or LF or CRLF) to be "inside a field" (rather than indicating a line break) if and only if it is preceded (in the entire file) by an even number of double quotes. Likewise delimiter characters indicate a new field if and only if they are preceded by an even number of double quotes.</t>
  </si>
  <si>
    <t>Fields containing line breaks (CRLF), double quotes, and commas should be enclosed in double-quotes.</t>
  </si>
  <si>
    <t>CSVRead accepts files that break this rule. Fields which are not encloded in double quotes, but contain a double quote appear unchanged in the output, including consecutive double quotes.</t>
  </si>
  <si>
    <t>If fields are not enclosed with double quotes, then double quotes may not appear inside the fields.</t>
  </si>
  <si>
    <t>Each field may or may not be enclosed in double quotes (however some programs, such as Microsoft Excel, do not use double quotes at all).</t>
  </si>
  <si>
    <t xml:space="preserve">The last field in the record must not be followed by a comma. </t>
  </si>
  <si>
    <t>CSVRead respects this, except for the header row (if HeaderRowNum is passed) for which spaces are trimmed.</t>
  </si>
  <si>
    <t>Spaces are considered part of a field and should not be ignored.</t>
  </si>
  <si>
    <t>CSVRead accepts files in which there are a varying number of fields per line/record.</t>
  </si>
  <si>
    <t>Each line should contain the same number of fields throughout the file.</t>
  </si>
  <si>
    <t>Within the header and each record, there may be one or more fields, separated by commas.</t>
  </si>
  <si>
    <t>CSVRead accepts files in which the header row has a different number of fields to other rows.</t>
  </si>
  <si>
    <t>This header will contain names corresponding to the fields in the file and should contain the same number of fields as the records in the rest of the file.</t>
  </si>
  <si>
    <t>There maybe an optional header line appearing as the first line of the file with the same format as normal record lines.</t>
  </si>
  <si>
    <t>The last record in the file may or may not have an ending line break.</t>
  </si>
  <si>
    <t>CSVRead treats any occurrence of CRLF, or CR, or of LF as a line break.</t>
  </si>
  <si>
    <t>Each record is located on a separate line, delimited by a line break (CRLF).</t>
  </si>
  <si>
    <t>From RFC-4180:</t>
  </si>
  <si>
    <t>There are many CSV parsers in existence, in many languages, and there is a wide variety of behaviour</t>
  </si>
  <si>
    <t>Rule 7 states: "If double-quotes are used to enclose fields, then a double-quote appearing inside a field must be escaped by preceding it with another double quote."</t>
  </si>
  <si>
    <t>Rule 6 states: "Fields containing line breaks (CRLF), double quotes, and commas should be enclosed in double-quotes".</t>
  </si>
  <si>
    <t>Rule 5 states "If fields are not enclosed with double quotes, then double quotes may not appear inside the field"</t>
  </si>
  <si>
    <t>The rules which are most frequently not respected in files that are superficially csv files are rules 5, 6 and 7</t>
  </si>
  <si>
    <t>Rule 4 specifies that fields should be separated by commas. CSVRead allows for a different delimiter character (or multi-character delimiter) and attempts to auto-detects the delimiter character if Delimiter is not provided.</t>
  </si>
  <si>
    <t>Rule 4 specifies that "each line should contain the same number of fields throughout the file". CSVRead accepts files that break this rule. The returned array is padded as necessary with the `ShowMissingsAs`.</t>
  </si>
  <si>
    <t>Rule 1 specifies CRLF line endings, but CSVRead accepts files with line endings of LF, or CR, or CRLF or a mixture of those.</t>
  </si>
  <si>
    <t>RFC-4180 also suggests that implementors should be "liberal in what you accept from others" (under "Interoperability considerations"). With that in mind</t>
  </si>
  <si>
    <t>RFC-4180</t>
  </si>
  <si>
    <t>CSVRead correctly parses all files that conform to RFC-4180.</t>
  </si>
  <si>
    <t>Line breaks being CRLF, or LF or CR or a mixture of those.</t>
  </si>
  <si>
    <t>Files with a varying number of fields per line.</t>
  </si>
  <si>
    <t>CSVRead accepts any text file, and never rejects a file for non-conformance with RFC-4180. But bear in mind that for files which don't conform to rules 5, 6 and 7 CSVRead won't necessarily match the parsing result of other CSV parsers because there is a wide variety of behaviours - See for example</t>
  </si>
  <si>
    <t>Parsing proceeds as follows:</t>
  </si>
  <si>
    <t>characters in the input file are read consecutively, keeping a running total Q of the number of double quotes encountered. Each character is written to the "current cell" of the output array except if: Q is even, and a delimiter is encountered, when a new cell is started (one to the right of the current cell); or Q is even and one of CRLF, LF or CR is encounterd</t>
  </si>
  <si>
    <t>CSVRead splits the characters of the input file into the elements of the output array, with splits occuring whenever a delimiter or line break (either CRLF, LF or CR) is encountered, but provided that the total number of double quotes preceding the delimiter or line break is even. It then remains to "unquote" elements of the output array, and the rules for unquoting are one of the ways</t>
  </si>
  <si>
    <t>in which CSV parsers vary in their handling of inputs that are not RFC-4180 compliant. CSVRead unquotes according to the rule: if the first and last characters are double quotes then remove those first and last characters and replace consecutive pairs of double quotes by a double quote, otherwise leave the element unchanged.</t>
  </si>
  <si>
    <t>CSVRead also accepts files that don't conform to RFC-4180. For example it's helpful that CSVRead accepts:</t>
  </si>
  <si>
    <t>Files with Delimiter other thjan comma.</t>
  </si>
  <si>
    <t>The variety seems to arise from:</t>
  </si>
  <si>
    <t>Work on non-RFC4180</t>
  </si>
  <si>
    <t>ArrayFromCSVfile</t>
  </si>
  <si>
    <t>This data generated 05-October-2021 19:03:58</t>
  </si>
  <si>
    <t>Added another VBA CSV parser to those tested by Performance-testing code. It's the top-voted answer on the most relevant StackOverflow question (at https://stackoverflow.com/questions/12259595/load-csv-file-into-a-vba-array-rather-than-excel-sheet?)</t>
  </si>
  <si>
    <t>Removed line numbers.</t>
  </si>
  <si>
    <t>Method TimeParsers now adjusts for the overhead of calling ElapsedTime within the timing loop.</t>
  </si>
  <si>
    <t>Improved error handling in method Download.</t>
  </si>
  <si>
    <t>Interesting comments on possible errors when parsing a csv file</t>
  </si>
  <si>
    <t>See also</t>
  </si>
  <si>
    <t>https://github.com/22222/CsvTextFieldParser#error-handling</t>
  </si>
  <si>
    <t>Tweaked method PrepareForRelease.</t>
  </si>
  <si>
    <t>This data generated 08-October-2021 16:28:37</t>
  </si>
  <si>
    <t>C:\Users\phili\AppData\Local\Temp\VBA-CSV\Performance\Strings_length_1_0002_x_002_Ascii.csv</t>
  </si>
  <si>
    <t>C:\Users\phili\AppData\Local\Temp\VBA-CSV\Performance\Strings_length_1_0004_x_004_Ascii.csv</t>
  </si>
  <si>
    <t>C:\Users\phili\AppData\Local\Temp\VBA-CSV\Performance\Strings_length_1_0008_x_008_Ascii.csv</t>
  </si>
  <si>
    <t>C:\Users\phili\AppData\Local\Temp\VBA-CSV\Performance\Strings_length_1_0016_x_016_Ascii.csv</t>
  </si>
  <si>
    <t>C:\Users\phili\AppData\Local\Temp\VBA-CSV\Performance\Strings_length_1_0032_x_032_Ascii.csv</t>
  </si>
  <si>
    <t>C:\Users\phili\AppData\Local\Temp\VBA-CSV\Performance\Strings_length_1_0064_x_064_Ascii.csv</t>
  </si>
  <si>
    <t>C:\Users\phili\AppData\Local\Temp\VBA-CSV\Performance\Strings_length_1_0128_x_128_Ascii.csv</t>
  </si>
  <si>
    <t>C:\Users\phili\AppData\Local\Temp\VBA-CSV\Performance\Strings_length_1_0256_x_256_Ascii.csv</t>
  </si>
  <si>
    <t>C:\Users\phili\AppData\Local\Temp\VBA-CSV\Performance\Strings_length_1_0512_x_512_Ascii.csv</t>
  </si>
  <si>
    <t>C:\Users\phili\AppData\Local\Temp\VBA-CSV\Performance\Strings_length_1_1024_x_1024_Ascii.csv</t>
  </si>
  <si>
    <t>C:\Users\phili\AppData\Local\Temp\VBA-CSV\Performance\Strings_length_1_2048_x_2048_Ascii.csv</t>
  </si>
  <si>
    <t>C:\Users\phili\AppData\Local\Temp\VBA-CSV\Performance\Strings_length_1_4096_x_4096_Ascii.csv</t>
  </si>
  <si>
    <t>C:\Users\phili\AppData\Local\Temp\VBA-CSV\Performance\Strings_length_1_8192_x_8192_Ascii.csv</t>
  </si>
  <si>
    <t>Num Cols and Rows</t>
  </si>
  <si>
    <t>Chart_1_Time_v_N for file with N rows and N columns.jpg</t>
  </si>
  <si>
    <t>Parse Time v N. Log Scales.
N columns, N rows of 1-char fields.</t>
  </si>
  <si>
    <t>This data generated 08-October-2021 19:26:26</t>
  </si>
  <si>
    <t>More performance testing</t>
  </si>
  <si>
    <t>CSVWrite now accepts zero-dimensional Data.</t>
  </si>
  <si>
    <t>CSVWrite now accepts one-dimensional Data.</t>
  </si>
  <si>
    <t>Reverted to 137 as 138 corrupted.</t>
  </si>
  <si>
    <t>Reinstated changes that were lost in 138.</t>
  </si>
  <si>
    <t>Comments in module modCSVTestRDatasets.</t>
  </si>
  <si>
    <t>ToDo</t>
  </si>
  <si>
    <t>Move speedtest code to separate module</t>
  </si>
  <si>
    <t>Provide for Intellisense</t>
  </si>
  <si>
    <t>Added to ToDo list.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</si>
</sst>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dd\-mmm\-yyyy"/>
    <numFmt numFmtId="165" formatCode="yyyy\-mm\-dd\Thh:mm:ss"/>
    <numFmt numFmtId="166" formatCode="#,##0_);[Red]\(#,##0\)"/>
    <numFmt numFmtId="167" formatCode="#,##0;[Red]\-#,##0"/>
    <numFmt numFmtId="168" formatCode="hh:mm"/>
  </numFmts>
  <fonts count="19" x14ac:knownFonts="1">
    <font>
      <sz val="11"/>
      <color theme="1"/>
      <name val="Calibri"/>
      <family val="2"/>
      <scheme val="minor"/>
    </font>
    <font>
      <b/>
      <sz val="11"/>
      <color theme="1"/>
      <name val="Calibri"/>
      <family val="2"/>
      <scheme val="minor"/>
    </font>
    <font>
      <sz val="22"/>
      <color theme="1"/>
      <name val="Calibri"/>
      <family val="2"/>
      <scheme val="minor"/>
    </font>
    <font>
      <i/>
      <sz val="11"/>
      <color theme="1"/>
      <name val="Calibri"/>
      <family val="2"/>
      <scheme val="minor"/>
    </font>
    <font>
      <sz val="11"/>
      <color rgb="FF0000FF"/>
      <name val="Calibri"/>
      <family val="2"/>
      <scheme val="minor"/>
    </font>
    <font>
      <u/>
      <sz val="11"/>
      <color theme="10"/>
      <name val="Calibri"/>
      <family val="2"/>
      <scheme val="minor"/>
    </font>
    <font>
      <sz val="11"/>
      <name val="Calibri"/>
      <family val="2"/>
      <scheme val="minor"/>
    </font>
    <font>
      <b/>
      <sz val="9"/>
      <color indexed="81"/>
      <name val="Tahoma"/>
      <family val="2"/>
    </font>
    <font>
      <sz val="9"/>
      <color indexed="81"/>
      <name val="Tahoma"/>
      <family val="2"/>
    </font>
    <font>
      <b/>
      <sz val="11"/>
      <color rgb="FFFFFFFF"/>
      <name val="Calibri"/>
      <family val="2"/>
      <scheme val="minor"/>
    </font>
    <font>
      <sz val="11"/>
      <color theme="0" tint="-0.24994659260841701"/>
      <name val="Calibri"/>
      <family val="2"/>
      <scheme val="minor"/>
    </font>
    <font>
      <b/>
      <sz val="9.35"/>
      <color theme="1"/>
      <name val="Calibri"/>
      <family val="2"/>
    </font>
    <font>
      <b/>
      <sz val="11"/>
      <color theme="1"/>
      <name val="Calibri"/>
      <family val="2"/>
    </font>
    <font>
      <sz val="11"/>
      <color rgb="FF0070C0"/>
      <name val="Calibri"/>
      <family val="2"/>
      <scheme val="minor"/>
    </font>
    <font>
      <sz val="11"/>
      <color rgb="FF000000"/>
      <name val="Calibri"/>
      <family val="2"/>
    </font>
    <font>
      <i/>
      <sz val="11"/>
      <color rgb="FFFF0000"/>
      <name val="Calibri"/>
      <family val="2"/>
      <scheme val="minor"/>
    </font>
    <font>
      <sz val="11"/>
      <color rgb="FFFF0000"/>
      <name val="Calibri"/>
      <family val="2"/>
      <scheme val="minor"/>
    </font>
    <font>
      <sz val="11"/>
      <color theme="1"/>
      <name val="Segoe UI"/>
      <family val="2"/>
    </font>
    <font>
      <b/>
      <sz val="11"/>
      <name val="Calibri"/>
      <family val="2"/>
      <scheme val="minor"/>
    </font>
  </fonts>
  <fills count="10">
    <fill>
      <patternFill patternType="none"/>
    </fill>
    <fill>
      <patternFill patternType="gray125"/>
    </fill>
    <fill>
      <patternFill patternType="solid">
        <fgColor theme="4" tint="0.79998168889431442"/>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theme="2" tint="-9.9978637043366805E-2"/>
        <bgColor indexed="64"/>
      </patternFill>
    </fill>
    <fill>
      <patternFill patternType="solid">
        <fgColor theme="9" tint="0.79998168889431442"/>
        <bgColor indexed="64"/>
      </patternFill>
    </fill>
    <fill>
      <patternFill patternType="solid">
        <fgColor indexed="65"/>
        <bgColor indexed="64"/>
      </patternFill>
    </fill>
    <fill>
      <patternFill patternType="solid">
        <fgColor rgb="FF0066CC"/>
        <bgColor indexed="64"/>
      </patternFill>
    </fill>
    <fill>
      <patternFill patternType="solid">
        <fgColor theme="5" tint="0.39997558519241921"/>
        <bgColor indexed="64"/>
      </patternFill>
    </fill>
  </fills>
  <borders count="18">
    <border>
      <left/>
      <right/>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indexed="64"/>
      </left>
      <right style="thin">
        <color theme="0" tint="-0.14993743705557422"/>
      </right>
      <top style="thin">
        <color indexed="64"/>
      </top>
      <bottom style="thin">
        <color theme="0" tint="-0.14993743705557422"/>
      </bottom>
      <diagonal/>
    </border>
    <border>
      <left style="thin">
        <color theme="0" tint="-0.14993743705557422"/>
      </left>
      <right style="thin">
        <color theme="0" tint="-0.14993743705557422"/>
      </right>
      <top style="thin">
        <color indexed="64"/>
      </top>
      <bottom style="thin">
        <color theme="0" tint="-0.14993743705557422"/>
      </bottom>
      <diagonal/>
    </border>
    <border>
      <left style="thin">
        <color theme="0" tint="-0.14993743705557422"/>
      </left>
      <right style="thin">
        <color indexed="64"/>
      </right>
      <top style="thin">
        <color indexed="64"/>
      </top>
      <bottom style="thin">
        <color theme="0" tint="-0.14993743705557422"/>
      </bottom>
      <diagonal/>
    </border>
    <border>
      <left style="thin">
        <color indexed="64"/>
      </left>
      <right style="thin">
        <color theme="0" tint="-0.14993743705557422"/>
      </right>
      <top style="thin">
        <color theme="0" tint="-0.14993743705557422"/>
      </top>
      <bottom style="thin">
        <color theme="0" tint="-0.149937437055574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3743705557422"/>
      </left>
      <right style="thin">
        <color indexed="64"/>
      </right>
      <top style="thin">
        <color theme="0" tint="-0.14993743705557422"/>
      </top>
      <bottom style="thin">
        <color theme="0" tint="-0.14993743705557422"/>
      </bottom>
      <diagonal/>
    </border>
    <border>
      <left style="thin">
        <color indexed="64"/>
      </left>
      <right style="thin">
        <color theme="0" tint="-0.14993743705557422"/>
      </right>
      <top style="thin">
        <color theme="0" tint="-0.14993743705557422"/>
      </top>
      <bottom style="thin">
        <color indexed="64"/>
      </bottom>
      <diagonal/>
    </border>
    <border>
      <left style="thin">
        <color theme="0" tint="-0.14993743705557422"/>
      </left>
      <right style="thin">
        <color theme="0" tint="-0.14993743705557422"/>
      </right>
      <top style="thin">
        <color theme="0" tint="-0.14993743705557422"/>
      </top>
      <bottom style="thin">
        <color indexed="64"/>
      </bottom>
      <diagonal/>
    </border>
    <border>
      <left style="thin">
        <color theme="0" tint="-0.14993743705557422"/>
      </left>
      <right style="thin">
        <color indexed="64"/>
      </right>
      <top style="thin">
        <color theme="0" tint="-0.14993743705557422"/>
      </top>
      <bottom style="thin">
        <color indexed="64"/>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top style="thin">
        <color theme="0" tint="-0.24994659260841701"/>
      </top>
      <bottom style="thin">
        <color theme="0" tint="-0.24994659260841701"/>
      </bottom>
      <diagonal/>
    </border>
    <border>
      <left style="thin">
        <color theme="0" tint="-0.24994659260841701"/>
      </left>
      <right/>
      <top/>
      <bottom style="thin">
        <color theme="0" tint="-0.24994659260841701"/>
      </bottom>
      <diagonal/>
    </border>
    <border>
      <left/>
      <right style="thin">
        <color theme="0" tint="-0.24994659260841701"/>
      </right>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right/>
      <top/>
      <bottom style="thin">
        <color theme="0" tint="-0.24994659260841701"/>
      </bottom>
      <diagonal/>
    </border>
  </borders>
  <cellStyleXfs count="2">
    <xf numFmtId="0" fontId="0" fillId="0" borderId="0"/>
    <xf numFmtId="0" fontId="5" fillId="0" borderId="0" applyNumberFormat="0" applyFill="0" applyBorder="0" applyAlignment="0" applyProtection="0"/>
  </cellStyleXfs>
  <cellXfs count="117">
    <xf numFmtId="0" fontId="0" fillId="0" borderId="0" xfId="0"/>
    <xf numFmtId="0" fontId="2" fillId="0" borderId="0" xfId="0" quotePrefix="1" applyFont="1" applyAlignment="1">
      <alignment horizontal="left"/>
    </xf>
    <xf numFmtId="0" fontId="3" fillId="0" borderId="0" xfId="0" quotePrefix="1" applyFont="1" applyAlignment="1">
      <alignment horizontal="left"/>
    </xf>
    <xf numFmtId="0" fontId="3" fillId="0" borderId="0" xfId="0" applyFont="1"/>
    <xf numFmtId="0" fontId="0" fillId="2" borderId="0" xfId="0" quotePrefix="1" applyFill="1" applyAlignment="1">
      <alignment horizontal="left"/>
    </xf>
    <xf numFmtId="0" fontId="4" fillId="0" borderId="0" xfId="0" applyFont="1" applyAlignment="1" applyProtection="1">
      <alignment horizontal="left"/>
      <protection locked="0"/>
    </xf>
    <xf numFmtId="0" fontId="0" fillId="3" borderId="0" xfId="0" applyFill="1"/>
    <xf numFmtId="0" fontId="0" fillId="5" borderId="0" xfId="0" applyFill="1"/>
    <xf numFmtId="0" fontId="0" fillId="6" borderId="0" xfId="0" applyFill="1"/>
    <xf numFmtId="0" fontId="0" fillId="0" borderId="1" xfId="0" applyBorder="1"/>
    <xf numFmtId="0" fontId="0" fillId="0" borderId="1" xfId="0" quotePrefix="1" applyBorder="1" applyAlignment="1">
      <alignment horizontal="center"/>
    </xf>
    <xf numFmtId="0" fontId="2" fillId="0" borderId="0" xfId="0" applyFont="1"/>
    <xf numFmtId="0" fontId="0" fillId="0" borderId="0" xfId="0" applyAlignment="1">
      <alignment vertical="center"/>
    </xf>
    <xf numFmtId="0" fontId="0" fillId="0" borderId="0" xfId="0" quotePrefix="1" applyAlignment="1">
      <alignment horizontal="left" vertical="center" wrapText="1"/>
    </xf>
    <xf numFmtId="0" fontId="0" fillId="0" borderId="0" xfId="0" quotePrefix="1" applyAlignment="1">
      <alignment horizontal="left"/>
    </xf>
    <xf numFmtId="38" fontId="0" fillId="0" borderId="0" xfId="0" applyNumberFormat="1" applyAlignment="1">
      <alignment horizontal="left" vertical="center"/>
    </xf>
    <xf numFmtId="0" fontId="0" fillId="0" borderId="0" xfId="0" applyAlignment="1">
      <alignment horizontal="left" vertical="center"/>
    </xf>
    <xf numFmtId="0" fontId="1" fillId="0" borderId="0" xfId="0" applyFont="1"/>
    <xf numFmtId="0" fontId="5" fillId="0" borderId="0" xfId="1"/>
    <xf numFmtId="0" fontId="0" fillId="0" borderId="2" xfId="0" applyBorder="1" applyAlignment="1">
      <alignment horizontal="center" vertical="center"/>
    </xf>
    <xf numFmtId="164" fontId="0" fillId="0" borderId="3" xfId="0" applyNumberFormat="1" applyBorder="1" applyAlignment="1">
      <alignment horizontal="left" vertical="center"/>
    </xf>
    <xf numFmtId="0" fontId="0" fillId="0" borderId="3" xfId="0" applyBorder="1" applyAlignment="1">
      <alignment horizontal="left" vertical="center"/>
    </xf>
    <xf numFmtId="0" fontId="0" fillId="0" borderId="4" xfId="0" applyBorder="1" applyAlignment="1">
      <alignment horizontal="left" vertical="center" wrapText="1"/>
    </xf>
    <xf numFmtId="164" fontId="6" fillId="7" borderId="6" xfId="0" applyNumberFormat="1" applyFont="1" applyFill="1" applyBorder="1" applyAlignment="1">
      <alignment horizontal="left" vertical="center"/>
    </xf>
    <xf numFmtId="0" fontId="6" fillId="7" borderId="6" xfId="0" applyFont="1" applyFill="1" applyBorder="1" applyAlignment="1">
      <alignment horizontal="left" vertical="center"/>
    </xf>
    <xf numFmtId="0" fontId="6" fillId="7" borderId="7" xfId="0" applyFont="1" applyFill="1" applyBorder="1" applyAlignment="1">
      <alignment horizontal="left" vertical="center" wrapText="1"/>
    </xf>
    <xf numFmtId="0" fontId="6" fillId="7" borderId="7" xfId="0" quotePrefix="1" applyFont="1" applyFill="1" applyBorder="1" applyAlignment="1">
      <alignment horizontal="left" vertical="center" wrapText="1"/>
    </xf>
    <xf numFmtId="38" fontId="6" fillId="7" borderId="8" xfId="0" applyNumberFormat="1" applyFont="1" applyFill="1" applyBorder="1" applyAlignment="1">
      <alignment horizontal="center" vertical="center"/>
    </xf>
    <xf numFmtId="164" fontId="6" fillId="7" borderId="9" xfId="0" applyNumberFormat="1" applyFont="1" applyFill="1" applyBorder="1" applyAlignment="1">
      <alignment horizontal="left" vertical="center"/>
    </xf>
    <xf numFmtId="0" fontId="6" fillId="7" borderId="9" xfId="0" applyFont="1" applyFill="1" applyBorder="1" applyAlignment="1">
      <alignment horizontal="left" vertical="center"/>
    </xf>
    <xf numFmtId="0" fontId="6" fillId="7" borderId="10" xfId="0" quotePrefix="1" applyFont="1" applyFill="1" applyBorder="1" applyAlignment="1">
      <alignment horizontal="left" vertical="center" wrapText="1"/>
    </xf>
    <xf numFmtId="0" fontId="0" fillId="0" borderId="1" xfId="0" applyBorder="1" applyAlignment="1">
      <alignment horizontal="center" vertical="center"/>
    </xf>
    <xf numFmtId="0" fontId="0" fillId="0" borderId="1" xfId="0" applyBorder="1" applyAlignment="1">
      <alignment horizontal="left" vertical="center"/>
    </xf>
    <xf numFmtId="0" fontId="0" fillId="0" borderId="1" xfId="0" quotePrefix="1" applyBorder="1" applyAlignment="1">
      <alignment horizontal="center" vertical="center"/>
    </xf>
    <xf numFmtId="0" fontId="0" fillId="0" borderId="0" xfId="0" applyAlignment="1">
      <alignment horizontal="center"/>
    </xf>
    <xf numFmtId="0" fontId="0" fillId="0" borderId="0" xfId="0" applyAlignment="1">
      <alignment horizontal="right"/>
    </xf>
    <xf numFmtId="0" fontId="0" fillId="0" borderId="12" xfId="0" quotePrefix="1" applyBorder="1" applyAlignment="1">
      <alignment horizontal="left" vertical="center"/>
    </xf>
    <xf numFmtId="0" fontId="0" fillId="0" borderId="1" xfId="0" applyBorder="1" applyAlignment="1">
      <alignment horizontal="left"/>
    </xf>
    <xf numFmtId="0" fontId="0" fillId="0" borderId="12" xfId="0" applyBorder="1" applyAlignment="1">
      <alignment horizontal="left" vertical="center"/>
    </xf>
    <xf numFmtId="0" fontId="6" fillId="0" borderId="12" xfId="0" applyFont="1" applyBorder="1" applyAlignment="1">
      <alignment horizontal="left" vertical="center"/>
    </xf>
    <xf numFmtId="0" fontId="0" fillId="0" borderId="0" xfId="0" applyFont="1"/>
    <xf numFmtId="0" fontId="0" fillId="0" borderId="0" xfId="0" applyNumberFormat="1"/>
    <xf numFmtId="0" fontId="5" fillId="0" borderId="0" xfId="1" quotePrefix="1" applyAlignment="1">
      <alignment horizontal="left"/>
    </xf>
    <xf numFmtId="0" fontId="0" fillId="0" borderId="1" xfId="0" quotePrefix="1" applyBorder="1" applyAlignment="1">
      <alignment horizontal="left" vertical="center"/>
    </xf>
    <xf numFmtId="38" fontId="0" fillId="0" borderId="1" xfId="0" applyNumberFormat="1" applyBorder="1" applyAlignment="1">
      <alignment horizontal="center" vertical="center"/>
    </xf>
    <xf numFmtId="165" fontId="0" fillId="0" borderId="0" xfId="0" applyNumberFormat="1"/>
    <xf numFmtId="0" fontId="4" fillId="0" borderId="0" xfId="0" applyFont="1" applyProtection="1">
      <protection locked="0"/>
    </xf>
    <xf numFmtId="0" fontId="0" fillId="0" borderId="0" xfId="0" applyAlignment="1">
      <alignment horizontal="left"/>
    </xf>
    <xf numFmtId="0" fontId="0" fillId="0" borderId="0" xfId="0" quotePrefix="1" applyFont="1" applyAlignment="1">
      <alignment horizontal="left"/>
    </xf>
    <xf numFmtId="0" fontId="0" fillId="0" borderId="0" xfId="0" quotePrefix="1" applyFont="1"/>
    <xf numFmtId="0" fontId="0" fillId="0" borderId="0" xfId="0" quotePrefix="1" applyAlignment="1">
      <alignment horizontal="right"/>
    </xf>
    <xf numFmtId="0" fontId="0" fillId="9" borderId="0" xfId="0" quotePrefix="1" applyFill="1" applyAlignment="1">
      <alignment horizontal="left"/>
    </xf>
    <xf numFmtId="0" fontId="0" fillId="4" borderId="0" xfId="0" quotePrefix="1" applyFont="1" applyFill="1" applyAlignment="1">
      <alignment horizontal="left"/>
    </xf>
    <xf numFmtId="0" fontId="13" fillId="0" borderId="0" xfId="0" applyFont="1"/>
    <xf numFmtId="0" fontId="0" fillId="0" borderId="1" xfId="0" applyNumberFormat="1" applyBorder="1" applyAlignment="1"/>
    <xf numFmtId="0" fontId="0" fillId="0" borderId="0" xfId="0" quotePrefix="1"/>
    <xf numFmtId="38" fontId="0" fillId="0" borderId="0" xfId="0" applyNumberFormat="1"/>
    <xf numFmtId="0" fontId="0" fillId="0" borderId="0" xfId="0" applyNumberFormat="1" applyBorder="1" applyAlignment="1">
      <alignment horizontal="left"/>
    </xf>
    <xf numFmtId="0" fontId="0" fillId="0" borderId="0" xfId="0" applyAlignment="1">
      <alignment horizontal="center" vertical="center"/>
    </xf>
    <xf numFmtId="0" fontId="0" fillId="0" borderId="0" xfId="0" applyAlignment="1">
      <alignment horizontal="left" vertical="center" wrapText="1"/>
    </xf>
    <xf numFmtId="40" fontId="0" fillId="0" borderId="0" xfId="0" applyNumberFormat="1" applyAlignment="1">
      <alignment horizontal="right"/>
    </xf>
    <xf numFmtId="38" fontId="0" fillId="0" borderId="0" xfId="0" applyNumberFormat="1" applyAlignment="1">
      <alignment horizontal="right"/>
    </xf>
    <xf numFmtId="38" fontId="0" fillId="0" borderId="0" xfId="0" quotePrefix="1" applyNumberFormat="1" applyAlignment="1">
      <alignment horizontal="left"/>
    </xf>
    <xf numFmtId="0" fontId="0" fillId="0" borderId="1" xfId="0" applyBorder="1" applyAlignment="1"/>
    <xf numFmtId="0" fontId="0" fillId="0" borderId="0" xfId="0" applyAlignment="1"/>
    <xf numFmtId="0" fontId="0" fillId="0" borderId="0" xfId="0" applyAlignment="1">
      <alignment wrapText="1"/>
    </xf>
    <xf numFmtId="0" fontId="0" fillId="0" borderId="1" xfId="0" quotePrefix="1" applyBorder="1" applyAlignment="1">
      <alignment horizontal="left"/>
    </xf>
    <xf numFmtId="0" fontId="0" fillId="0" borderId="1" xfId="0" applyBorder="1" applyAlignment="1">
      <alignment horizontal="center" vertical="center" wrapText="1"/>
    </xf>
    <xf numFmtId="0" fontId="0" fillId="0" borderId="1" xfId="0" applyBorder="1" applyAlignment="1">
      <alignment vertical="center"/>
    </xf>
    <xf numFmtId="0" fontId="6" fillId="0" borderId="0" xfId="0" quotePrefix="1" applyFont="1" applyProtection="1"/>
    <xf numFmtId="0" fontId="6" fillId="0" borderId="1" xfId="0" applyFont="1" applyBorder="1" applyAlignment="1">
      <alignment horizontal="center" vertical="center"/>
    </xf>
    <xf numFmtId="0" fontId="0" fillId="0" borderId="13" xfId="0" applyBorder="1"/>
    <xf numFmtId="0" fontId="0" fillId="0" borderId="14" xfId="0" applyBorder="1"/>
    <xf numFmtId="166" fontId="0" fillId="0" borderId="1" xfId="0" applyNumberFormat="1" applyBorder="1" applyAlignment="1">
      <alignment horizontal="center" vertical="center"/>
    </xf>
    <xf numFmtId="38" fontId="10" fillId="0" borderId="15" xfId="0" applyNumberFormat="1" applyFont="1" applyBorder="1" applyAlignment="1">
      <alignment horizontal="center" vertical="center"/>
    </xf>
    <xf numFmtId="0" fontId="0" fillId="0" borderId="16" xfId="0" applyBorder="1"/>
    <xf numFmtId="0" fontId="0" fillId="0" borderId="0" xfId="0" applyBorder="1" applyAlignment="1">
      <alignment vertical="center"/>
    </xf>
    <xf numFmtId="164" fontId="0" fillId="0" borderId="0" xfId="0" applyNumberFormat="1" applyBorder="1" applyAlignment="1">
      <alignment vertical="center"/>
    </xf>
    <xf numFmtId="0" fontId="0" fillId="0" borderId="0" xfId="0" applyBorder="1" applyAlignment="1">
      <alignment vertical="center" wrapText="1"/>
    </xf>
    <xf numFmtId="164" fontId="0" fillId="0" borderId="0" xfId="0" quotePrefix="1" applyNumberFormat="1" applyBorder="1" applyAlignment="1">
      <alignment horizontal="left" vertical="center"/>
    </xf>
    <xf numFmtId="0" fontId="0" fillId="0" borderId="0" xfId="0" quotePrefix="1" applyBorder="1" applyAlignment="1">
      <alignment horizontal="left" vertical="center"/>
    </xf>
    <xf numFmtId="0" fontId="0" fillId="0" borderId="0" xfId="0" applyAlignment="1">
      <alignment vertical="center" wrapText="1"/>
    </xf>
    <xf numFmtId="164" fontId="0" fillId="0" borderId="0" xfId="0" applyNumberFormat="1" applyBorder="1" applyAlignment="1">
      <alignment vertical="center" wrapText="1"/>
    </xf>
    <xf numFmtId="0" fontId="15" fillId="0" borderId="0" xfId="0" applyFont="1" applyBorder="1" applyAlignment="1">
      <alignment vertical="center" wrapText="1"/>
    </xf>
    <xf numFmtId="0" fontId="0" fillId="0" borderId="0" xfId="0" applyFont="1" applyBorder="1" applyAlignment="1">
      <alignment vertical="center" wrapText="1"/>
    </xf>
    <xf numFmtId="0" fontId="15" fillId="0" borderId="0" xfId="0" quotePrefix="1" applyFont="1" applyBorder="1" applyAlignment="1">
      <alignment horizontal="left" vertical="center" wrapText="1"/>
    </xf>
    <xf numFmtId="164" fontId="0" fillId="0" borderId="0" xfId="0" quotePrefix="1" applyNumberFormat="1" applyBorder="1" applyAlignment="1">
      <alignment horizontal="left" vertical="center" wrapText="1"/>
    </xf>
    <xf numFmtId="0" fontId="15" fillId="0" borderId="0" xfId="0" applyFont="1"/>
    <xf numFmtId="0" fontId="15" fillId="0" borderId="0" xfId="0" quotePrefix="1" applyFont="1" applyAlignment="1">
      <alignment horizontal="left"/>
    </xf>
    <xf numFmtId="164" fontId="0" fillId="0" borderId="0" xfId="0" applyNumberFormat="1" applyAlignment="1">
      <alignment vertical="center" wrapText="1"/>
    </xf>
    <xf numFmtId="0" fontId="1" fillId="0" borderId="0" xfId="0" quotePrefix="1" applyFont="1" applyAlignment="1">
      <alignment horizontal="left"/>
    </xf>
    <xf numFmtId="40" fontId="0" fillId="0" borderId="0" xfId="0" applyNumberFormat="1" applyAlignment="1">
      <alignment horizontal="left"/>
    </xf>
    <xf numFmtId="38" fontId="0" fillId="0" borderId="0" xfId="0" applyNumberFormat="1" applyAlignment="1">
      <alignment horizontal="left"/>
    </xf>
    <xf numFmtId="38" fontId="0" fillId="0" borderId="0" xfId="0" applyNumberFormat="1"/>
    <xf numFmtId="0" fontId="16" fillId="0" borderId="0" xfId="0" applyFont="1"/>
    <xf numFmtId="0" fontId="17" fillId="0" borderId="0" xfId="0" applyFont="1"/>
    <xf numFmtId="0" fontId="17" fillId="0" borderId="1" xfId="0" applyFont="1" applyBorder="1"/>
    <xf numFmtId="0" fontId="17" fillId="0" borderId="1" xfId="0" quotePrefix="1" applyFont="1" applyBorder="1" applyAlignment="1">
      <alignment horizontal="left"/>
    </xf>
    <xf numFmtId="0" fontId="0" fillId="0" borderId="1" xfId="0" applyBorder="1" applyAlignment="1">
      <alignment horizontal="center"/>
    </xf>
    <xf numFmtId="0" fontId="17" fillId="0" borderId="12" xfId="0" applyFont="1" applyBorder="1"/>
    <xf numFmtId="0" fontId="17" fillId="0" borderId="1" xfId="0" applyFont="1" applyFill="1" applyBorder="1"/>
    <xf numFmtId="0" fontId="17" fillId="0" borderId="0" xfId="0" applyFont="1" applyBorder="1"/>
    <xf numFmtId="0" fontId="0" fillId="0" borderId="15" xfId="0" applyBorder="1" applyAlignment="1">
      <alignment horizontal="center"/>
    </xf>
    <xf numFmtId="0" fontId="17" fillId="0" borderId="11" xfId="0" applyFont="1" applyBorder="1"/>
    <xf numFmtId="0" fontId="0" fillId="0" borderId="11" xfId="0" applyBorder="1" applyAlignment="1">
      <alignment horizontal="center"/>
    </xf>
    <xf numFmtId="0" fontId="17" fillId="0" borderId="12" xfId="0" quotePrefix="1" applyFont="1" applyBorder="1" applyAlignment="1">
      <alignment horizontal="left"/>
    </xf>
    <xf numFmtId="0" fontId="0" fillId="0" borderId="0" xfId="0" quotePrefix="1" applyAlignment="1">
      <alignment horizontal="left" vertical="center"/>
    </xf>
    <xf numFmtId="0" fontId="0" fillId="0" borderId="0" xfId="0" quotePrefix="1" applyAlignment="1">
      <alignment horizontal="left" wrapText="1"/>
    </xf>
    <xf numFmtId="38" fontId="6" fillId="7" borderId="5" xfId="0" applyNumberFormat="1" applyFont="1" applyFill="1" applyBorder="1" applyAlignment="1">
      <alignment horizontal="center" vertical="center"/>
    </xf>
    <xf numFmtId="0" fontId="9" fillId="8" borderId="1" xfId="0" applyFont="1" applyFill="1" applyBorder="1" applyAlignment="1">
      <alignment horizontal="center" textRotation="90"/>
    </xf>
    <xf numFmtId="0" fontId="9" fillId="8" borderId="11" xfId="0" applyFont="1" applyFill="1" applyBorder="1" applyAlignment="1">
      <alignment horizontal="center" textRotation="90"/>
    </xf>
    <xf numFmtId="0" fontId="18" fillId="2" borderId="17" xfId="0" applyFont="1" applyFill="1" applyBorder="1" applyAlignment="1">
      <alignment horizontal="center"/>
    </xf>
    <xf numFmtId="0" fontId="1" fillId="3" borderId="17" xfId="0" applyFont="1" applyFill="1" applyBorder="1" applyAlignment="1">
      <alignment horizontal="center"/>
    </xf>
    <xf numFmtId="167" fontId="6" fillId="7" borderId="5" xfId="0" applyNumberFormat="1" applyFont="1" applyFill="1" applyBorder="1" applyAlignment="1">
      <alignment horizontal="center" vertical="center"/>
    </xf>
    <xf numFmtId="168" fontId="0" fillId="0" borderId="3" xfId="0" applyNumberFormat="1" applyBorder="1" applyAlignment="1">
      <alignment horizontal="left" vertical="center"/>
    </xf>
    <xf numFmtId="168" fontId="6" fillId="7" borderId="6" xfId="0" applyNumberFormat="1" applyFont="1" applyFill="1" applyBorder="1" applyAlignment="1">
      <alignment horizontal="left" vertical="center"/>
    </xf>
    <xf numFmtId="168" fontId="6" fillId="7" borderId="9" xfId="0" applyNumberFormat="1" applyFont="1" applyFill="1" applyBorder="1" applyAlignment="1">
      <alignment horizontal="left" vertical="center"/>
    </xf>
  </cellXfs>
  <cellStyles count="2">
    <cellStyle name="Hyperlink" xfId="1" builtinId="8"/>
    <cellStyle name="Normal" xfId="0" builtinId="0"/>
  </cellStyles>
  <dxfs count="116">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rgb="FFFF0000"/>
        </patternFill>
      </fill>
    </dxf>
    <dxf>
      <fill>
        <patternFill>
          <bgColor theme="4" tint="0.79998168889431442"/>
        </patternFill>
      </fill>
    </dxf>
    <dxf>
      <fill>
        <patternFill>
          <bgColor theme="2" tint="-9.9948118533890809E-2"/>
        </patternFill>
      </fill>
    </dxf>
    <dxf>
      <fill>
        <patternFill>
          <bgColor theme="5" tint="0.79998168889431442"/>
        </patternFill>
      </fill>
    </dxf>
    <dxf>
      <fill>
        <patternFill>
          <bgColor theme="5" tint="0.59996337778862885"/>
        </patternFill>
      </fill>
    </dxf>
    <dxf>
      <fill>
        <patternFill>
          <bgColor theme="4" tint="0.79998168889431442"/>
        </patternFill>
      </fill>
    </dxf>
    <dxf>
      <fill>
        <patternFill>
          <bgColor theme="9"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ont>
        <strike val="0"/>
        <color rgb="FF00B050"/>
      </font>
    </dxf>
    <dxf>
      <font>
        <color rgb="FFFF0000"/>
      </font>
    </dxf>
    <dxf>
      <font>
        <strike val="0"/>
        <color rgb="FF00B050"/>
      </font>
    </dxf>
    <dxf>
      <font>
        <color rgb="FFFF0000"/>
      </font>
    </dxf>
    <dxf>
      <alignment horizontal="left" vertical="center" textRotation="0" wrapText="0" indent="0" justifyLastLine="0" shrinkToFit="0" readingOrder="0"/>
      <border diagonalUp="0" diagonalDown="0">
        <left style="thin">
          <color theme="0" tint="-0.24994659260841701"/>
        </left>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left"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numFmt numFmtId="166" formatCode="#,##0_);[Red]\(#,##0\)"/>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font>
        <b val="0"/>
        <i val="0"/>
        <strike val="0"/>
        <outline val="0"/>
        <shadow val="0"/>
        <u val="none"/>
        <vertAlign val="baseline"/>
        <sz val="11"/>
        <color theme="0" tint="-0.24994659260841701"/>
        <name val="Calibri"/>
        <family val="2"/>
        <scheme val="minor"/>
      </font>
      <numFmt numFmtId="166" formatCode="#,##0_);[Red]\(#,##0\)"/>
      <alignment horizontal="center" vertical="center" textRotation="0" wrapText="0" indent="0" justifyLastLine="0" shrinkToFit="0" readingOrder="0"/>
      <border diagonalUp="0" diagonalDown="0">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border>
        <top style="thin">
          <color theme="0" tint="-0.24994659260841701"/>
        </top>
      </border>
    </dxf>
    <dxf>
      <border diagonalUp="0" diagonalDown="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dxf>
    <dxf>
      <border>
        <bottom style="thin">
          <color theme="0" tint="-0.24994659260841701"/>
        </bottom>
      </border>
    </dxf>
    <dxf>
      <border diagonalUp="0" diagonalDown="0">
        <left style="thin">
          <color theme="0" tint="-0.24994659260841701"/>
        </left>
        <right style="thin">
          <color theme="0" tint="-0.24994659260841701"/>
        </right>
        <top/>
        <bottom/>
        <vertical style="thin">
          <color theme="0" tint="-0.24994659260841701"/>
        </vertical>
        <horizontal style="thin">
          <color theme="0" tint="-0.24994659260841701"/>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eetMetadata" Target="metadata.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Performance!$E$6</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Performance!$E$7:$E$28</c:f>
              <c:numCache>
                <c:formatCode>General</c:formatCode>
                <c:ptCount val="22"/>
                <c:pt idx="0">
                  <c:v>1.9493759844064546E-4</c:v>
                </c:pt>
                <c:pt idx="1">
                  <c:v>1.9255689143874387E-4</c:v>
                </c:pt>
                <c:pt idx="2">
                  <c:v>1.9503660334687796E-4</c:v>
                </c:pt>
                <c:pt idx="3">
                  <c:v>2.058042848322109E-4</c:v>
                </c:pt>
                <c:pt idx="4">
                  <c:v>2.1536107593569684E-4</c:v>
                </c:pt>
                <c:pt idx="5">
                  <c:v>2.4304326544468481E-4</c:v>
                </c:pt>
                <c:pt idx="6">
                  <c:v>2.7421652317054267E-4</c:v>
                </c:pt>
                <c:pt idx="7">
                  <c:v>3.5774129641610403E-4</c:v>
                </c:pt>
                <c:pt idx="8">
                  <c:v>5.0276292981989103E-4</c:v>
                </c:pt>
                <c:pt idx="9">
                  <c:v>7.9928887467977262E-4</c:v>
                </c:pt>
                <c:pt idx="10">
                  <c:v>1.4363880781426729E-3</c:v>
                </c:pt>
                <c:pt idx="11">
                  <c:v>2.8561199314826873E-3</c:v>
                </c:pt>
                <c:pt idx="12">
                  <c:v>5.7289903780247033E-3</c:v>
                </c:pt>
                <c:pt idx="13">
                  <c:v>1.1230776008926415E-2</c:v>
                </c:pt>
                <c:pt idx="14">
                  <c:v>2.3738226066266244E-2</c:v>
                </c:pt>
                <c:pt idx="15">
                  <c:v>4.7359376415151241E-2</c:v>
                </c:pt>
                <c:pt idx="16">
                  <c:v>9.4737703773579651E-2</c:v>
                </c:pt>
                <c:pt idx="17">
                  <c:v>0.18319290357197002</c:v>
                </c:pt>
                <c:pt idx="18">
                  <c:v>0.40323945384723348</c:v>
                </c:pt>
                <c:pt idx="19">
                  <c:v>0.75618594285749297</c:v>
                </c:pt>
                <c:pt idx="20">
                  <c:v>1.5470503250035108</c:v>
                </c:pt>
                <c:pt idx="21">
                  <c:v>2.9519643499952508</c:v>
                </c:pt>
              </c:numCache>
            </c:numRef>
          </c:yVal>
          <c:smooth val="0"/>
          <c:extLst>
            <c:ext xmlns:c16="http://schemas.microsoft.com/office/drawing/2014/chart" uri="{C3380CC4-5D6E-409C-BE32-E72D297353CC}">
              <c16:uniqueId val="{00000000-360A-43FE-9031-FE0C0EC4AFBA}"/>
            </c:ext>
          </c:extLst>
        </c:ser>
        <c:ser>
          <c:idx val="1"/>
          <c:order val="1"/>
          <c:tx>
            <c:strRef>
              <c:f>Performance!$F$6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Performance!$F$7:$F$28</c:f>
              <c:numCache>
                <c:formatCode>General</c:formatCode>
                <c:ptCount val="22"/>
                <c:pt idx="0">
                  <c:v>1.2255919062702944E-4</c:v>
                </c:pt>
                <c:pt idx="1">
                  <c:v>1.2650549525611813E-4</c:v>
                </c:pt>
                <c:pt idx="2">
                  <c:v>1.2879811442315575E-4</c:v>
                </c:pt>
                <c:pt idx="3">
                  <c:v>1.3804766979541764E-4</c:v>
                </c:pt>
                <c:pt idx="4">
                  <c:v>1.4223523354379283E-4</c:v>
                </c:pt>
                <c:pt idx="5">
                  <c:v>1.7632359911150659E-4</c:v>
                </c:pt>
                <c:pt idx="6">
                  <c:v>2.2307281731030613E-4</c:v>
                </c:pt>
                <c:pt idx="7">
                  <c:v>2.7585835816047537E-4</c:v>
                </c:pt>
                <c:pt idx="8">
                  <c:v>4.1947010067327106E-4</c:v>
                </c:pt>
                <c:pt idx="9">
                  <c:v>7.6676515871700339E-4</c:v>
                </c:pt>
                <c:pt idx="10">
                  <c:v>1.338192052444643E-3</c:v>
                </c:pt>
                <c:pt idx="11">
                  <c:v>2.6226102254812778E-3</c:v>
                </c:pt>
                <c:pt idx="12">
                  <c:v>5.1509114315320403E-3</c:v>
                </c:pt>
                <c:pt idx="13">
                  <c:v>1.035491573502836E-2</c:v>
                </c:pt>
                <c:pt idx="14">
                  <c:v>2.0577611111117902E-2</c:v>
                </c:pt>
                <c:pt idx="15">
                  <c:v>5.1082770408152567E-2</c:v>
                </c:pt>
                <c:pt idx="16">
                  <c:v>8.0770038709987044E-2</c:v>
                </c:pt>
                <c:pt idx="17">
                  <c:v>0.1661590838714713</c:v>
                </c:pt>
                <c:pt idx="18">
                  <c:v>0.40148243846040432</c:v>
                </c:pt>
                <c:pt idx="19">
                  <c:v>0.8379306999995606</c:v>
                </c:pt>
                <c:pt idx="20">
                  <c:v>1.5809520249968045</c:v>
                </c:pt>
                <c:pt idx="21">
                  <c:v>2.721208850009134</c:v>
                </c:pt>
              </c:numCache>
            </c:numRef>
          </c:yVal>
          <c:smooth val="0"/>
          <c:extLst>
            <c:ext xmlns:c16="http://schemas.microsoft.com/office/drawing/2014/chart" uri="{C3380CC4-5D6E-409C-BE32-E72D297353CC}">
              <c16:uniqueId val="{00000001-360A-43FE-9031-FE0C0EC4AFBA}"/>
            </c:ext>
          </c:extLst>
        </c:ser>
        <c:ser>
          <c:idx val="2"/>
          <c:order val="2"/>
          <c:tx>
            <c:strRef>
              <c:f>Performance!$G$6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Performance!$G$7:$G$28</c:f>
              <c:numCache>
                <c:formatCode>General</c:formatCode>
                <c:ptCount val="22"/>
                <c:pt idx="0">
                  <c:v>1.7155922126918743E-3</c:v>
                </c:pt>
                <c:pt idx="1">
                  <c:v>1.7896163922716392E-3</c:v>
                </c:pt>
                <c:pt idx="2">
                  <c:v>1.75134823117291E-3</c:v>
                </c:pt>
                <c:pt idx="3">
                  <c:v>1.7942440975967035E-3</c:v>
                </c:pt>
                <c:pt idx="4">
                  <c:v>1.7466129235132171E-3</c:v>
                </c:pt>
                <c:pt idx="5">
                  <c:v>1.9127933435452362E-3</c:v>
                </c:pt>
                <c:pt idx="6">
                  <c:v>1.9372386284428188E-3</c:v>
                </c:pt>
                <c:pt idx="7">
                  <c:v>2.2110353669363291E-3</c:v>
                </c:pt>
                <c:pt idx="8">
                  <c:v>2.8212605188960536E-3</c:v>
                </c:pt>
                <c:pt idx="9">
                  <c:v>3.7888056060623827E-3</c:v>
                </c:pt>
                <c:pt idx="10">
                  <c:v>5.9375986951256381E-3</c:v>
                </c:pt>
                <c:pt idx="11">
                  <c:v>1.0813043412569404E-2</c:v>
                </c:pt>
                <c:pt idx="12">
                  <c:v>2.0693050000036312E-2</c:v>
                </c:pt>
                <c:pt idx="13">
                  <c:v>3.961115118114307E-2</c:v>
                </c:pt>
                <c:pt idx="14">
                  <c:v>7.8590521874957631E-2</c:v>
                </c:pt>
                <c:pt idx="15">
                  <c:v>0.15243211212112906</c:v>
                </c:pt>
                <c:pt idx="16">
                  <c:v>0.30472428823465153</c:v>
                </c:pt>
                <c:pt idx="17">
                  <c:v>0.60268153333325047</c:v>
                </c:pt>
                <c:pt idx="18">
                  <c:v>1.1622870599967428</c:v>
                </c:pt>
                <c:pt idx="19">
                  <c:v>2.1632249666727148</c:v>
                </c:pt>
                <c:pt idx="20">
                  <c:v>4.7864168499945663</c:v>
                </c:pt>
                <c:pt idx="21">
                  <c:v>8.8073283999983687</c:v>
                </c:pt>
              </c:numCache>
            </c:numRef>
          </c:yVal>
          <c:smooth val="0"/>
          <c:extLst>
            <c:ext xmlns:c16="http://schemas.microsoft.com/office/drawing/2014/chart" uri="{C3380CC4-5D6E-409C-BE32-E72D297353CC}">
              <c16:uniqueId val="{00000002-360A-43FE-9031-FE0C0EC4AFBA}"/>
            </c:ext>
          </c:extLst>
        </c:ser>
        <c:ser>
          <c:idx val="3"/>
          <c:order val="3"/>
          <c:tx>
            <c:strRef>
              <c:f>Performance!$H$6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360A-43FE-9031-FE0C0EC4AFBA}"/>
            </c:ext>
          </c:extLst>
        </c:ser>
        <c:dLbls>
          <c:showLegendKey val="0"/>
          <c:showVal val="0"/>
          <c:showCatName val="0"/>
          <c:showSerName val="0"/>
          <c:showPercent val="0"/>
          <c:showBubbleSize val="0"/>
        </c:dLbls>
        <c:axId val="1940560975"/>
        <c:axId val="1940562223"/>
      </c:scatterChart>
      <c:valAx>
        <c:axId val="1940560975"/>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40562223"/>
        <c:crosses val="autoZero"/>
        <c:crossBetween val="midCat"/>
      </c:valAx>
      <c:valAx>
        <c:axId val="194056222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4056097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Performance!$E$33</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Performance!$E$34:$E$54</c:f>
              <c:numCache>
                <c:formatCode>General</c:formatCode>
                <c:ptCount val="21"/>
                <c:pt idx="0">
                  <c:v>1.9332223553927244E-4</c:v>
                </c:pt>
                <c:pt idx="1">
                  <c:v>1.9325634831766483E-4</c:v>
                </c:pt>
                <c:pt idx="2">
                  <c:v>2.0371987043711525E-4</c:v>
                </c:pt>
                <c:pt idx="3">
                  <c:v>2.1740981781756378E-4</c:v>
                </c:pt>
                <c:pt idx="4">
                  <c:v>2.4103512822922578E-4</c:v>
                </c:pt>
                <c:pt idx="5">
                  <c:v>2.9474658099366244E-4</c:v>
                </c:pt>
                <c:pt idx="6">
                  <c:v>3.7268279794419086E-4</c:v>
                </c:pt>
                <c:pt idx="7">
                  <c:v>5.4632679995774737E-4</c:v>
                </c:pt>
                <c:pt idx="8">
                  <c:v>8.9999521238140327E-4</c:v>
                </c:pt>
                <c:pt idx="9">
                  <c:v>1.5815737507900854E-3</c:v>
                </c:pt>
                <c:pt idx="10">
                  <c:v>3.1851305095604949E-3</c:v>
                </c:pt>
                <c:pt idx="11">
                  <c:v>6.9802884239608598E-3</c:v>
                </c:pt>
                <c:pt idx="12">
                  <c:v>1.2751216539412823E-2</c:v>
                </c:pt>
                <c:pt idx="13">
                  <c:v>2.7298939673884255E-2</c:v>
                </c:pt>
                <c:pt idx="14">
                  <c:v>5.391417096759523E-2</c:v>
                </c:pt>
                <c:pt idx="15">
                  <c:v>0.10869694042559515</c:v>
                </c:pt>
                <c:pt idx="16">
                  <c:v>0.21775337826187277</c:v>
                </c:pt>
                <c:pt idx="17">
                  <c:v>0.44686813333343406</c:v>
                </c:pt>
                <c:pt idx="18">
                  <c:v>0.88242553333596641</c:v>
                </c:pt>
                <c:pt idx="19">
                  <c:v>1.798075166666725</c:v>
                </c:pt>
                <c:pt idx="20">
                  <c:v>3.4669041000015568</c:v>
                </c:pt>
              </c:numCache>
            </c:numRef>
          </c:yVal>
          <c:smooth val="0"/>
          <c:extLst>
            <c:ext xmlns:c16="http://schemas.microsoft.com/office/drawing/2014/chart" uri="{C3380CC4-5D6E-409C-BE32-E72D297353CC}">
              <c16:uniqueId val="{00000000-E238-45FF-B50F-53750C9A8C02}"/>
            </c:ext>
          </c:extLst>
        </c:ser>
        <c:ser>
          <c:idx val="1"/>
          <c:order val="1"/>
          <c:tx>
            <c:strRef>
              <c:f>Performance!$F$33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Performance!$F$34:$F$54</c:f>
              <c:numCache>
                <c:formatCode>General</c:formatCode>
                <c:ptCount val="21"/>
                <c:pt idx="0">
                  <c:v>1.2457618157873194E-4</c:v>
                </c:pt>
                <c:pt idx="1">
                  <c:v>1.296036780713536E-4</c:v>
                </c:pt>
                <c:pt idx="2">
                  <c:v>1.360329823705453E-4</c:v>
                </c:pt>
                <c:pt idx="3">
                  <c:v>1.4749376401188439E-4</c:v>
                </c:pt>
                <c:pt idx="4">
                  <c:v>1.7023951857318296E-4</c:v>
                </c:pt>
                <c:pt idx="5">
                  <c:v>2.1378801522071821E-4</c:v>
                </c:pt>
                <c:pt idx="6">
                  <c:v>2.9590856314319364E-4</c:v>
                </c:pt>
                <c:pt idx="7">
                  <c:v>4.7073200903837299E-4</c:v>
                </c:pt>
                <c:pt idx="8">
                  <c:v>8.1483133452915169E-4</c:v>
                </c:pt>
                <c:pt idx="9">
                  <c:v>1.5131673222420379E-3</c:v>
                </c:pt>
                <c:pt idx="10">
                  <c:v>3.3608534274100492E-3</c:v>
                </c:pt>
                <c:pt idx="11">
                  <c:v>6.3632323155070015E-3</c:v>
                </c:pt>
                <c:pt idx="12">
                  <c:v>1.2411703225834729E-2</c:v>
                </c:pt>
                <c:pt idx="13">
                  <c:v>2.6184996335093098E-2</c:v>
                </c:pt>
                <c:pt idx="14">
                  <c:v>5.3540244680876405E-2</c:v>
                </c:pt>
                <c:pt idx="15">
                  <c:v>0.10591400208371245</c:v>
                </c:pt>
                <c:pt idx="16">
                  <c:v>0.20641728800022974</c:v>
                </c:pt>
                <c:pt idx="17">
                  <c:v>0.41783022500021616</c:v>
                </c:pt>
                <c:pt idx="18">
                  <c:v>0.89157463333200815</c:v>
                </c:pt>
                <c:pt idx="19">
                  <c:v>1.6851726000022609</c:v>
                </c:pt>
                <c:pt idx="20">
                  <c:v>3.4557305499911308</c:v>
                </c:pt>
              </c:numCache>
            </c:numRef>
          </c:yVal>
          <c:smooth val="0"/>
          <c:extLst>
            <c:ext xmlns:c16="http://schemas.microsoft.com/office/drawing/2014/chart" uri="{C3380CC4-5D6E-409C-BE32-E72D297353CC}">
              <c16:uniqueId val="{00000001-E238-45FF-B50F-53750C9A8C02}"/>
            </c:ext>
          </c:extLst>
        </c:ser>
        <c:ser>
          <c:idx val="2"/>
          <c:order val="2"/>
          <c:tx>
            <c:strRef>
              <c:f>Performance!$G$33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Performance!$G$34:$G$54</c:f>
              <c:numCache>
                <c:formatCode>General</c:formatCode>
                <c:ptCount val="21"/>
                <c:pt idx="0">
                  <c:v>1.8031771366750291E-3</c:v>
                </c:pt>
                <c:pt idx="1">
                  <c:v>1.7548499649120985E-3</c:v>
                </c:pt>
                <c:pt idx="2">
                  <c:v>1.7594970795151434E-3</c:v>
                </c:pt>
                <c:pt idx="3">
                  <c:v>1.762221740663591E-3</c:v>
                </c:pt>
                <c:pt idx="4">
                  <c:v>1.7943890204598508E-3</c:v>
                </c:pt>
                <c:pt idx="5">
                  <c:v>1.8902114890328378E-3</c:v>
                </c:pt>
                <c:pt idx="6">
                  <c:v>2.1947455462859064E-3</c:v>
                </c:pt>
                <c:pt idx="7">
                  <c:v>2.5064895739329556E-3</c:v>
                </c:pt>
                <c:pt idx="8">
                  <c:v>2.887131062367319E-3</c:v>
                </c:pt>
                <c:pt idx="9">
                  <c:v>4.2429990670061176E-3</c:v>
                </c:pt>
                <c:pt idx="10">
                  <c:v>7.7960665108900038E-3</c:v>
                </c:pt>
                <c:pt idx="11">
                  <c:v>1.2859873264755068E-2</c:v>
                </c:pt>
                <c:pt idx="12">
                  <c:v>2.5487506091281496E-2</c:v>
                </c:pt>
                <c:pt idx="13">
                  <c:v>5.1391015305927462E-2</c:v>
                </c:pt>
                <c:pt idx="14">
                  <c:v>8.7841037931302074E-2</c:v>
                </c:pt>
                <c:pt idx="15">
                  <c:v>0.17908106785658415</c:v>
                </c:pt>
                <c:pt idx="16">
                  <c:v>0.34496463999967092</c:v>
                </c:pt>
                <c:pt idx="17">
                  <c:v>0.63971012500041979</c:v>
                </c:pt>
                <c:pt idx="18">
                  <c:v>1.397650649996649</c:v>
                </c:pt>
                <c:pt idx="19">
                  <c:v>2.4234779333346523</c:v>
                </c:pt>
                <c:pt idx="20">
                  <c:v>4.9969517999998061</c:v>
                </c:pt>
              </c:numCache>
            </c:numRef>
          </c:yVal>
          <c:smooth val="0"/>
          <c:extLst>
            <c:ext xmlns:c16="http://schemas.microsoft.com/office/drawing/2014/chart" uri="{C3380CC4-5D6E-409C-BE32-E72D297353CC}">
              <c16:uniqueId val="{00000002-E238-45FF-B50F-53750C9A8C02}"/>
            </c:ext>
          </c:extLst>
        </c:ser>
        <c:ser>
          <c:idx val="3"/>
          <c:order val="3"/>
          <c:tx>
            <c:strRef>
              <c:f>Performance!$H$33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E238-45FF-B50F-53750C9A8C02}"/>
            </c:ext>
          </c:extLst>
        </c:ser>
        <c:dLbls>
          <c:showLegendKey val="0"/>
          <c:showVal val="0"/>
          <c:showCatName val="0"/>
          <c:showSerName val="0"/>
          <c:showPercent val="0"/>
          <c:showBubbleSize val="0"/>
        </c:dLbls>
        <c:axId val="1196400271"/>
        <c:axId val="1196399439"/>
      </c:scatterChart>
      <c:valAx>
        <c:axId val="1196400271"/>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96399439"/>
        <c:crosses val="autoZero"/>
        <c:crossBetween val="midCat"/>
      </c:valAx>
      <c:valAx>
        <c:axId val="119639943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9640027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Performance!$E$60</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Performance!$E$61:$E$81</c:f>
              <c:numCache>
                <c:formatCode>General</c:formatCode>
                <c:ptCount val="21"/>
                <c:pt idx="0">
                  <c:v>2.1603036941022895E-4</c:v>
                </c:pt>
                <c:pt idx="1">
                  <c:v>2.0999505270585906E-4</c:v>
                </c:pt>
                <c:pt idx="2">
                  <c:v>2.1847792973930791E-4</c:v>
                </c:pt>
                <c:pt idx="3">
                  <c:v>2.3794222423263701E-4</c:v>
                </c:pt>
                <c:pt idx="4">
                  <c:v>3.2511652145723684E-4</c:v>
                </c:pt>
                <c:pt idx="5">
                  <c:v>3.6617420724895246E-4</c:v>
                </c:pt>
                <c:pt idx="6">
                  <c:v>4.9839079039410642E-4</c:v>
                </c:pt>
                <c:pt idx="7">
                  <c:v>7.9430250952963592E-4</c:v>
                </c:pt>
                <c:pt idx="8">
                  <c:v>1.3268735208281737E-3</c:v>
                </c:pt>
                <c:pt idx="9">
                  <c:v>2.4468325831684275E-3</c:v>
                </c:pt>
                <c:pt idx="10">
                  <c:v>4.6253847363471696E-3</c:v>
                </c:pt>
                <c:pt idx="11">
                  <c:v>9.137607846739634E-3</c:v>
                </c:pt>
                <c:pt idx="12">
                  <c:v>1.9623929803949031E-2</c:v>
                </c:pt>
                <c:pt idx="13">
                  <c:v>4.470644107121708E-2</c:v>
                </c:pt>
                <c:pt idx="14">
                  <c:v>9.7730813461217064E-2</c:v>
                </c:pt>
                <c:pt idx="15">
                  <c:v>0.15407529696963276</c:v>
                </c:pt>
                <c:pt idx="16">
                  <c:v>0.31296384705723646</c:v>
                </c:pt>
                <c:pt idx="17">
                  <c:v>0.59565977777755408</c:v>
                </c:pt>
                <c:pt idx="18">
                  <c:v>1.1740978199988603</c:v>
                </c:pt>
                <c:pt idx="19">
                  <c:v>2.4352766999994251</c:v>
                </c:pt>
                <c:pt idx="20">
                  <c:v>4.8907501499925274</c:v>
                </c:pt>
              </c:numCache>
            </c:numRef>
          </c:yVal>
          <c:smooth val="0"/>
          <c:extLst>
            <c:ext xmlns:c16="http://schemas.microsoft.com/office/drawing/2014/chart" uri="{C3380CC4-5D6E-409C-BE32-E72D297353CC}">
              <c16:uniqueId val="{00000000-99FB-4E09-B02A-273F84BF3D69}"/>
            </c:ext>
          </c:extLst>
        </c:ser>
        <c:ser>
          <c:idx val="1"/>
          <c:order val="1"/>
          <c:tx>
            <c:strRef>
              <c:f>Performance!$F$60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Performance!$F$61:$F$81</c:f>
              <c:numCache>
                <c:formatCode>General</c:formatCode>
                <c:ptCount val="21"/>
                <c:pt idx="0">
                  <c:v>1.3940688934115154E-4</c:v>
                </c:pt>
                <c:pt idx="1">
                  <c:v>1.4518203832765902E-4</c:v>
                </c:pt>
                <c:pt idx="2">
                  <c:v>1.5098848592846474E-4</c:v>
                </c:pt>
                <c:pt idx="3">
                  <c:v>1.7172921417751044E-4</c:v>
                </c:pt>
                <c:pt idx="4">
                  <c:v>2.9648368218137801E-4</c:v>
                </c:pt>
                <c:pt idx="5">
                  <c:v>2.9302968823365864E-4</c:v>
                </c:pt>
                <c:pt idx="6">
                  <c:v>4.5090238073709635E-4</c:v>
                </c:pt>
                <c:pt idx="7">
                  <c:v>7.8609262694407181E-4</c:v>
                </c:pt>
                <c:pt idx="8">
                  <c:v>1.4621229824519509E-3</c:v>
                </c:pt>
                <c:pt idx="9">
                  <c:v>2.7270754634684783E-3</c:v>
                </c:pt>
                <c:pt idx="10">
                  <c:v>5.1971300103934243E-3</c:v>
                </c:pt>
                <c:pt idx="11">
                  <c:v>1.0695058974384183E-2</c:v>
                </c:pt>
                <c:pt idx="12">
                  <c:v>2.2815364545518108E-2</c:v>
                </c:pt>
                <c:pt idx="13">
                  <c:v>5.9383738823645914E-2</c:v>
                </c:pt>
                <c:pt idx="14">
                  <c:v>9.1585472727257922E-2</c:v>
                </c:pt>
                <c:pt idx="15">
                  <c:v>0.17911444642855454</c:v>
                </c:pt>
                <c:pt idx="16">
                  <c:v>0.34762850000018564</c:v>
                </c:pt>
                <c:pt idx="17">
                  <c:v>0.65986302500095917</c:v>
                </c:pt>
                <c:pt idx="18">
                  <c:v>1.3619116749978275</c:v>
                </c:pt>
                <c:pt idx="19">
                  <c:v>2.8025458500051172</c:v>
                </c:pt>
                <c:pt idx="20">
                  <c:v>5.3851102000044193</c:v>
                </c:pt>
              </c:numCache>
            </c:numRef>
          </c:yVal>
          <c:smooth val="0"/>
          <c:extLst>
            <c:ext xmlns:c16="http://schemas.microsoft.com/office/drawing/2014/chart" uri="{C3380CC4-5D6E-409C-BE32-E72D297353CC}">
              <c16:uniqueId val="{00000001-99FB-4E09-B02A-273F84BF3D69}"/>
            </c:ext>
          </c:extLst>
        </c:ser>
        <c:ser>
          <c:idx val="2"/>
          <c:order val="2"/>
          <c:tx>
            <c:strRef>
              <c:f>Performance!$G$60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Performance!$G$61:$G$81</c:f>
              <c:numCache>
                <c:formatCode>General</c:formatCode>
                <c:ptCount val="21"/>
                <c:pt idx="0">
                  <c:v>2.0367868431718631E-3</c:v>
                </c:pt>
                <c:pt idx="1">
                  <c:v>2.0634579620428389E-3</c:v>
                </c:pt>
                <c:pt idx="2">
                  <c:v>2.115451649755008E-3</c:v>
                </c:pt>
                <c:pt idx="3">
                  <c:v>2.2696976849839517E-3</c:v>
                </c:pt>
                <c:pt idx="4">
                  <c:v>2.7164956545443334E-3</c:v>
                </c:pt>
                <c:pt idx="5">
                  <c:v>4.0599121753252627E-3</c:v>
                </c:pt>
                <c:pt idx="6">
                  <c:v>4.5158087545106463E-3</c:v>
                </c:pt>
                <c:pt idx="7">
                  <c:v>7.3474961820690346E-3</c:v>
                </c:pt>
                <c:pt idx="8">
                  <c:v>1.2276717402011283E-2</c:v>
                </c:pt>
                <c:pt idx="9">
                  <c:v>2.3429352803717184E-2</c:v>
                </c:pt>
                <c:pt idx="10">
                  <c:v>4.3044569230743915E-2</c:v>
                </c:pt>
                <c:pt idx="11">
                  <c:v>8.376551166681262E-2</c:v>
                </c:pt>
                <c:pt idx="12">
                  <c:v>0.16705684666715873</c:v>
                </c:pt>
                <c:pt idx="13">
                  <c:v>0.47186666363532742</c:v>
                </c:pt>
                <c:pt idx="14">
                  <c:v>0.67650382500141859</c:v>
                </c:pt>
                <c:pt idx="15">
                  <c:v>1.2908083499933127</c:v>
                </c:pt>
                <c:pt idx="16">
                  <c:v>2.5288349500042386</c:v>
                </c:pt>
                <c:pt idx="17">
                  <c:v>5.2252145000093151</c:v>
                </c:pt>
                <c:pt idx="18">
                  <c:v>9.9543455000093672</c:v>
                </c:pt>
                <c:pt idx="19">
                  <c:v>20.408638900000369</c:v>
                </c:pt>
                <c:pt idx="20">
                  <c:v>40.817583500000183</c:v>
                </c:pt>
              </c:numCache>
            </c:numRef>
          </c:yVal>
          <c:smooth val="0"/>
          <c:extLst>
            <c:ext xmlns:c16="http://schemas.microsoft.com/office/drawing/2014/chart" uri="{C3380CC4-5D6E-409C-BE32-E72D297353CC}">
              <c16:uniqueId val="{00000002-99FB-4E09-B02A-273F84BF3D69}"/>
            </c:ext>
          </c:extLst>
        </c:ser>
        <c:ser>
          <c:idx val="3"/>
          <c:order val="3"/>
          <c:tx>
            <c:strRef>
              <c:f>Performance!$H$60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99FB-4E09-B02A-273F84BF3D69}"/>
            </c:ext>
          </c:extLst>
        </c:ser>
        <c:dLbls>
          <c:showLegendKey val="0"/>
          <c:showVal val="0"/>
          <c:showCatName val="0"/>
          <c:showSerName val="0"/>
          <c:showPercent val="0"/>
          <c:showBubbleSize val="0"/>
        </c:dLbls>
        <c:axId val="1302716527"/>
        <c:axId val="1302717359"/>
      </c:scatterChart>
      <c:valAx>
        <c:axId val="1302716527"/>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2717359"/>
        <c:crosses val="autoZero"/>
        <c:crossBetween val="midCat"/>
      </c:valAx>
      <c:valAx>
        <c:axId val="130271735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271652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Performance!$E$87</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Performance!$E$88:$E$106</c:f>
              <c:numCache>
                <c:formatCode>General</c:formatCode>
                <c:ptCount val="19"/>
                <c:pt idx="0">
                  <c:v>2.2792427295108739E-4</c:v>
                </c:pt>
                <c:pt idx="1">
                  <c:v>2.3735727712910436E-4</c:v>
                </c:pt>
                <c:pt idx="2">
                  <c:v>2.6490695629151698E-4</c:v>
                </c:pt>
                <c:pt idx="3">
                  <c:v>3.4772518776159317E-4</c:v>
                </c:pt>
                <c:pt idx="4">
                  <c:v>4.9362111549828159E-4</c:v>
                </c:pt>
                <c:pt idx="5">
                  <c:v>7.8839467129122865E-4</c:v>
                </c:pt>
                <c:pt idx="6">
                  <c:v>1.3945790853344732E-3</c:v>
                </c:pt>
                <c:pt idx="7">
                  <c:v>2.5881496376785069E-3</c:v>
                </c:pt>
                <c:pt idx="8">
                  <c:v>5.0047156999935396E-3</c:v>
                </c:pt>
                <c:pt idx="9">
                  <c:v>9.6366635838551328E-3</c:v>
                </c:pt>
                <c:pt idx="10">
                  <c:v>2.166943506486875E-2</c:v>
                </c:pt>
                <c:pt idx="11">
                  <c:v>4.3713778260913071E-2</c:v>
                </c:pt>
                <c:pt idx="12">
                  <c:v>8.051596507929E-2</c:v>
                </c:pt>
                <c:pt idx="13">
                  <c:v>0.17524996896551376</c:v>
                </c:pt>
                <c:pt idx="14">
                  <c:v>0.34528968666563742</c:v>
                </c:pt>
                <c:pt idx="15">
                  <c:v>0.74310958571316277</c:v>
                </c:pt>
                <c:pt idx="16">
                  <c:v>1.4307936749974033</c:v>
                </c:pt>
                <c:pt idx="17">
                  <c:v>3.0559400000056485</c:v>
                </c:pt>
                <c:pt idx="18">
                  <c:v>5.4907787000120152</c:v>
                </c:pt>
              </c:numCache>
            </c:numRef>
          </c:yVal>
          <c:smooth val="0"/>
          <c:extLst>
            <c:ext xmlns:c16="http://schemas.microsoft.com/office/drawing/2014/chart" uri="{C3380CC4-5D6E-409C-BE32-E72D297353CC}">
              <c16:uniqueId val="{00000000-9BA0-4544-AA3E-8B710A4DF66C}"/>
            </c:ext>
          </c:extLst>
        </c:ser>
        <c:ser>
          <c:idx val="1"/>
          <c:order val="1"/>
          <c:tx>
            <c:strRef>
              <c:f>Performance!$F$87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Performance!$F$88:$F$106</c:f>
              <c:numCache>
                <c:formatCode>General</c:formatCode>
                <c:ptCount val="19"/>
                <c:pt idx="0">
                  <c:v>1.4099030002250111E-4</c:v>
                </c:pt>
                <c:pt idx="1">
                  <c:v>1.647771889931056E-4</c:v>
                </c:pt>
                <c:pt idx="2">
                  <c:v>1.978011749355727E-4</c:v>
                </c:pt>
                <c:pt idx="3">
                  <c:v>2.7715985810107817E-4</c:v>
                </c:pt>
                <c:pt idx="4">
                  <c:v>4.3203358389575197E-4</c:v>
                </c:pt>
                <c:pt idx="5">
                  <c:v>7.2331254158797362E-4</c:v>
                </c:pt>
                <c:pt idx="6">
                  <c:v>1.2937430271660164E-3</c:v>
                </c:pt>
                <c:pt idx="7">
                  <c:v>2.4493031341883097E-3</c:v>
                </c:pt>
                <c:pt idx="8">
                  <c:v>5.0653323886641734E-3</c:v>
                </c:pt>
                <c:pt idx="9">
                  <c:v>9.5386560000146614E-3</c:v>
                </c:pt>
                <c:pt idx="10">
                  <c:v>1.9822639130422176E-2</c:v>
                </c:pt>
                <c:pt idx="11">
                  <c:v>3.9415085039470034E-2</c:v>
                </c:pt>
                <c:pt idx="12">
                  <c:v>8.0399411110972457E-2</c:v>
                </c:pt>
                <c:pt idx="13">
                  <c:v>0.17132572333309024</c:v>
                </c:pt>
                <c:pt idx="14">
                  <c:v>0.33917182000004686</c:v>
                </c:pt>
                <c:pt idx="15">
                  <c:v>0.75026802857090458</c:v>
                </c:pt>
                <c:pt idx="16">
                  <c:v>1.4122081750028883</c:v>
                </c:pt>
                <c:pt idx="17">
                  <c:v>2.8203472000022884</c:v>
                </c:pt>
                <c:pt idx="18">
                  <c:v>5.4284775000123773</c:v>
                </c:pt>
              </c:numCache>
            </c:numRef>
          </c:yVal>
          <c:smooth val="0"/>
          <c:extLst>
            <c:ext xmlns:c16="http://schemas.microsoft.com/office/drawing/2014/chart" uri="{C3380CC4-5D6E-409C-BE32-E72D297353CC}">
              <c16:uniqueId val="{00000001-9BA0-4544-AA3E-8B710A4DF66C}"/>
            </c:ext>
          </c:extLst>
        </c:ser>
        <c:ser>
          <c:idx val="2"/>
          <c:order val="2"/>
          <c:tx>
            <c:strRef>
              <c:f>Performance!$G$87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Performance!$G$88:$G$106</c:f>
              <c:numCache>
                <c:formatCode>General</c:formatCode>
                <c:ptCount val="19"/>
                <c:pt idx="0">
                  <c:v>1.8875052830213154E-3</c:v>
                </c:pt>
                <c:pt idx="1">
                  <c:v>1.975079383894652E-3</c:v>
                </c:pt>
                <c:pt idx="2">
                  <c:v>2.003590224352919E-3</c:v>
                </c:pt>
                <c:pt idx="3">
                  <c:v>2.1970577767979754E-3</c:v>
                </c:pt>
                <c:pt idx="4">
                  <c:v>2.3895637840425266E-3</c:v>
                </c:pt>
                <c:pt idx="5">
                  <c:v>2.938351057576958E-3</c:v>
                </c:pt>
                <c:pt idx="6">
                  <c:v>3.9356509047949852E-3</c:v>
                </c:pt>
                <c:pt idx="7">
                  <c:v>6.0933942752850589E-3</c:v>
                </c:pt>
                <c:pt idx="8">
                  <c:v>1.0666354584246021E-2</c:v>
                </c:pt>
                <c:pt idx="9">
                  <c:v>2.0236807661281237E-2</c:v>
                </c:pt>
                <c:pt idx="10">
                  <c:v>3.8897238759767958E-2</c:v>
                </c:pt>
                <c:pt idx="11">
                  <c:v>7.1626745714456777E-2</c:v>
                </c:pt>
                <c:pt idx="12">
                  <c:v>0.13191720000069931</c:v>
                </c:pt>
                <c:pt idx="13">
                  <c:v>0.26120260500028963</c:v>
                </c:pt>
                <c:pt idx="14">
                  <c:v>0.58767375555665546</c:v>
                </c:pt>
                <c:pt idx="15">
                  <c:v>1.0540096800017635</c:v>
                </c:pt>
                <c:pt idx="16">
                  <c:v>2.146796099996815</c:v>
                </c:pt>
                <c:pt idx="17">
                  <c:v>4.4420923500001663</c:v>
                </c:pt>
                <c:pt idx="18">
                  <c:v>8.5053908999834675</c:v>
                </c:pt>
              </c:numCache>
            </c:numRef>
          </c:yVal>
          <c:smooth val="0"/>
          <c:extLst>
            <c:ext xmlns:c16="http://schemas.microsoft.com/office/drawing/2014/chart" uri="{C3380CC4-5D6E-409C-BE32-E72D297353CC}">
              <c16:uniqueId val="{00000002-9BA0-4544-AA3E-8B710A4DF66C}"/>
            </c:ext>
          </c:extLst>
        </c:ser>
        <c:ser>
          <c:idx val="3"/>
          <c:order val="3"/>
          <c:tx>
            <c:strRef>
              <c:f>Performance!$H$87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9BA0-4544-AA3E-8B710A4DF66C}"/>
            </c:ext>
          </c:extLst>
        </c:ser>
        <c:dLbls>
          <c:showLegendKey val="0"/>
          <c:showVal val="0"/>
          <c:showCatName val="0"/>
          <c:showSerName val="0"/>
          <c:showPercent val="0"/>
          <c:showBubbleSize val="0"/>
        </c:dLbls>
        <c:axId val="1381623727"/>
        <c:axId val="1381624975"/>
      </c:scatterChart>
      <c:valAx>
        <c:axId val="1381623727"/>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1624975"/>
        <c:crosses val="autoZero"/>
        <c:crossBetween val="midCat"/>
      </c:valAx>
      <c:valAx>
        <c:axId val="138162497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162372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Performance!$E$114</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Performance!$E$115:$E$128</c:f>
              <c:numCache>
                <c:formatCode>General</c:formatCode>
                <c:ptCount val="14"/>
                <c:pt idx="0">
                  <c:v>2.1240498725636034E-4</c:v>
                </c:pt>
                <c:pt idx="1">
                  <c:v>2.332528363501206E-4</c:v>
                </c:pt>
                <c:pt idx="2">
                  <c:v>2.5566845119428833E-4</c:v>
                </c:pt>
                <c:pt idx="3">
                  <c:v>3.1877286752509743E-4</c:v>
                </c:pt>
                <c:pt idx="4">
                  <c:v>4.346720681550744E-4</c:v>
                </c:pt>
                <c:pt idx="5">
                  <c:v>6.6757056074797023E-4</c:v>
                </c:pt>
                <c:pt idx="6">
                  <c:v>1.191419251847576E-3</c:v>
                </c:pt>
                <c:pt idx="7">
                  <c:v>2.0229185275112025E-3</c:v>
                </c:pt>
                <c:pt idx="8">
                  <c:v>4.0455661812455477E-3</c:v>
                </c:pt>
                <c:pt idx="9">
                  <c:v>7.5539527190117634E-3</c:v>
                </c:pt>
                <c:pt idx="10">
                  <c:v>1.7089690102435929E-2</c:v>
                </c:pt>
                <c:pt idx="11">
                  <c:v>3.0867474691340137E-2</c:v>
                </c:pt>
                <c:pt idx="12">
                  <c:v>6.5361933766065958E-2</c:v>
                </c:pt>
                <c:pt idx="13">
                  <c:v>0.13532608108063279</c:v>
                </c:pt>
              </c:numCache>
            </c:numRef>
          </c:yVal>
          <c:smooth val="0"/>
          <c:extLst>
            <c:ext xmlns:c16="http://schemas.microsoft.com/office/drawing/2014/chart" uri="{C3380CC4-5D6E-409C-BE32-E72D297353CC}">
              <c16:uniqueId val="{00000000-506C-4F9C-BC1D-51E234783755}"/>
            </c:ext>
          </c:extLst>
        </c:ser>
        <c:ser>
          <c:idx val="1"/>
          <c:order val="1"/>
          <c:tx>
            <c:strRef>
              <c:f>Performance!$F$114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Performance!$F$115:$F$128</c:f>
              <c:numCache>
                <c:formatCode>General</c:formatCode>
                <c:ptCount val="14"/>
                <c:pt idx="0">
                  <c:v>1.3918948027736601E-4</c:v>
                </c:pt>
                <c:pt idx="1">
                  <c:v>1.5985631573910567E-4</c:v>
                </c:pt>
                <c:pt idx="2">
                  <c:v>1.8271161295090851E-4</c:v>
                </c:pt>
                <c:pt idx="3">
                  <c:v>2.4826676266169863E-4</c:v>
                </c:pt>
                <c:pt idx="4">
                  <c:v>3.515343011822879E-4</c:v>
                </c:pt>
                <c:pt idx="5">
                  <c:v>5.8730326521191554E-4</c:v>
                </c:pt>
                <c:pt idx="6">
                  <c:v>9.8164069493511291E-4</c:v>
                </c:pt>
                <c:pt idx="7">
                  <c:v>2.0078500200802142E-3</c:v>
                </c:pt>
                <c:pt idx="8">
                  <c:v>3.7798297052151642E-3</c:v>
                </c:pt>
                <c:pt idx="9">
                  <c:v>7.5178927928191827E-3</c:v>
                </c:pt>
                <c:pt idx="10">
                  <c:v>1.5150540785475709E-2</c:v>
                </c:pt>
                <c:pt idx="11">
                  <c:v>3.0345362424144918E-2</c:v>
                </c:pt>
                <c:pt idx="12">
                  <c:v>6.1113074390294328E-2</c:v>
                </c:pt>
                <c:pt idx="13">
                  <c:v>0.12759762749992659</c:v>
                </c:pt>
              </c:numCache>
            </c:numRef>
          </c:yVal>
          <c:smooth val="0"/>
          <c:extLst>
            <c:ext xmlns:c16="http://schemas.microsoft.com/office/drawing/2014/chart" uri="{C3380CC4-5D6E-409C-BE32-E72D297353CC}">
              <c16:uniqueId val="{00000001-506C-4F9C-BC1D-51E234783755}"/>
            </c:ext>
          </c:extLst>
        </c:ser>
        <c:ser>
          <c:idx val="2"/>
          <c:order val="2"/>
          <c:tx>
            <c:strRef>
              <c:f>Performance!$G$114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Performance!$G$115:$G$128</c:f>
              <c:numCache>
                <c:formatCode>General</c:formatCode>
                <c:ptCount val="14"/>
                <c:pt idx="0">
                  <c:v>1.937607671440435E-3</c:v>
                </c:pt>
                <c:pt idx="1">
                  <c:v>2.189477189146749E-3</c:v>
                </c:pt>
                <c:pt idx="2">
                  <c:v>1.9889688146381744E-3</c:v>
                </c:pt>
                <c:pt idx="3">
                  <c:v>2.0730288557225226E-3</c:v>
                </c:pt>
                <c:pt idx="4">
                  <c:v>2.3905860898715985E-3</c:v>
                </c:pt>
                <c:pt idx="5">
                  <c:v>3.3667174293355662E-3</c:v>
                </c:pt>
                <c:pt idx="6">
                  <c:v>6.7847328358238215E-3</c:v>
                </c:pt>
                <c:pt idx="7">
                  <c:v>2.1874634497804062E-2</c:v>
                </c:pt>
                <c:pt idx="8">
                  <c:v>7.0265229166883117E-2</c:v>
                </c:pt>
                <c:pt idx="9">
                  <c:v>0.28132137222241405</c:v>
                </c:pt>
                <c:pt idx="10">
                  <c:v>1.0084649599972182</c:v>
                </c:pt>
                <c:pt idx="11">
                  <c:v>3.9763355000031879</c:v>
                </c:pt>
                <c:pt idx="12">
                  <c:v>15.737117700016825</c:v>
                </c:pt>
                <c:pt idx="13">
                  <c:v>61.418444599985378</c:v>
                </c:pt>
              </c:numCache>
            </c:numRef>
          </c:yVal>
          <c:smooth val="0"/>
          <c:extLst>
            <c:ext xmlns:c16="http://schemas.microsoft.com/office/drawing/2014/chart" uri="{C3380CC4-5D6E-409C-BE32-E72D297353CC}">
              <c16:uniqueId val="{00000002-506C-4F9C-BC1D-51E234783755}"/>
            </c:ext>
          </c:extLst>
        </c:ser>
        <c:ser>
          <c:idx val="3"/>
          <c:order val="3"/>
          <c:tx>
            <c:strRef>
              <c:f>Performance!$H$114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506C-4F9C-BC1D-51E234783755}"/>
            </c:ext>
          </c:extLst>
        </c:ser>
        <c:dLbls>
          <c:showLegendKey val="0"/>
          <c:showVal val="0"/>
          <c:showCatName val="0"/>
          <c:showSerName val="0"/>
          <c:showPercent val="0"/>
          <c:showBubbleSize val="0"/>
        </c:dLbls>
        <c:axId val="1302718607"/>
        <c:axId val="1302716527"/>
      </c:scatterChart>
      <c:valAx>
        <c:axId val="1302718607"/>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2716527"/>
        <c:crosses val="autoZero"/>
        <c:crossBetween val="midCat"/>
      </c:valAx>
      <c:valAx>
        <c:axId val="1302716527"/>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271860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Performance!$E$141</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Performance!$E$142:$E$156</c:f>
              <c:numCache>
                <c:formatCode>General</c:formatCode>
                <c:ptCount val="15"/>
                <c:pt idx="0">
                  <c:v>1.0957623632404143E-2</c:v>
                </c:pt>
                <c:pt idx="1">
                  <c:v>9.3386914179145204E-3</c:v>
                </c:pt>
                <c:pt idx="2">
                  <c:v>1.0709235974267419E-2</c:v>
                </c:pt>
                <c:pt idx="3">
                  <c:v>1.1739411032848835E-2</c:v>
                </c:pt>
                <c:pt idx="4">
                  <c:v>1.7251356896554954E-2</c:v>
                </c:pt>
                <c:pt idx="5">
                  <c:v>2.3413453271115311E-2</c:v>
                </c:pt>
                <c:pt idx="6">
                  <c:v>3.8739643076909351E-2</c:v>
                </c:pt>
                <c:pt idx="7">
                  <c:v>6.7107366666896262E-2</c:v>
                </c:pt>
                <c:pt idx="8">
                  <c:v>0.12330457073190568</c:v>
                </c:pt>
                <c:pt idx="9">
                  <c:v>0.23338619090976531</c:v>
                </c:pt>
                <c:pt idx="10">
                  <c:v>0.4510721916667535</c:v>
                </c:pt>
                <c:pt idx="11">
                  <c:v>0.89851573333241197</c:v>
                </c:pt>
                <c:pt idx="12">
                  <c:v>1.8697677333257161</c:v>
                </c:pt>
                <c:pt idx="13">
                  <c:v>3.8196983000088949</c:v>
                </c:pt>
                <c:pt idx="14">
                  <c:v>8.0403213999816217</c:v>
                </c:pt>
              </c:numCache>
            </c:numRef>
          </c:yVal>
          <c:smooth val="0"/>
          <c:extLst>
            <c:ext xmlns:c16="http://schemas.microsoft.com/office/drawing/2014/chart" uri="{C3380CC4-5D6E-409C-BE32-E72D297353CC}">
              <c16:uniqueId val="{00000000-7668-414C-B154-1DDD4131DD6C}"/>
            </c:ext>
          </c:extLst>
        </c:ser>
        <c:ser>
          <c:idx val="1"/>
          <c:order val="1"/>
          <c:tx>
            <c:strRef>
              <c:f>Performance!$F$141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Performance!$F$142:$F$156</c:f>
              <c:numCache>
                <c:formatCode>General</c:formatCode>
                <c:ptCount val="15"/>
                <c:pt idx="0">
                  <c:v>9.3235102420572182E-3</c:v>
                </c:pt>
                <c:pt idx="1">
                  <c:v>9.4009505638885972E-3</c:v>
                </c:pt>
                <c:pt idx="2">
                  <c:v>1.027646139625066E-2</c:v>
                </c:pt>
                <c:pt idx="3">
                  <c:v>1.1532791935536186E-2</c:v>
                </c:pt>
                <c:pt idx="4">
                  <c:v>1.4862245400588218E-2</c:v>
                </c:pt>
                <c:pt idx="5">
                  <c:v>2.3376976635424578E-2</c:v>
                </c:pt>
                <c:pt idx="6">
                  <c:v>3.7530094776311265E-2</c:v>
                </c:pt>
                <c:pt idx="7">
                  <c:v>6.5395410389597106E-2</c:v>
                </c:pt>
                <c:pt idx="8">
                  <c:v>0.1191157547617054</c:v>
                </c:pt>
                <c:pt idx="9">
                  <c:v>0.24387502380912857</c:v>
                </c:pt>
                <c:pt idx="10">
                  <c:v>0.45186925833453034</c:v>
                </c:pt>
                <c:pt idx="11">
                  <c:v>0.89864731666360365</c:v>
                </c:pt>
                <c:pt idx="12">
                  <c:v>1.7946698666686036</c:v>
                </c:pt>
                <c:pt idx="13">
                  <c:v>3.6893871499923989</c:v>
                </c:pt>
                <c:pt idx="14">
                  <c:v>7.5983599000028335</c:v>
                </c:pt>
              </c:numCache>
            </c:numRef>
          </c:yVal>
          <c:smooth val="0"/>
          <c:extLst>
            <c:ext xmlns:c16="http://schemas.microsoft.com/office/drawing/2014/chart" uri="{C3380CC4-5D6E-409C-BE32-E72D297353CC}">
              <c16:uniqueId val="{00000001-7668-414C-B154-1DDD4131DD6C}"/>
            </c:ext>
          </c:extLst>
        </c:ser>
        <c:ser>
          <c:idx val="2"/>
          <c:order val="2"/>
          <c:tx>
            <c:strRef>
              <c:f>Performance!$G$141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Performance!$G$142:$G$156</c:f>
              <c:numCache>
                <c:formatCode>General</c:formatCode>
                <c:ptCount val="15"/>
                <c:pt idx="0">
                  <c:v>2.6467739153535119E-2</c:v>
                </c:pt>
                <c:pt idx="1">
                  <c:v>2.4925057213887832E-2</c:v>
                </c:pt>
                <c:pt idx="2">
                  <c:v>2.5473668527798869E-2</c:v>
                </c:pt>
                <c:pt idx="3">
                  <c:v>2.5292254545469534E-2</c:v>
                </c:pt>
                <c:pt idx="4">
                  <c:v>2.9750949112469737E-2</c:v>
                </c:pt>
                <c:pt idx="5">
                  <c:v>2.9318706432700549E-2</c:v>
                </c:pt>
                <c:pt idx="6">
                  <c:v>3.0083492215448142E-2</c:v>
                </c:pt>
                <c:pt idx="7">
                  <c:v>3.5723303571285211E-2</c:v>
                </c:pt>
                <c:pt idx="8">
                  <c:v>4.4929010714310734E-2</c:v>
                </c:pt>
                <c:pt idx="9">
                  <c:v>8.0126930158474441E-2</c:v>
                </c:pt>
                <c:pt idx="10">
                  <c:v>0.18591220370446401</c:v>
                </c:pt>
                <c:pt idx="11">
                  <c:v>0.59226878888956791</c:v>
                </c:pt>
                <c:pt idx="12">
                  <c:v>2.3026114333382188</c:v>
                </c:pt>
                <c:pt idx="13">
                  <c:v>9.0646576999861281</c:v>
                </c:pt>
                <c:pt idx="14">
                  <c:v>52.966925000015181</c:v>
                </c:pt>
              </c:numCache>
            </c:numRef>
          </c:yVal>
          <c:smooth val="0"/>
          <c:extLst>
            <c:ext xmlns:c16="http://schemas.microsoft.com/office/drawing/2014/chart" uri="{C3380CC4-5D6E-409C-BE32-E72D297353CC}">
              <c16:uniqueId val="{00000002-7668-414C-B154-1DDD4131DD6C}"/>
            </c:ext>
          </c:extLst>
        </c:ser>
        <c:ser>
          <c:idx val="3"/>
          <c:order val="3"/>
          <c:tx>
            <c:strRef>
              <c:f>Performance!$H$141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7668-414C-B154-1DDD4131DD6C}"/>
            </c:ext>
          </c:extLst>
        </c:ser>
        <c:dLbls>
          <c:showLegendKey val="0"/>
          <c:showVal val="0"/>
          <c:showCatName val="0"/>
          <c:showSerName val="0"/>
          <c:showPercent val="0"/>
          <c:showBubbleSize val="0"/>
        </c:dLbls>
        <c:axId val="1832205311"/>
        <c:axId val="1832208639"/>
      </c:scatterChart>
      <c:valAx>
        <c:axId val="1832205311"/>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32208639"/>
        <c:crosses val="autoZero"/>
        <c:crossBetween val="midCat"/>
      </c:valAx>
      <c:valAx>
        <c:axId val="183220863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3220531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Performance!$E$168</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Performance!$E$169:$E$183</c:f>
              <c:numCache>
                <c:formatCode>General</c:formatCode>
                <c:ptCount val="15"/>
                <c:pt idx="0">
                  <c:v>2.863958685725395E-2</c:v>
                </c:pt>
                <c:pt idx="1">
                  <c:v>2.8117404494459448E-2</c:v>
                </c:pt>
                <c:pt idx="2">
                  <c:v>2.8169466853776182E-2</c:v>
                </c:pt>
                <c:pt idx="3">
                  <c:v>3.1579226249959902E-2</c:v>
                </c:pt>
                <c:pt idx="4">
                  <c:v>3.6385819565190977E-2</c:v>
                </c:pt>
                <c:pt idx="5">
                  <c:v>4.3801200869695647E-2</c:v>
                </c:pt>
                <c:pt idx="6">
                  <c:v>5.8880307058707865E-2</c:v>
                </c:pt>
                <c:pt idx="7">
                  <c:v>9.2837077777302407E-2</c:v>
                </c:pt>
                <c:pt idx="8">
                  <c:v>0.1462060514280373</c:v>
                </c:pt>
                <c:pt idx="9">
                  <c:v>0.2480512095235532</c:v>
                </c:pt>
                <c:pt idx="10">
                  <c:v>0.48626665454569529</c:v>
                </c:pt>
                <c:pt idx="11">
                  <c:v>1.1820432199980133</c:v>
                </c:pt>
                <c:pt idx="12">
                  <c:v>1.9848110999931425</c:v>
                </c:pt>
                <c:pt idx="13">
                  <c:v>4.0339941499987617</c:v>
                </c:pt>
                <c:pt idx="14">
                  <c:v>8.2692575000110082</c:v>
                </c:pt>
              </c:numCache>
            </c:numRef>
          </c:yVal>
          <c:smooth val="0"/>
          <c:extLst>
            <c:ext xmlns:c16="http://schemas.microsoft.com/office/drawing/2014/chart" uri="{C3380CC4-5D6E-409C-BE32-E72D297353CC}">
              <c16:uniqueId val="{00000000-1829-48F7-9C3B-C916426F2A90}"/>
            </c:ext>
          </c:extLst>
        </c:ser>
        <c:ser>
          <c:idx val="1"/>
          <c:order val="1"/>
          <c:tx>
            <c:strRef>
              <c:f>Performance!$F$168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Performance!$F$169:$F$183</c:f>
              <c:numCache>
                <c:formatCode>General</c:formatCode>
                <c:ptCount val="15"/>
                <c:pt idx="0">
                  <c:v>2.8734509142814203E-2</c:v>
                </c:pt>
                <c:pt idx="1">
                  <c:v>2.7634918231945433E-2</c:v>
                </c:pt>
                <c:pt idx="2">
                  <c:v>2.947731823523474E-2</c:v>
                </c:pt>
                <c:pt idx="3">
                  <c:v>3.0175103012090886E-2</c:v>
                </c:pt>
                <c:pt idx="4">
                  <c:v>3.4459608219275316E-2</c:v>
                </c:pt>
                <c:pt idx="5">
                  <c:v>4.6861097196206257E-2</c:v>
                </c:pt>
                <c:pt idx="6">
                  <c:v>5.6863877272421218E-2</c:v>
                </c:pt>
                <c:pt idx="7">
                  <c:v>8.6272103448021067E-2</c:v>
                </c:pt>
                <c:pt idx="8">
                  <c:v>0.14316462500007926</c:v>
                </c:pt>
                <c:pt idx="9">
                  <c:v>0.2568308600006276</c:v>
                </c:pt>
                <c:pt idx="10">
                  <c:v>0.46667612727138807</c:v>
                </c:pt>
                <c:pt idx="11">
                  <c:v>1.1172675799985883</c:v>
                </c:pt>
                <c:pt idx="12">
                  <c:v>1.8488516333260729</c:v>
                </c:pt>
                <c:pt idx="13">
                  <c:v>3.7703116000047885</c:v>
                </c:pt>
                <c:pt idx="14">
                  <c:v>8.2677175999851897</c:v>
                </c:pt>
              </c:numCache>
            </c:numRef>
          </c:yVal>
          <c:smooth val="0"/>
          <c:extLst>
            <c:ext xmlns:c16="http://schemas.microsoft.com/office/drawing/2014/chart" uri="{C3380CC4-5D6E-409C-BE32-E72D297353CC}">
              <c16:uniqueId val="{00000001-1829-48F7-9C3B-C916426F2A90}"/>
            </c:ext>
          </c:extLst>
        </c:ser>
        <c:ser>
          <c:idx val="2"/>
          <c:order val="2"/>
          <c:tx>
            <c:strRef>
              <c:f>Performance!$G$168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Performance!$G$169:$G$183</c:f>
              <c:numCache>
                <c:formatCode>General</c:formatCode>
                <c:ptCount val="15"/>
                <c:pt idx="0">
                  <c:v>4.8683385437047019E-2</c:v>
                </c:pt>
                <c:pt idx="1">
                  <c:v>5.1712565979147425E-2</c:v>
                </c:pt>
                <c:pt idx="2">
                  <c:v>5.0567819191862574E-2</c:v>
                </c:pt>
                <c:pt idx="3">
                  <c:v>5.3870839785010886E-2</c:v>
                </c:pt>
                <c:pt idx="4">
                  <c:v>5.1255271428535525E-2</c:v>
                </c:pt>
                <c:pt idx="5">
                  <c:v>5.9539041666582873E-2</c:v>
                </c:pt>
                <c:pt idx="6">
                  <c:v>5.9704961904485356E-2</c:v>
                </c:pt>
                <c:pt idx="7">
                  <c:v>5.8321758139564459E-2</c:v>
                </c:pt>
                <c:pt idx="8">
                  <c:v>6.9808136111128585E-2</c:v>
                </c:pt>
                <c:pt idx="9">
                  <c:v>8.1840266129039524E-2</c:v>
                </c:pt>
                <c:pt idx="10">
                  <c:v>0.19612695769263574</c:v>
                </c:pt>
                <c:pt idx="11">
                  <c:v>0.63359172499986016</c:v>
                </c:pt>
                <c:pt idx="12">
                  <c:v>2.1386256999976467</c:v>
                </c:pt>
                <c:pt idx="13">
                  <c:v>10.148901699983981</c:v>
                </c:pt>
                <c:pt idx="14">
                  <c:v>54.935016300005373</c:v>
                </c:pt>
              </c:numCache>
            </c:numRef>
          </c:yVal>
          <c:smooth val="0"/>
          <c:extLst>
            <c:ext xmlns:c16="http://schemas.microsoft.com/office/drawing/2014/chart" uri="{C3380CC4-5D6E-409C-BE32-E72D297353CC}">
              <c16:uniqueId val="{00000002-1829-48F7-9C3B-C916426F2A90}"/>
            </c:ext>
          </c:extLst>
        </c:ser>
        <c:ser>
          <c:idx val="3"/>
          <c:order val="3"/>
          <c:tx>
            <c:strRef>
              <c:f>Performance!$H$168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1829-48F7-9C3B-C916426F2A90}"/>
            </c:ext>
          </c:extLst>
        </c:ser>
        <c:dLbls>
          <c:showLegendKey val="0"/>
          <c:showVal val="0"/>
          <c:showCatName val="0"/>
          <c:showSerName val="0"/>
          <c:showPercent val="0"/>
          <c:showBubbleSize val="0"/>
        </c:dLbls>
        <c:axId val="1303602159"/>
        <c:axId val="1303600495"/>
      </c:scatterChart>
      <c:valAx>
        <c:axId val="1303602159"/>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3600495"/>
        <c:crosses val="autoZero"/>
        <c:crossBetween val="midCat"/>
      </c:valAx>
      <c:valAx>
        <c:axId val="130360049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360215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(2)'!$E$6</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(2)'!$E$7:$E$28</c:f>
              <c:numCache>
                <c:formatCode>General</c:formatCode>
                <c:ptCount val="22"/>
                <c:pt idx="0">
                  <c:v>2.2345201323383128E-4</c:v>
                </c:pt>
                <c:pt idx="1">
                  <c:v>2.2925067625999284E-4</c:v>
                </c:pt>
                <c:pt idx="2">
                  <c:v>2.684695409398351E-4</c:v>
                </c:pt>
                <c:pt idx="3">
                  <c:v>2.4211277357781886E-4</c:v>
                </c:pt>
                <c:pt idx="4">
                  <c:v>2.8401318375731151E-4</c:v>
                </c:pt>
                <c:pt idx="5">
                  <c:v>2.9707304379088213E-4</c:v>
                </c:pt>
                <c:pt idx="6">
                  <c:v>3.3917513396205607E-4</c:v>
                </c:pt>
                <c:pt idx="7">
                  <c:v>4.6945631395808217E-4</c:v>
                </c:pt>
                <c:pt idx="8">
                  <c:v>7.4764834032488682E-4</c:v>
                </c:pt>
                <c:pt idx="9">
                  <c:v>1.1012160757208312E-3</c:v>
                </c:pt>
                <c:pt idx="10">
                  <c:v>1.960875843103756E-3</c:v>
                </c:pt>
                <c:pt idx="11">
                  <c:v>4.0066770216028056E-3</c:v>
                </c:pt>
                <c:pt idx="12">
                  <c:v>8.6777850951631416E-3</c:v>
                </c:pt>
                <c:pt idx="13">
                  <c:v>1.6625865115830519E-2</c:v>
                </c:pt>
                <c:pt idx="14">
                  <c:v>2.933516783628896E-2</c:v>
                </c:pt>
                <c:pt idx="15">
                  <c:v>6.8814282190718057E-2</c:v>
                </c:pt>
                <c:pt idx="16">
                  <c:v>0.12849504359138125</c:v>
                </c:pt>
                <c:pt idx="17">
                  <c:v>0.29542131176875797</c:v>
                </c:pt>
                <c:pt idx="18">
                  <c:v>0.52315487000159921</c:v>
                </c:pt>
                <c:pt idx="19">
                  <c:v>0.99028803334416204</c:v>
                </c:pt>
                <c:pt idx="20">
                  <c:v>1.7217741666827351</c:v>
                </c:pt>
                <c:pt idx="21">
                  <c:v>4.0228261499432847</c:v>
                </c:pt>
              </c:numCache>
            </c:numRef>
          </c:yVal>
          <c:smooth val="0"/>
          <c:extLst>
            <c:ext xmlns:c16="http://schemas.microsoft.com/office/drawing/2014/chart" uri="{C3380CC4-5D6E-409C-BE32-E72D297353CC}">
              <c16:uniqueId val="{00000000-3E11-4B99-B9E8-834E439B2818}"/>
            </c:ext>
          </c:extLst>
        </c:ser>
        <c:ser>
          <c:idx val="1"/>
          <c:order val="1"/>
          <c:tx>
            <c:strRef>
              <c:f>'Performance (2)'!$F$6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(2)'!$F$7:$F$28</c:f>
              <c:numCache>
                <c:formatCode>General</c:formatCode>
                <c:ptCount val="22"/>
                <c:pt idx="0">
                  <c:v>1.7200969073099593E-4</c:v>
                </c:pt>
                <c:pt idx="1">
                  <c:v>1.6230644679158569E-4</c:v>
                </c:pt>
                <c:pt idx="2">
                  <c:v>1.7616572595990478E-4</c:v>
                </c:pt>
                <c:pt idx="3">
                  <c:v>1.7164456077966864E-4</c:v>
                </c:pt>
                <c:pt idx="4">
                  <c:v>2.2635937528410694E-4</c:v>
                </c:pt>
                <c:pt idx="5">
                  <c:v>2.2316525776094689E-4</c:v>
                </c:pt>
                <c:pt idx="6">
                  <c:v>2.7691963890113109E-4</c:v>
                </c:pt>
                <c:pt idx="7">
                  <c:v>3.7583029915839636E-4</c:v>
                </c:pt>
                <c:pt idx="8">
                  <c:v>6.8458926911388579E-4</c:v>
                </c:pt>
                <c:pt idx="9">
                  <c:v>9.7195858115907776E-4</c:v>
                </c:pt>
                <c:pt idx="10">
                  <c:v>1.9761523113562825E-3</c:v>
                </c:pt>
                <c:pt idx="11">
                  <c:v>5.5194133556001794E-3</c:v>
                </c:pt>
                <c:pt idx="12">
                  <c:v>7.1951112230877867E-3</c:v>
                </c:pt>
                <c:pt idx="13">
                  <c:v>1.6163216451663645E-2</c:v>
                </c:pt>
                <c:pt idx="14">
                  <c:v>3.0163330723060273E-2</c:v>
                </c:pt>
                <c:pt idx="15">
                  <c:v>6.1779906171270542E-2</c:v>
                </c:pt>
                <c:pt idx="16">
                  <c:v>0.12513347999774851</c:v>
                </c:pt>
                <c:pt idx="17">
                  <c:v>0.25558344000019134</c:v>
                </c:pt>
                <c:pt idx="18">
                  <c:v>0.50997012001462283</c:v>
                </c:pt>
                <c:pt idx="19">
                  <c:v>0.8940389666628713</c:v>
                </c:pt>
                <c:pt idx="20">
                  <c:v>1.6939624666702002</c:v>
                </c:pt>
                <c:pt idx="21">
                  <c:v>4.0961689000250772</c:v>
                </c:pt>
              </c:numCache>
            </c:numRef>
          </c:yVal>
          <c:smooth val="0"/>
          <c:extLst>
            <c:ext xmlns:c16="http://schemas.microsoft.com/office/drawing/2014/chart" uri="{C3380CC4-5D6E-409C-BE32-E72D297353CC}">
              <c16:uniqueId val="{00000001-3E11-4B99-B9E8-834E439B2818}"/>
            </c:ext>
          </c:extLst>
        </c:ser>
        <c:ser>
          <c:idx val="2"/>
          <c:order val="2"/>
          <c:tx>
            <c:strRef>
              <c:f>'Performance (2)'!$G$6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(2)'!$G$7:$G$28</c:f>
              <c:numCache>
                <c:formatCode>General</c:formatCode>
                <c:ptCount val="22"/>
                <c:pt idx="0">
                  <c:v>2.7538213656039803E-3</c:v>
                </c:pt>
                <c:pt idx="1">
                  <c:v>3.4015427210501263E-3</c:v>
                </c:pt>
                <c:pt idx="2">
                  <c:v>2.90465081296104E-3</c:v>
                </c:pt>
                <c:pt idx="3">
                  <c:v>2.8447839022223099E-3</c:v>
                </c:pt>
                <c:pt idx="4">
                  <c:v>3.5620767092849645E-3</c:v>
                </c:pt>
                <c:pt idx="5">
                  <c:v>2.8999235942635845E-3</c:v>
                </c:pt>
                <c:pt idx="6">
                  <c:v>3.342586363582339E-3</c:v>
                </c:pt>
                <c:pt idx="7">
                  <c:v>3.5366569308147803E-3</c:v>
                </c:pt>
                <c:pt idx="8">
                  <c:v>4.696824694786903E-3</c:v>
                </c:pt>
                <c:pt idx="9">
                  <c:v>6.1098941393146547E-3</c:v>
                </c:pt>
                <c:pt idx="10">
                  <c:v>1.10232420701591E-2</c:v>
                </c:pt>
                <c:pt idx="11">
                  <c:v>1.5688523510762938E-2</c:v>
                </c:pt>
                <c:pt idx="12">
                  <c:v>2.6456330687290541E-2</c:v>
                </c:pt>
                <c:pt idx="13">
                  <c:v>5.0753449496690826E-2</c:v>
                </c:pt>
                <c:pt idx="14">
                  <c:v>9.7842224998972743E-2</c:v>
                </c:pt>
                <c:pt idx="15">
                  <c:v>0.1974909000027065</c:v>
                </c:pt>
                <c:pt idx="16">
                  <c:v>0.46704975456338038</c:v>
                </c:pt>
                <c:pt idx="17">
                  <c:v>0.78253625712490504</c:v>
                </c:pt>
                <c:pt idx="18">
                  <c:v>1.6356932750204578</c:v>
                </c:pt>
                <c:pt idx="19">
                  <c:v>2.7046193500282243</c:v>
                </c:pt>
                <c:pt idx="20">
                  <c:v>5.838137699989602</c:v>
                </c:pt>
                <c:pt idx="21">
                  <c:v>10.713167800102383</c:v>
                </c:pt>
              </c:numCache>
            </c:numRef>
          </c:yVal>
          <c:smooth val="0"/>
          <c:extLst>
            <c:ext xmlns:c16="http://schemas.microsoft.com/office/drawing/2014/chart" uri="{C3380CC4-5D6E-409C-BE32-E72D297353CC}">
              <c16:uniqueId val="{00000002-3E11-4B99-B9E8-834E439B2818}"/>
            </c:ext>
          </c:extLst>
        </c:ser>
        <c:ser>
          <c:idx val="3"/>
          <c:order val="3"/>
          <c:tx>
            <c:strRef>
              <c:f>'Performance (2)'!$H$6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3E11-4B99-B9E8-834E439B2818}"/>
            </c:ext>
          </c:extLst>
        </c:ser>
        <c:ser>
          <c:idx val="4"/>
          <c:order val="4"/>
          <c:tx>
            <c:strRef>
              <c:f>'Performance (2)'!$I$6</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(2)'!$I$7:$I$28</c:f>
              <c:numCache>
                <c:formatCode>General</c:formatCode>
                <c:ptCount val="22"/>
                <c:pt idx="0">
                  <c:v>4.9529470034670627E-4</c:v>
                </c:pt>
                <c:pt idx="1">
                  <c:v>5.1009997959600086E-4</c:v>
                </c:pt>
                <c:pt idx="2">
                  <c:v>5.0673963717441975E-4</c:v>
                </c:pt>
                <c:pt idx="3">
                  <c:v>4.7980040303233852E-4</c:v>
                </c:pt>
                <c:pt idx="4">
                  <c:v>5.0150451354062187E-4</c:v>
                </c:pt>
                <c:pt idx="5">
                  <c:v>6.2158130283441072E-4</c:v>
                </c:pt>
                <c:pt idx="6">
                  <c:v>4.8383975227404683E-4</c:v>
                </c:pt>
                <c:pt idx="7">
                  <c:v>4.9965024482861997E-4</c:v>
                </c:pt>
                <c:pt idx="8">
                  <c:v>5.0963204566303129E-4</c:v>
                </c:pt>
                <c:pt idx="9">
                  <c:v>5.3157559004890498E-4</c:v>
                </c:pt>
                <c:pt idx="10">
                  <c:v>5.6779468544174432E-4</c:v>
                </c:pt>
                <c:pt idx="11">
                  <c:v>6.7367286445701969E-4</c:v>
                </c:pt>
                <c:pt idx="12">
                  <c:v>1.2416190712689348E-3</c:v>
                </c:pt>
                <c:pt idx="13">
                  <c:v>1.7382690050471853E-3</c:v>
                </c:pt>
                <c:pt idx="14">
                  <c:v>2.6055237102657635E-3</c:v>
                </c:pt>
                <c:pt idx="15">
                  <c:v>4.6520929558332581E-3</c:v>
                </c:pt>
                <c:pt idx="16">
                  <c:v>9.142596281424737E-3</c:v>
                </c:pt>
                <c:pt idx="17">
                  <c:v>1.4583090651487123E-2</c:v>
                </c:pt>
                <c:pt idx="18">
                  <c:v>2.8879309522694553E-2</c:v>
                </c:pt>
                <c:pt idx="19">
                  <c:v>5.7942527464066432E-2</c:v>
                </c:pt>
                <c:pt idx="20">
                  <c:v>0.11978571187882196</c:v>
                </c:pt>
                <c:pt idx="21">
                  <c:v>0.21783333023389181</c:v>
                </c:pt>
              </c:numCache>
            </c:numRef>
          </c:yVal>
          <c:smooth val="0"/>
          <c:extLst>
            <c:ext xmlns:c16="http://schemas.microsoft.com/office/drawing/2014/chart" uri="{C3380CC4-5D6E-409C-BE32-E72D297353CC}">
              <c16:uniqueId val="{00000004-3E11-4B99-B9E8-834E439B2818}"/>
            </c:ext>
          </c:extLst>
        </c:ser>
        <c:dLbls>
          <c:showLegendKey val="0"/>
          <c:showVal val="0"/>
          <c:showCatName val="0"/>
          <c:showSerName val="0"/>
          <c:showPercent val="0"/>
          <c:showBubbleSize val="0"/>
        </c:dLbls>
        <c:axId val="271792032"/>
        <c:axId val="271787872"/>
      </c:scatterChart>
      <c:valAx>
        <c:axId val="271792032"/>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71787872"/>
        <c:crosses val="autoZero"/>
        <c:crossBetween val="midCat"/>
      </c:valAx>
      <c:valAx>
        <c:axId val="27178787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7179203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(2)'!$E$33</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(2)'!$E$34:$E$54</c:f>
              <c:numCache>
                <c:formatCode>General</c:formatCode>
                <c:ptCount val="21"/>
                <c:pt idx="0">
                  <c:v>2.3860191830099169E-4</c:v>
                </c:pt>
                <c:pt idx="1">
                  <c:v>2.3645250638757508E-4</c:v>
                </c:pt>
                <c:pt idx="2">
                  <c:v>2.5402061572422181E-4</c:v>
                </c:pt>
                <c:pt idx="3">
                  <c:v>2.8097030231936389E-4</c:v>
                </c:pt>
                <c:pt idx="4">
                  <c:v>3.3473616279761407E-4</c:v>
                </c:pt>
                <c:pt idx="5">
                  <c:v>4.0965958543969666E-4</c:v>
                </c:pt>
                <c:pt idx="6">
                  <c:v>5.7302807700981861E-4</c:v>
                </c:pt>
                <c:pt idx="7">
                  <c:v>7.8511654890220904E-4</c:v>
                </c:pt>
                <c:pt idx="8">
                  <c:v>1.2362550556134751E-3</c:v>
                </c:pt>
                <c:pt idx="9">
                  <c:v>2.1546187419171467E-3</c:v>
                </c:pt>
                <c:pt idx="10">
                  <c:v>5.4743595184917259E-3</c:v>
                </c:pt>
                <c:pt idx="11">
                  <c:v>8.3177976744973486E-3</c:v>
                </c:pt>
                <c:pt idx="12">
                  <c:v>1.8109056679195715E-2</c:v>
                </c:pt>
                <c:pt idx="13">
                  <c:v>3.3404677999205885E-2</c:v>
                </c:pt>
                <c:pt idx="14">
                  <c:v>6.5174716881585201E-2</c:v>
                </c:pt>
                <c:pt idx="15">
                  <c:v>0.1308056692330119</c:v>
                </c:pt>
                <c:pt idx="16">
                  <c:v>0.26398311578668654</c:v>
                </c:pt>
                <c:pt idx="17">
                  <c:v>0.53436507999431337</c:v>
                </c:pt>
                <c:pt idx="18">
                  <c:v>1.1994268599897624</c:v>
                </c:pt>
                <c:pt idx="19">
                  <c:v>2.5516341333277524</c:v>
                </c:pt>
                <c:pt idx="20">
                  <c:v>5.3702770000090823</c:v>
                </c:pt>
              </c:numCache>
            </c:numRef>
          </c:yVal>
          <c:smooth val="0"/>
          <c:extLst>
            <c:ext xmlns:c16="http://schemas.microsoft.com/office/drawing/2014/chart" uri="{C3380CC4-5D6E-409C-BE32-E72D297353CC}">
              <c16:uniqueId val="{00000000-2A0B-4E8F-AC28-A18E43A56140}"/>
            </c:ext>
          </c:extLst>
        </c:ser>
        <c:ser>
          <c:idx val="1"/>
          <c:order val="1"/>
          <c:tx>
            <c:strRef>
              <c:f>'Performance (2)'!$F$33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(2)'!$F$34:$F$54</c:f>
              <c:numCache>
                <c:formatCode>General</c:formatCode>
                <c:ptCount val="21"/>
                <c:pt idx="0">
                  <c:v>1.6730002676465763E-4</c:v>
                </c:pt>
                <c:pt idx="1">
                  <c:v>1.857374368472797E-4</c:v>
                </c:pt>
                <c:pt idx="2">
                  <c:v>1.8455084339280594E-4</c:v>
                </c:pt>
                <c:pt idx="3">
                  <c:v>2.0551943359959705E-4</c:v>
                </c:pt>
                <c:pt idx="4">
                  <c:v>2.400079729310964E-4</c:v>
                </c:pt>
                <c:pt idx="5">
                  <c:v>3.2953817965675794E-4</c:v>
                </c:pt>
                <c:pt idx="6">
                  <c:v>6.2548679008162824E-4</c:v>
                </c:pt>
                <c:pt idx="7">
                  <c:v>6.4167714616563179E-4</c:v>
                </c:pt>
                <c:pt idx="8">
                  <c:v>1.158873209738424E-3</c:v>
                </c:pt>
                <c:pt idx="9">
                  <c:v>2.2927540540225904E-3</c:v>
                </c:pt>
                <c:pt idx="10">
                  <c:v>5.3973335490442465E-3</c:v>
                </c:pt>
                <c:pt idx="11">
                  <c:v>9.1244145716372575E-3</c:v>
                </c:pt>
                <c:pt idx="12">
                  <c:v>1.6996929152884473E-2</c:v>
                </c:pt>
                <c:pt idx="13">
                  <c:v>3.3895021622270545E-2</c:v>
                </c:pt>
                <c:pt idx="14">
                  <c:v>6.5927707893455298E-2</c:v>
                </c:pt>
                <c:pt idx="15">
                  <c:v>0.13199111052764287</c:v>
                </c:pt>
                <c:pt idx="16">
                  <c:v>0.27240342106425058</c:v>
                </c:pt>
                <c:pt idx="17">
                  <c:v>0.51690495999064301</c:v>
                </c:pt>
                <c:pt idx="18">
                  <c:v>1.041525759967044</c:v>
                </c:pt>
                <c:pt idx="19">
                  <c:v>2.2199386667149761</c:v>
                </c:pt>
                <c:pt idx="20">
                  <c:v>4.3903248499846086</c:v>
                </c:pt>
              </c:numCache>
            </c:numRef>
          </c:yVal>
          <c:smooth val="0"/>
          <c:extLst>
            <c:ext xmlns:c16="http://schemas.microsoft.com/office/drawing/2014/chart" uri="{C3380CC4-5D6E-409C-BE32-E72D297353CC}">
              <c16:uniqueId val="{00000001-2A0B-4E8F-AC28-A18E43A56140}"/>
            </c:ext>
          </c:extLst>
        </c:ser>
        <c:ser>
          <c:idx val="2"/>
          <c:order val="2"/>
          <c:tx>
            <c:strRef>
              <c:f>'Performance (2)'!$G$33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(2)'!$G$34:$G$54</c:f>
              <c:numCache>
                <c:formatCode>General</c:formatCode>
                <c:ptCount val="21"/>
                <c:pt idx="0">
                  <c:v>2.7987607163244207E-3</c:v>
                </c:pt>
                <c:pt idx="1">
                  <c:v>3.2492356725543001E-3</c:v>
                </c:pt>
                <c:pt idx="2">
                  <c:v>2.9094637580998266E-3</c:v>
                </c:pt>
                <c:pt idx="3">
                  <c:v>3.0999317420536843E-3</c:v>
                </c:pt>
                <c:pt idx="4">
                  <c:v>3.4337563485906867E-3</c:v>
                </c:pt>
                <c:pt idx="5">
                  <c:v>3.5715332143341325E-3</c:v>
                </c:pt>
                <c:pt idx="6">
                  <c:v>5.1962152647622405E-3</c:v>
                </c:pt>
                <c:pt idx="7">
                  <c:v>3.7559448198104897E-3</c:v>
                </c:pt>
                <c:pt idx="8">
                  <c:v>4.6023607175632725E-3</c:v>
                </c:pt>
                <c:pt idx="9">
                  <c:v>6.6729550665865344E-3</c:v>
                </c:pt>
                <c:pt idx="10">
                  <c:v>1.3881011911180293E-2</c:v>
                </c:pt>
                <c:pt idx="11">
                  <c:v>1.94894210109306E-2</c:v>
                </c:pt>
                <c:pt idx="12">
                  <c:v>3.1547393081651172E-2</c:v>
                </c:pt>
                <c:pt idx="13">
                  <c:v>5.9291057647479807E-2</c:v>
                </c:pt>
                <c:pt idx="14">
                  <c:v>0.10961002608477745</c:v>
                </c:pt>
                <c:pt idx="15">
                  <c:v>0.20154799600131809</c:v>
                </c:pt>
                <c:pt idx="16">
                  <c:v>0.42291389167075977</c:v>
                </c:pt>
                <c:pt idx="17">
                  <c:v>0.77006321427013191</c:v>
                </c:pt>
                <c:pt idx="18">
                  <c:v>1.7175040000583977</c:v>
                </c:pt>
                <c:pt idx="19">
                  <c:v>3.8036452000960708</c:v>
                </c:pt>
                <c:pt idx="20">
                  <c:v>6.1934548998251557</c:v>
                </c:pt>
              </c:numCache>
            </c:numRef>
          </c:yVal>
          <c:smooth val="0"/>
          <c:extLst>
            <c:ext xmlns:c16="http://schemas.microsoft.com/office/drawing/2014/chart" uri="{C3380CC4-5D6E-409C-BE32-E72D297353CC}">
              <c16:uniqueId val="{00000002-2A0B-4E8F-AC28-A18E43A56140}"/>
            </c:ext>
          </c:extLst>
        </c:ser>
        <c:ser>
          <c:idx val="3"/>
          <c:order val="3"/>
          <c:tx>
            <c:strRef>
              <c:f>'Performance (2)'!$H$33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2A0B-4E8F-AC28-A18E43A56140}"/>
            </c:ext>
          </c:extLst>
        </c:ser>
        <c:ser>
          <c:idx val="4"/>
          <c:order val="4"/>
          <c:tx>
            <c:strRef>
              <c:f>'Performance (2)'!$I$33</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(2)'!$I$34:$I$54</c:f>
              <c:numCache>
                <c:formatCode>General</c:formatCode>
                <c:ptCount val="21"/>
                <c:pt idx="0">
                  <c:v>4.7696270151674139E-4</c:v>
                </c:pt>
                <c:pt idx="1">
                  <c:v>4.5703839122486289E-4</c:v>
                </c:pt>
                <c:pt idx="2">
                  <c:v>4.8435834649111401E-4</c:v>
                </c:pt>
                <c:pt idx="3">
                  <c:v>4.9411997232928155E-4</c:v>
                </c:pt>
                <c:pt idx="4">
                  <c:v>5.1398026315789471E-4</c:v>
                </c:pt>
                <c:pt idx="5">
                  <c:v>5.0005000500050005E-4</c:v>
                </c:pt>
                <c:pt idx="6">
                  <c:v>5.1056877361380581E-4</c:v>
                </c:pt>
                <c:pt idx="7">
                  <c:v>5.7675010563249115E-4</c:v>
                </c:pt>
                <c:pt idx="8">
                  <c:v>6.8138457345325704E-4</c:v>
                </c:pt>
                <c:pt idx="9">
                  <c:v>1.0539515126492627E-3</c:v>
                </c:pt>
                <c:pt idx="10">
                  <c:v>9.5111280197831465E-4</c:v>
                </c:pt>
                <c:pt idx="11">
                  <c:v>9.9900141670862443E-4</c:v>
                </c:pt>
                <c:pt idx="12">
                  <c:v>1.4701558365186711E-3</c:v>
                </c:pt>
                <c:pt idx="13">
                  <c:v>2.8357870311456249E-3</c:v>
                </c:pt>
                <c:pt idx="14">
                  <c:v>4.5366515940670517E-3</c:v>
                </c:pt>
                <c:pt idx="15">
                  <c:v>7.6722817618120323E-3</c:v>
                </c:pt>
                <c:pt idx="16">
                  <c:v>1.4606413966365181E-2</c:v>
                </c:pt>
                <c:pt idx="17">
                  <c:v>3.4054422054161017E-2</c:v>
                </c:pt>
                <c:pt idx="18">
                  <c:v>5.6133333841959634E-2</c:v>
                </c:pt>
                <c:pt idx="19">
                  <c:v>0.12570000290870667</c:v>
                </c:pt>
                <c:pt idx="20">
                  <c:v>0.25489999055862428</c:v>
                </c:pt>
              </c:numCache>
            </c:numRef>
          </c:yVal>
          <c:smooth val="0"/>
          <c:extLst>
            <c:ext xmlns:c16="http://schemas.microsoft.com/office/drawing/2014/chart" uri="{C3380CC4-5D6E-409C-BE32-E72D297353CC}">
              <c16:uniqueId val="{00000004-2A0B-4E8F-AC28-A18E43A56140}"/>
            </c:ext>
          </c:extLst>
        </c:ser>
        <c:dLbls>
          <c:showLegendKey val="0"/>
          <c:showVal val="0"/>
          <c:showCatName val="0"/>
          <c:showSerName val="0"/>
          <c:showPercent val="0"/>
          <c:showBubbleSize val="0"/>
        </c:dLbls>
        <c:axId val="1001671023"/>
        <c:axId val="1001659375"/>
      </c:scatterChart>
      <c:valAx>
        <c:axId val="1001671023"/>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01659375"/>
        <c:crosses val="autoZero"/>
        <c:crossBetween val="midCat"/>
      </c:valAx>
      <c:valAx>
        <c:axId val="100165937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0167102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(2)'!$E$60</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(2)'!$E$61:$E$81</c:f>
              <c:numCache>
                <c:formatCode>General</c:formatCode>
                <c:ptCount val="21"/>
                <c:pt idx="0">
                  <c:v>2.5492502803827545E-4</c:v>
                </c:pt>
                <c:pt idx="1">
                  <c:v>2.8443575857750852E-4</c:v>
                </c:pt>
                <c:pt idx="2">
                  <c:v>2.7609166207356655E-4</c:v>
                </c:pt>
                <c:pt idx="3">
                  <c:v>2.9098415386928525E-4</c:v>
                </c:pt>
                <c:pt idx="4">
                  <c:v>3.3658879164271543E-4</c:v>
                </c:pt>
                <c:pt idx="5">
                  <c:v>4.2610601619247888E-4</c:v>
                </c:pt>
                <c:pt idx="6">
                  <c:v>5.9728238175298738E-4</c:v>
                </c:pt>
                <c:pt idx="7">
                  <c:v>1.006259987896278E-3</c:v>
                </c:pt>
                <c:pt idx="8">
                  <c:v>1.6687700366753617E-3</c:v>
                </c:pt>
                <c:pt idx="9">
                  <c:v>3.1089466749623907E-3</c:v>
                </c:pt>
                <c:pt idx="10">
                  <c:v>7.7642793799642213E-3</c:v>
                </c:pt>
                <c:pt idx="11">
                  <c:v>1.1923844047955105E-2</c:v>
                </c:pt>
                <c:pt idx="12">
                  <c:v>2.3821284286012608E-2</c:v>
                </c:pt>
                <c:pt idx="13">
                  <c:v>5.1013445453436085E-2</c:v>
                </c:pt>
                <c:pt idx="14">
                  <c:v>0.10035546666796447</c:v>
                </c:pt>
                <c:pt idx="15">
                  <c:v>0.21030905416895015</c:v>
                </c:pt>
                <c:pt idx="16">
                  <c:v>0.36765929284904686</c:v>
                </c:pt>
                <c:pt idx="17">
                  <c:v>0.83311579998449559</c:v>
                </c:pt>
                <c:pt idx="18">
                  <c:v>1.4507091750274412</c:v>
                </c:pt>
                <c:pt idx="19">
                  <c:v>3.6396999000571668</c:v>
                </c:pt>
                <c:pt idx="20">
                  <c:v>6.7533578998409212</c:v>
                </c:pt>
              </c:numCache>
            </c:numRef>
          </c:yVal>
          <c:smooth val="0"/>
          <c:extLst>
            <c:ext xmlns:c16="http://schemas.microsoft.com/office/drawing/2014/chart" uri="{C3380CC4-5D6E-409C-BE32-E72D297353CC}">
              <c16:uniqueId val="{00000000-FADD-43A3-8A02-C291AF393E03}"/>
            </c:ext>
          </c:extLst>
        </c:ser>
        <c:ser>
          <c:idx val="1"/>
          <c:order val="1"/>
          <c:tx>
            <c:strRef>
              <c:f>'Performance (2)'!$F$60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(2)'!$F$61:$F$81</c:f>
              <c:numCache>
                <c:formatCode>General</c:formatCode>
                <c:ptCount val="21"/>
                <c:pt idx="0">
                  <c:v>1.9412089059642348E-4</c:v>
                </c:pt>
                <c:pt idx="1">
                  <c:v>1.9402618160912948E-4</c:v>
                </c:pt>
                <c:pt idx="2">
                  <c:v>2.0807516540956701E-4</c:v>
                </c:pt>
                <c:pt idx="3">
                  <c:v>2.6490660097884598E-4</c:v>
                </c:pt>
                <c:pt idx="4">
                  <c:v>2.9795303896487738E-4</c:v>
                </c:pt>
                <c:pt idx="5">
                  <c:v>3.7600263196973312E-4</c:v>
                </c:pt>
                <c:pt idx="6">
                  <c:v>7.3590133920986263E-4</c:v>
                </c:pt>
                <c:pt idx="7">
                  <c:v>9.6693894797239078E-4</c:v>
                </c:pt>
                <c:pt idx="8">
                  <c:v>1.8947357332137001E-3</c:v>
                </c:pt>
                <c:pt idx="9">
                  <c:v>3.3850669147224947E-3</c:v>
                </c:pt>
                <c:pt idx="10">
                  <c:v>7.1840784482352822E-3</c:v>
                </c:pt>
                <c:pt idx="11">
                  <c:v>1.3141610236163802E-2</c:v>
                </c:pt>
                <c:pt idx="12">
                  <c:v>2.7152620540378061E-2</c:v>
                </c:pt>
                <c:pt idx="13">
                  <c:v>5.5116159783210605E-2</c:v>
                </c:pt>
                <c:pt idx="14">
                  <c:v>0.11165063111111521</c:v>
                </c:pt>
                <c:pt idx="15">
                  <c:v>0.23555487272625958</c:v>
                </c:pt>
                <c:pt idx="16">
                  <c:v>0.41516262307189977</c:v>
                </c:pt>
                <c:pt idx="17">
                  <c:v>0.81418260000646114</c:v>
                </c:pt>
                <c:pt idx="18">
                  <c:v>1.6582080749794841</c:v>
                </c:pt>
                <c:pt idx="19">
                  <c:v>3.9138649000087753</c:v>
                </c:pt>
                <c:pt idx="20">
                  <c:v>8.037796099903062</c:v>
                </c:pt>
              </c:numCache>
            </c:numRef>
          </c:yVal>
          <c:smooth val="0"/>
          <c:extLst>
            <c:ext xmlns:c16="http://schemas.microsoft.com/office/drawing/2014/chart" uri="{C3380CC4-5D6E-409C-BE32-E72D297353CC}">
              <c16:uniqueId val="{00000001-FADD-43A3-8A02-C291AF393E03}"/>
            </c:ext>
          </c:extLst>
        </c:ser>
        <c:ser>
          <c:idx val="2"/>
          <c:order val="2"/>
          <c:tx>
            <c:strRef>
              <c:f>'Performance (2)'!$G$60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(2)'!$G$61:$G$81</c:f>
              <c:numCache>
                <c:formatCode>General</c:formatCode>
                <c:ptCount val="21"/>
                <c:pt idx="0">
                  <c:v>3.3386367822665279E-3</c:v>
                </c:pt>
                <c:pt idx="1">
                  <c:v>3.595131056886742E-3</c:v>
                </c:pt>
                <c:pt idx="2">
                  <c:v>3.3978972825697501E-3</c:v>
                </c:pt>
                <c:pt idx="3">
                  <c:v>3.8291929554619226E-3</c:v>
                </c:pt>
                <c:pt idx="4">
                  <c:v>3.8424110599434413E-3</c:v>
                </c:pt>
                <c:pt idx="5">
                  <c:v>4.835994294042946E-3</c:v>
                </c:pt>
                <c:pt idx="6">
                  <c:v>8.9037996440052038E-3</c:v>
                </c:pt>
                <c:pt idx="7">
                  <c:v>9.6528988415159594E-3</c:v>
                </c:pt>
                <c:pt idx="8">
                  <c:v>1.6364464379567043E-2</c:v>
                </c:pt>
                <c:pt idx="9">
                  <c:v>2.8799508046626444E-2</c:v>
                </c:pt>
                <c:pt idx="10">
                  <c:v>5.6612216851810053E-2</c:v>
                </c:pt>
                <c:pt idx="11">
                  <c:v>0.10839301914947623</c:v>
                </c:pt>
                <c:pt idx="12">
                  <c:v>0.22810448636300862</c:v>
                </c:pt>
                <c:pt idx="13">
                  <c:v>0.41028099229487663</c:v>
                </c:pt>
                <c:pt idx="14">
                  <c:v>0.84061096666846424</c:v>
                </c:pt>
                <c:pt idx="15">
                  <c:v>1.6920788999802123</c:v>
                </c:pt>
                <c:pt idx="16">
                  <c:v>3.5056381999747828</c:v>
                </c:pt>
                <c:pt idx="17">
                  <c:v>6.3073009999934584</c:v>
                </c:pt>
                <c:pt idx="18">
                  <c:v>15.091180399991572</c:v>
                </c:pt>
                <c:pt idx="19">
                  <c:v>27.946268699830398</c:v>
                </c:pt>
                <c:pt idx="20">
                  <c:v>56.318410799838603</c:v>
                </c:pt>
              </c:numCache>
            </c:numRef>
          </c:yVal>
          <c:smooth val="0"/>
          <c:extLst>
            <c:ext xmlns:c16="http://schemas.microsoft.com/office/drawing/2014/chart" uri="{C3380CC4-5D6E-409C-BE32-E72D297353CC}">
              <c16:uniqueId val="{00000002-FADD-43A3-8A02-C291AF393E03}"/>
            </c:ext>
          </c:extLst>
        </c:ser>
        <c:ser>
          <c:idx val="3"/>
          <c:order val="3"/>
          <c:tx>
            <c:strRef>
              <c:f>'Performance (2)'!$H$60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FADD-43A3-8A02-C291AF393E03}"/>
            </c:ext>
          </c:extLst>
        </c:ser>
        <c:ser>
          <c:idx val="4"/>
          <c:order val="4"/>
          <c:tx>
            <c:strRef>
              <c:f>'Performance (2)'!$I$60</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(2)'!$I$61:$I$81</c:f>
              <c:numCache>
                <c:formatCode>General</c:formatCode>
                <c:ptCount val="21"/>
                <c:pt idx="0">
                  <c:v>6.0797665369649806E-4</c:v>
                </c:pt>
                <c:pt idx="1">
                  <c:v>6.6480521207286261E-4</c:v>
                </c:pt>
                <c:pt idx="2">
                  <c:v>5.9206631142687976E-4</c:v>
                </c:pt>
                <c:pt idx="3">
                  <c:v>6.0790273556231007E-4</c:v>
                </c:pt>
                <c:pt idx="4">
                  <c:v>7.2762984541259305E-4</c:v>
                </c:pt>
                <c:pt idx="5">
                  <c:v>8.2047915982934034E-4</c:v>
                </c:pt>
                <c:pt idx="6">
                  <c:v>6.2317759077125617E-4</c:v>
                </c:pt>
                <c:pt idx="7">
                  <c:v>8.4990651028386875E-4</c:v>
                </c:pt>
                <c:pt idx="8">
                  <c:v>1.0212418300653595E-3</c:v>
                </c:pt>
                <c:pt idx="9">
                  <c:v>9.6469226316804938E-4</c:v>
                </c:pt>
                <c:pt idx="10">
                  <c:v>1.0945502139463235E-3</c:v>
                </c:pt>
                <c:pt idx="11">
                  <c:v>1.6592567775450405E-3</c:v>
                </c:pt>
                <c:pt idx="12">
                  <c:v>1.7346938313682447E-3</c:v>
                </c:pt>
                <c:pt idx="13">
                  <c:v>3.1725888324873096E-3</c:v>
                </c:pt>
                <c:pt idx="14">
                  <c:v>5.8186045912809146E-3</c:v>
                </c:pt>
                <c:pt idx="15">
                  <c:v>1.1438356142610176E-2</c:v>
                </c:pt>
                <c:pt idx="16">
                  <c:v>1.8043165584262326E-2</c:v>
                </c:pt>
                <c:pt idx="17">
                  <c:v>4.6302751663627975E-2</c:v>
                </c:pt>
                <c:pt idx="18">
                  <c:v>7.7907690635094271E-2</c:v>
                </c:pt>
                <c:pt idx="19">
                  <c:v>0.14720587870653937</c:v>
                </c:pt>
                <c:pt idx="20">
                  <c:v>0.38757143701825825</c:v>
                </c:pt>
              </c:numCache>
            </c:numRef>
          </c:yVal>
          <c:smooth val="0"/>
          <c:extLst>
            <c:ext xmlns:c16="http://schemas.microsoft.com/office/drawing/2014/chart" uri="{C3380CC4-5D6E-409C-BE32-E72D297353CC}">
              <c16:uniqueId val="{00000004-FADD-43A3-8A02-C291AF393E03}"/>
            </c:ext>
          </c:extLst>
        </c:ser>
        <c:dLbls>
          <c:showLegendKey val="0"/>
          <c:showVal val="0"/>
          <c:showCatName val="0"/>
          <c:showSerName val="0"/>
          <c:showPercent val="0"/>
          <c:showBubbleSize val="0"/>
        </c:dLbls>
        <c:axId val="1001673935"/>
        <c:axId val="1001667695"/>
      </c:scatterChart>
      <c:valAx>
        <c:axId val="1001673935"/>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01667695"/>
        <c:crosses val="autoZero"/>
        <c:crossBetween val="midCat"/>
      </c:valAx>
      <c:valAx>
        <c:axId val="100166769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0167393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(2)'!$E$87</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(2)'!$E$88:$E$106</c:f>
              <c:numCache>
                <c:formatCode>General</c:formatCode>
                <c:ptCount val="19"/>
                <c:pt idx="0">
                  <c:v>4.260557600590334E-4</c:v>
                </c:pt>
                <c:pt idx="1">
                  <c:v>2.8710016077786486E-4</c:v>
                </c:pt>
                <c:pt idx="2">
                  <c:v>3.6852060730900192E-4</c:v>
                </c:pt>
                <c:pt idx="3">
                  <c:v>4.7059177412267993E-4</c:v>
                </c:pt>
                <c:pt idx="4">
                  <c:v>6.5236473580565979E-4</c:v>
                </c:pt>
                <c:pt idx="5">
                  <c:v>1.0210659791583647E-3</c:v>
                </c:pt>
                <c:pt idx="6">
                  <c:v>2.1512041290000241E-3</c:v>
                </c:pt>
                <c:pt idx="7">
                  <c:v>3.7339283580850088E-3</c:v>
                </c:pt>
                <c:pt idx="8">
                  <c:v>7.2432950795419219E-3</c:v>
                </c:pt>
                <c:pt idx="9">
                  <c:v>1.5270026218963832E-2</c:v>
                </c:pt>
                <c:pt idx="10">
                  <c:v>3.6565493430303291E-2</c:v>
                </c:pt>
                <c:pt idx="11">
                  <c:v>5.9299141176811912E-2</c:v>
                </c:pt>
                <c:pt idx="12">
                  <c:v>0.13417956052887203</c:v>
                </c:pt>
                <c:pt idx="13">
                  <c:v>0.2477010857158651</c:v>
                </c:pt>
                <c:pt idx="14">
                  <c:v>0.50132408181459387</c:v>
                </c:pt>
                <c:pt idx="15">
                  <c:v>1.1785292800050229</c:v>
                </c:pt>
                <c:pt idx="16">
                  <c:v>1.8766474667160462</c:v>
                </c:pt>
                <c:pt idx="17">
                  <c:v>3.8146873499499634</c:v>
                </c:pt>
                <c:pt idx="18">
                  <c:v>7.7563485000282526</c:v>
                </c:pt>
              </c:numCache>
            </c:numRef>
          </c:yVal>
          <c:smooth val="0"/>
          <c:extLst>
            <c:ext xmlns:c16="http://schemas.microsoft.com/office/drawing/2014/chart" uri="{C3380CC4-5D6E-409C-BE32-E72D297353CC}">
              <c16:uniqueId val="{00000000-3471-47A4-9A37-B1E39628C5A7}"/>
            </c:ext>
          </c:extLst>
        </c:ser>
        <c:ser>
          <c:idx val="1"/>
          <c:order val="1"/>
          <c:tx>
            <c:strRef>
              <c:f>'Performance (2)'!$F$87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(2)'!$F$88:$F$106</c:f>
              <c:numCache>
                <c:formatCode>General</c:formatCode>
                <c:ptCount val="19"/>
                <c:pt idx="0">
                  <c:v>2.0256179711702812E-4</c:v>
                </c:pt>
                <c:pt idx="1">
                  <c:v>2.1822109282703184E-4</c:v>
                </c:pt>
                <c:pt idx="2">
                  <c:v>2.60737190379917E-4</c:v>
                </c:pt>
                <c:pt idx="3">
                  <c:v>3.9549409158446525E-4</c:v>
                </c:pt>
                <c:pt idx="4">
                  <c:v>5.4802838666997413E-4</c:v>
                </c:pt>
                <c:pt idx="5">
                  <c:v>1.1606397632139363E-3</c:v>
                </c:pt>
                <c:pt idx="6">
                  <c:v>1.7757376775658815E-3</c:v>
                </c:pt>
                <c:pt idx="7">
                  <c:v>3.268852353010789E-3</c:v>
                </c:pt>
                <c:pt idx="8">
                  <c:v>7.1841847702148959E-3</c:v>
                </c:pt>
                <c:pt idx="9">
                  <c:v>1.4077994943690601E-2</c:v>
                </c:pt>
                <c:pt idx="10">
                  <c:v>2.913886453512363E-2</c:v>
                </c:pt>
                <c:pt idx="11">
                  <c:v>5.5705804445056455E-2</c:v>
                </c:pt>
                <c:pt idx="12">
                  <c:v>0.11435654999645935</c:v>
                </c:pt>
                <c:pt idx="13">
                  <c:v>0.25349583999486641</c:v>
                </c:pt>
                <c:pt idx="14">
                  <c:v>0.50014955455183308</c:v>
                </c:pt>
                <c:pt idx="15">
                  <c:v>1.0244387833323951</c:v>
                </c:pt>
                <c:pt idx="16">
                  <c:v>1.8164940000666927</c:v>
                </c:pt>
                <c:pt idx="17">
                  <c:v>4.1285330000100657</c:v>
                </c:pt>
                <c:pt idx="18">
                  <c:v>7.8001851001754403</c:v>
                </c:pt>
              </c:numCache>
            </c:numRef>
          </c:yVal>
          <c:smooth val="0"/>
          <c:extLst>
            <c:ext xmlns:c16="http://schemas.microsoft.com/office/drawing/2014/chart" uri="{C3380CC4-5D6E-409C-BE32-E72D297353CC}">
              <c16:uniqueId val="{00000001-3471-47A4-9A37-B1E39628C5A7}"/>
            </c:ext>
          </c:extLst>
        </c:ser>
        <c:ser>
          <c:idx val="2"/>
          <c:order val="2"/>
          <c:tx>
            <c:strRef>
              <c:f>'Performance (2)'!$G$87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(2)'!$G$88:$G$106</c:f>
              <c:numCache>
                <c:formatCode>General</c:formatCode>
                <c:ptCount val="19"/>
                <c:pt idx="0">
                  <c:v>3.2323385262530736E-3</c:v>
                </c:pt>
                <c:pt idx="1">
                  <c:v>3.1887518801151224E-3</c:v>
                </c:pt>
                <c:pt idx="2">
                  <c:v>3.4859466202596025E-3</c:v>
                </c:pt>
                <c:pt idx="3">
                  <c:v>3.6118600722604066E-3</c:v>
                </c:pt>
                <c:pt idx="4">
                  <c:v>3.8042488212240398E-3</c:v>
                </c:pt>
                <c:pt idx="5">
                  <c:v>5.9132404255528822E-3</c:v>
                </c:pt>
                <c:pt idx="6">
                  <c:v>6.1765096296935718E-3</c:v>
                </c:pt>
                <c:pt idx="7">
                  <c:v>8.7865578950170366E-3</c:v>
                </c:pt>
                <c:pt idx="8">
                  <c:v>2.2144445574603381E-2</c:v>
                </c:pt>
                <c:pt idx="9">
                  <c:v>3.0071398802380449E-2</c:v>
                </c:pt>
                <c:pt idx="10">
                  <c:v>5.2157726039392095E-2</c:v>
                </c:pt>
                <c:pt idx="11">
                  <c:v>9.5654624527460846E-2</c:v>
                </c:pt>
                <c:pt idx="12">
                  <c:v>0.18086879286316357</c:v>
                </c:pt>
                <c:pt idx="13">
                  <c:v>0.35087491334415971</c:v>
                </c:pt>
                <c:pt idx="14">
                  <c:v>0.81065704284368878</c:v>
                </c:pt>
                <c:pt idx="15">
                  <c:v>1.4202550749760121</c:v>
                </c:pt>
                <c:pt idx="16">
                  <c:v>2.62618709995877</c:v>
                </c:pt>
                <c:pt idx="17">
                  <c:v>5.9246184001676738</c:v>
                </c:pt>
                <c:pt idx="18">
                  <c:v>10.97615969995968</c:v>
                </c:pt>
              </c:numCache>
            </c:numRef>
          </c:yVal>
          <c:smooth val="0"/>
          <c:extLst>
            <c:ext xmlns:c16="http://schemas.microsoft.com/office/drawing/2014/chart" uri="{C3380CC4-5D6E-409C-BE32-E72D297353CC}">
              <c16:uniqueId val="{00000002-3471-47A4-9A37-B1E39628C5A7}"/>
            </c:ext>
          </c:extLst>
        </c:ser>
        <c:ser>
          <c:idx val="3"/>
          <c:order val="3"/>
          <c:tx>
            <c:strRef>
              <c:f>'Performance (2)'!$H$87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3471-47A4-9A37-B1E39628C5A7}"/>
            </c:ext>
          </c:extLst>
        </c:ser>
        <c:ser>
          <c:idx val="4"/>
          <c:order val="4"/>
          <c:tx>
            <c:strRef>
              <c:f>'Performance (2)'!$I$87</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(2)'!$I$88:$I$106</c:f>
              <c:numCache>
                <c:formatCode>General</c:formatCode>
                <c:ptCount val="19"/>
                <c:pt idx="0">
                  <c:v>5.7630244352236055E-4</c:v>
                </c:pt>
                <c:pt idx="1">
                  <c:v>5.8554865909357071E-4</c:v>
                </c:pt>
                <c:pt idx="2">
                  <c:v>6.4724919093851134E-4</c:v>
                </c:pt>
                <c:pt idx="3">
                  <c:v>8.4530853761622987E-4</c:v>
                </c:pt>
                <c:pt idx="4">
                  <c:v>8.4875233406891872E-4</c:v>
                </c:pt>
                <c:pt idx="5">
                  <c:v>8.9493466976910683E-4</c:v>
                </c:pt>
                <c:pt idx="6">
                  <c:v>9.1132111664622478E-4</c:v>
                </c:pt>
                <c:pt idx="7">
                  <c:v>1.0237510237510238E-3</c:v>
                </c:pt>
                <c:pt idx="8">
                  <c:v>1.2121212121212121E-3</c:v>
                </c:pt>
                <c:pt idx="9">
                  <c:v>6.3464466085288726E-3</c:v>
                </c:pt>
                <c:pt idx="10">
                  <c:v>2.5163563160543532E-3</c:v>
                </c:pt>
                <c:pt idx="11">
                  <c:v>3.0680981150434062E-3</c:v>
                </c:pt>
                <c:pt idx="12">
                  <c:v>5.3853606253830297E-3</c:v>
                </c:pt>
                <c:pt idx="13">
                  <c:v>8.7754387604562865E-3</c:v>
                </c:pt>
                <c:pt idx="14">
                  <c:v>1.0706638115631691E-2</c:v>
                </c:pt>
                <c:pt idx="15">
                  <c:v>2.7831683064451312E-2</c:v>
                </c:pt>
                <c:pt idx="16">
                  <c:v>5.3223404478519518E-2</c:v>
                </c:pt>
                <c:pt idx="17">
                  <c:v>8.5338984505604884E-2</c:v>
                </c:pt>
                <c:pt idx="18">
                  <c:v>0.17799999796111007</c:v>
                </c:pt>
              </c:numCache>
            </c:numRef>
          </c:yVal>
          <c:smooth val="0"/>
          <c:extLst>
            <c:ext xmlns:c16="http://schemas.microsoft.com/office/drawing/2014/chart" uri="{C3380CC4-5D6E-409C-BE32-E72D297353CC}">
              <c16:uniqueId val="{00000004-3471-47A4-9A37-B1E39628C5A7}"/>
            </c:ext>
          </c:extLst>
        </c:ser>
        <c:dLbls>
          <c:showLegendKey val="0"/>
          <c:showVal val="0"/>
          <c:showCatName val="0"/>
          <c:showSerName val="0"/>
          <c:showPercent val="0"/>
          <c:showBubbleSize val="0"/>
        </c:dLbls>
        <c:axId val="271779136"/>
        <c:axId val="271788288"/>
      </c:scatterChart>
      <c:valAx>
        <c:axId val="271779136"/>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71788288"/>
        <c:crosses val="autoZero"/>
        <c:crossBetween val="midCat"/>
      </c:valAx>
      <c:valAx>
        <c:axId val="27178828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7177913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(2)'!$E$114</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(2)'!$E$115:$E$128</c:f>
              <c:numCache>
                <c:formatCode>General</c:formatCode>
                <c:ptCount val="14"/>
                <c:pt idx="0">
                  <c:v>2.8283621811257028E-4</c:v>
                </c:pt>
                <c:pt idx="1">
                  <c:v>2.9089974401579061E-4</c:v>
                </c:pt>
                <c:pt idx="2">
                  <c:v>3.3322977007952325E-4</c:v>
                </c:pt>
                <c:pt idx="3">
                  <c:v>5.2095118773354764E-4</c:v>
                </c:pt>
                <c:pt idx="4">
                  <c:v>7.5972993010318284E-4</c:v>
                </c:pt>
                <c:pt idx="5">
                  <c:v>9.0880543441264219E-4</c:v>
                </c:pt>
                <c:pt idx="6">
                  <c:v>1.5277768102674547E-3</c:v>
                </c:pt>
                <c:pt idx="7">
                  <c:v>2.8654419817563835E-3</c:v>
                </c:pt>
                <c:pt idx="8">
                  <c:v>5.4263996748901491E-3</c:v>
                </c:pt>
                <c:pt idx="9">
                  <c:v>1.1290625733708117E-2</c:v>
                </c:pt>
                <c:pt idx="10">
                  <c:v>2.263303438930591E-2</c:v>
                </c:pt>
                <c:pt idx="11">
                  <c:v>4.7819179999420328E-2</c:v>
                </c:pt>
                <c:pt idx="12">
                  <c:v>9.9809599999228824E-2</c:v>
                </c:pt>
                <c:pt idx="13">
                  <c:v>0.19102355925780204</c:v>
                </c:pt>
              </c:numCache>
            </c:numRef>
          </c:yVal>
          <c:smooth val="0"/>
          <c:extLst>
            <c:ext xmlns:c16="http://schemas.microsoft.com/office/drawing/2014/chart" uri="{C3380CC4-5D6E-409C-BE32-E72D297353CC}">
              <c16:uniqueId val="{00000000-3FA4-4ABD-9180-5CC89702C6B5}"/>
            </c:ext>
          </c:extLst>
        </c:ser>
        <c:ser>
          <c:idx val="1"/>
          <c:order val="1"/>
          <c:tx>
            <c:strRef>
              <c:f>'Performance (2)'!$F$114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(2)'!$F$115:$F$128</c:f>
              <c:numCache>
                <c:formatCode>General</c:formatCode>
                <c:ptCount val="14"/>
                <c:pt idx="0">
                  <c:v>1.967986184959523E-4</c:v>
                </c:pt>
                <c:pt idx="1">
                  <c:v>2.1599347271593895E-4</c:v>
                </c:pt>
                <c:pt idx="2">
                  <c:v>2.5037158379754388E-4</c:v>
                </c:pt>
                <c:pt idx="3">
                  <c:v>3.5833587502051285E-4</c:v>
                </c:pt>
                <c:pt idx="4">
                  <c:v>5.2293622671476317E-4</c:v>
                </c:pt>
                <c:pt idx="5">
                  <c:v>8.2114845646578938E-4</c:v>
                </c:pt>
                <c:pt idx="6">
                  <c:v>1.4780055572001577E-3</c:v>
                </c:pt>
                <c:pt idx="7">
                  <c:v>2.6806982851508379E-3</c:v>
                </c:pt>
                <c:pt idx="8">
                  <c:v>5.1934139146387328E-3</c:v>
                </c:pt>
                <c:pt idx="9">
                  <c:v>1.1907806666567922E-2</c:v>
                </c:pt>
                <c:pt idx="10">
                  <c:v>2.1276387287366947E-2</c:v>
                </c:pt>
                <c:pt idx="11">
                  <c:v>4.7622448114572828E-2</c:v>
                </c:pt>
                <c:pt idx="12">
                  <c:v>0.10317679591552943</c:v>
                </c:pt>
                <c:pt idx="13">
                  <c:v>0.18548100000178372</c:v>
                </c:pt>
              </c:numCache>
            </c:numRef>
          </c:yVal>
          <c:smooth val="0"/>
          <c:extLst>
            <c:ext xmlns:c16="http://schemas.microsoft.com/office/drawing/2014/chart" uri="{C3380CC4-5D6E-409C-BE32-E72D297353CC}">
              <c16:uniqueId val="{00000001-3FA4-4ABD-9180-5CC89702C6B5}"/>
            </c:ext>
          </c:extLst>
        </c:ser>
        <c:ser>
          <c:idx val="2"/>
          <c:order val="2"/>
          <c:tx>
            <c:strRef>
              <c:f>'Performance (2)'!$G$114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(2)'!$G$115:$G$128</c:f>
              <c:numCache>
                <c:formatCode>General</c:formatCode>
                <c:ptCount val="14"/>
                <c:pt idx="0">
                  <c:v>3.165135696188464E-3</c:v>
                </c:pt>
                <c:pt idx="1">
                  <c:v>3.2469565584021922E-3</c:v>
                </c:pt>
                <c:pt idx="2">
                  <c:v>3.3915258306315391E-3</c:v>
                </c:pt>
                <c:pt idx="3">
                  <c:v>4.149575020801044E-3</c:v>
                </c:pt>
                <c:pt idx="4">
                  <c:v>3.9259094976654843E-3</c:v>
                </c:pt>
                <c:pt idx="5">
                  <c:v>5.3573418630494451E-3</c:v>
                </c:pt>
                <c:pt idx="6">
                  <c:v>9.8742376728244204E-3</c:v>
                </c:pt>
                <c:pt idx="7">
                  <c:v>2.7656096685935039E-2</c:v>
                </c:pt>
                <c:pt idx="8">
                  <c:v>0.10586896250121451</c:v>
                </c:pt>
                <c:pt idx="9">
                  <c:v>0.38027264999358784</c:v>
                </c:pt>
                <c:pt idx="10">
                  <c:v>1.4419279249850661</c:v>
                </c:pt>
                <c:pt idx="11">
                  <c:v>5.755887100007385</c:v>
                </c:pt>
                <c:pt idx="12">
                  <c:v>22.015662800054997</c:v>
                </c:pt>
                <c:pt idx="13">
                  <c:v>86.05874940007925</c:v>
                </c:pt>
              </c:numCache>
            </c:numRef>
          </c:yVal>
          <c:smooth val="0"/>
          <c:extLst>
            <c:ext xmlns:c16="http://schemas.microsoft.com/office/drawing/2014/chart" uri="{C3380CC4-5D6E-409C-BE32-E72D297353CC}">
              <c16:uniqueId val="{00000002-3FA4-4ABD-9180-5CC89702C6B5}"/>
            </c:ext>
          </c:extLst>
        </c:ser>
        <c:ser>
          <c:idx val="3"/>
          <c:order val="3"/>
          <c:tx>
            <c:strRef>
              <c:f>'Performance (2)'!$H$114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3FA4-4ABD-9180-5CC89702C6B5}"/>
            </c:ext>
          </c:extLst>
        </c:ser>
        <c:ser>
          <c:idx val="4"/>
          <c:order val="4"/>
          <c:tx>
            <c:strRef>
              <c:f>'Performance (2)'!$I$114</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(2)'!$I$115:$I$128</c:f>
              <c:numCache>
                <c:formatCode>General</c:formatCode>
                <c:ptCount val="14"/>
                <c:pt idx="0">
                  <c:v>8.6073334480977798E-4</c:v>
                </c:pt>
                <c:pt idx="1">
                  <c:v>6.4532782653588022E-4</c:v>
                </c:pt>
                <c:pt idx="2">
                  <c:v>6.6190097961344981E-4</c:v>
                </c:pt>
                <c:pt idx="3">
                  <c:v>7.7736318407960203E-4</c:v>
                </c:pt>
                <c:pt idx="4">
                  <c:v>1.2039489525644113E-3</c:v>
                </c:pt>
                <c:pt idx="5">
                  <c:v>2.16076058772688E-3</c:v>
                </c:pt>
                <c:pt idx="6">
                  <c:v>2.6994064184889819E-3</c:v>
                </c:pt>
                <c:pt idx="7">
                  <c:v>4.9534653673077578E-3</c:v>
                </c:pt>
                <c:pt idx="8">
                  <c:v>9.7675779834389687E-3</c:v>
                </c:pt>
                <c:pt idx="9">
                  <c:v>1.8726591760299626E-2</c:v>
                </c:pt>
                <c:pt idx="10">
                  <c:v>3.6158273545958158E-2</c:v>
                </c:pt>
                <c:pt idx="11">
                  <c:v>6.9611112276713058E-2</c:v>
                </c:pt>
                <c:pt idx="12">
                  <c:v>0.14537143026079449</c:v>
                </c:pt>
                <c:pt idx="13">
                  <c:v>0.27705264091491699</c:v>
                </c:pt>
              </c:numCache>
            </c:numRef>
          </c:yVal>
          <c:smooth val="0"/>
          <c:extLst>
            <c:ext xmlns:c16="http://schemas.microsoft.com/office/drawing/2014/chart" uri="{C3380CC4-5D6E-409C-BE32-E72D297353CC}">
              <c16:uniqueId val="{00000004-3FA4-4ABD-9180-5CC89702C6B5}"/>
            </c:ext>
          </c:extLst>
        </c:ser>
        <c:dLbls>
          <c:showLegendKey val="0"/>
          <c:showVal val="0"/>
          <c:showCatName val="0"/>
          <c:showSerName val="0"/>
          <c:showPercent val="0"/>
          <c:showBubbleSize val="0"/>
        </c:dLbls>
        <c:axId val="1225859903"/>
        <c:axId val="1225864063"/>
      </c:scatterChart>
      <c:valAx>
        <c:axId val="1225859903"/>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25864063"/>
        <c:crosses val="autoZero"/>
        <c:crossBetween val="midCat"/>
      </c:valAx>
      <c:valAx>
        <c:axId val="122586406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2585990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(2)'!$E$141</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(2)'!$E$142:$E$156</c:f>
              <c:numCache>
                <c:formatCode>General</c:formatCode>
                <c:ptCount val="15"/>
                <c:pt idx="0">
                  <c:v>1.4212796600435257E-2</c:v>
                </c:pt>
                <c:pt idx="1">
                  <c:v>1.5112437462586111E-2</c:v>
                </c:pt>
                <c:pt idx="2">
                  <c:v>1.6071811858684015E-2</c:v>
                </c:pt>
                <c:pt idx="3">
                  <c:v>1.7430614930668123E-2</c:v>
                </c:pt>
                <c:pt idx="4">
                  <c:v>2.012732369454959E-2</c:v>
                </c:pt>
                <c:pt idx="5">
                  <c:v>3.0888255828408741E-2</c:v>
                </c:pt>
                <c:pt idx="6">
                  <c:v>4.8550713592597723E-2</c:v>
                </c:pt>
                <c:pt idx="7">
                  <c:v>8.0179403177536426E-2</c:v>
                </c:pt>
                <c:pt idx="8">
                  <c:v>0.16162495807023539</c:v>
                </c:pt>
                <c:pt idx="9">
                  <c:v>0.30446345882271142</c:v>
                </c:pt>
                <c:pt idx="10">
                  <c:v>0.61651947776166105</c:v>
                </c:pt>
                <c:pt idx="11">
                  <c:v>1.1566804799716919</c:v>
                </c:pt>
                <c:pt idx="12">
                  <c:v>2.3390945333521813</c:v>
                </c:pt>
                <c:pt idx="13">
                  <c:v>5.0382807999849319</c:v>
                </c:pt>
                <c:pt idx="14">
                  <c:v>9.8094697999767959</c:v>
                </c:pt>
              </c:numCache>
            </c:numRef>
          </c:yVal>
          <c:smooth val="0"/>
          <c:extLst>
            <c:ext xmlns:c16="http://schemas.microsoft.com/office/drawing/2014/chart" uri="{C3380CC4-5D6E-409C-BE32-E72D297353CC}">
              <c16:uniqueId val="{00000000-7C38-4C08-8160-1A91DAFFC7EB}"/>
            </c:ext>
          </c:extLst>
        </c:ser>
        <c:ser>
          <c:idx val="1"/>
          <c:order val="1"/>
          <c:tx>
            <c:strRef>
              <c:f>'Performance (2)'!$F$141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(2)'!$F$142:$F$156</c:f>
              <c:numCache>
                <c:formatCode>General</c:formatCode>
                <c:ptCount val="15"/>
                <c:pt idx="0">
                  <c:v>1.3007164156282103E-2</c:v>
                </c:pt>
                <c:pt idx="1">
                  <c:v>1.4046043258296389E-2</c:v>
                </c:pt>
                <c:pt idx="2">
                  <c:v>1.5140832024077769E-2</c:v>
                </c:pt>
                <c:pt idx="3">
                  <c:v>1.7438037978900589E-2</c:v>
                </c:pt>
                <c:pt idx="4">
                  <c:v>1.9542780078154465E-2</c:v>
                </c:pt>
                <c:pt idx="5">
                  <c:v>2.8847127011441893E-2</c:v>
                </c:pt>
                <c:pt idx="6">
                  <c:v>5.2268008332854755E-2</c:v>
                </c:pt>
                <c:pt idx="7">
                  <c:v>9.3202074071288943E-2</c:v>
                </c:pt>
                <c:pt idx="8">
                  <c:v>0.14970733823857324</c:v>
                </c:pt>
                <c:pt idx="9">
                  <c:v>0.30049269410836343</c:v>
                </c:pt>
                <c:pt idx="10">
                  <c:v>0.61911510000936687</c:v>
                </c:pt>
                <c:pt idx="11">
                  <c:v>1.147496940009296</c:v>
                </c:pt>
                <c:pt idx="12">
                  <c:v>2.2981321666544923</c:v>
                </c:pt>
                <c:pt idx="13">
                  <c:v>5.0614055499900132</c:v>
                </c:pt>
                <c:pt idx="14">
                  <c:v>10.153069699881598</c:v>
                </c:pt>
              </c:numCache>
            </c:numRef>
          </c:yVal>
          <c:smooth val="0"/>
          <c:extLst>
            <c:ext xmlns:c16="http://schemas.microsoft.com/office/drawing/2014/chart" uri="{C3380CC4-5D6E-409C-BE32-E72D297353CC}">
              <c16:uniqueId val="{00000001-7C38-4C08-8160-1A91DAFFC7EB}"/>
            </c:ext>
          </c:extLst>
        </c:ser>
        <c:ser>
          <c:idx val="2"/>
          <c:order val="2"/>
          <c:tx>
            <c:strRef>
              <c:f>'Performance (2)'!$G$141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(2)'!$G$142:$G$156</c:f>
              <c:numCache>
                <c:formatCode>General</c:formatCode>
                <c:ptCount val="15"/>
                <c:pt idx="0">
                  <c:v>3.3847149324641133E-2</c:v>
                </c:pt>
                <c:pt idx="1">
                  <c:v>3.5428364083997278E-2</c:v>
                </c:pt>
                <c:pt idx="2">
                  <c:v>3.5866554999457935E-2</c:v>
                </c:pt>
                <c:pt idx="3">
                  <c:v>4.0690765040358755E-2</c:v>
                </c:pt>
                <c:pt idx="4">
                  <c:v>3.7142607407575405E-2</c:v>
                </c:pt>
                <c:pt idx="5">
                  <c:v>3.4994869929301987E-2</c:v>
                </c:pt>
                <c:pt idx="6">
                  <c:v>3.9948593651402804E-2</c:v>
                </c:pt>
                <c:pt idx="7">
                  <c:v>4.7041347663779959E-2</c:v>
                </c:pt>
                <c:pt idx="8">
                  <c:v>5.5408369230393037E-2</c:v>
                </c:pt>
                <c:pt idx="9">
                  <c:v>9.5473156604950996E-2</c:v>
                </c:pt>
                <c:pt idx="10">
                  <c:v>0.24034761904650145</c:v>
                </c:pt>
                <c:pt idx="11">
                  <c:v>0.72663311430785271</c:v>
                </c:pt>
                <c:pt idx="12">
                  <c:v>2.7924631499918178</c:v>
                </c:pt>
                <c:pt idx="13">
                  <c:v>11.895734900142998</c:v>
                </c:pt>
                <c:pt idx="14">
                  <c:v>70.84085960010998</c:v>
                </c:pt>
              </c:numCache>
            </c:numRef>
          </c:yVal>
          <c:smooth val="0"/>
          <c:extLst>
            <c:ext xmlns:c16="http://schemas.microsoft.com/office/drawing/2014/chart" uri="{C3380CC4-5D6E-409C-BE32-E72D297353CC}">
              <c16:uniqueId val="{00000002-7C38-4C08-8160-1A91DAFFC7EB}"/>
            </c:ext>
          </c:extLst>
        </c:ser>
        <c:ser>
          <c:idx val="3"/>
          <c:order val="3"/>
          <c:tx>
            <c:strRef>
              <c:f>'Performance (2)'!$H$141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7C38-4C08-8160-1A91DAFFC7EB}"/>
            </c:ext>
          </c:extLst>
        </c:ser>
        <c:ser>
          <c:idx val="4"/>
          <c:order val="4"/>
          <c:tx>
            <c:strRef>
              <c:f>'Performance (2)'!$I$141</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(2)'!$I$142:$I$156</c:f>
              <c:numCache>
                <c:formatCode>General</c:formatCode>
                <c:ptCount val="15"/>
                <c:pt idx="0">
                  <c:v>2.0004000663757324E-3</c:v>
                </c:pt>
                <c:pt idx="1">
                  <c:v>1.8076644974692696E-3</c:v>
                </c:pt>
                <c:pt idx="2">
                  <c:v>2.0681255420902166E-3</c:v>
                </c:pt>
                <c:pt idx="3">
                  <c:v>2.0027711857714919E-3</c:v>
                </c:pt>
                <c:pt idx="4">
                  <c:v>2.3314684976786723E-3</c:v>
                </c:pt>
                <c:pt idx="5">
                  <c:v>2.9065041314987909E-3</c:v>
                </c:pt>
                <c:pt idx="6">
                  <c:v>3.0919753474953735E-3</c:v>
                </c:pt>
                <c:pt idx="7">
                  <c:v>6.1724136028383754E-3</c:v>
                </c:pt>
                <c:pt idx="8">
                  <c:v>8.9606441197540333E-3</c:v>
                </c:pt>
                <c:pt idx="9">
                  <c:v>1.3319148662242484E-2</c:v>
                </c:pt>
                <c:pt idx="10">
                  <c:v>3.106832356186387E-2</c:v>
                </c:pt>
                <c:pt idx="11">
                  <c:v>5.6235956342032788E-2</c:v>
                </c:pt>
                <c:pt idx="12">
                  <c:v>8.9333333467182363E-2</c:v>
                </c:pt>
                <c:pt idx="13">
                  <c:v>0.18622222653141729</c:v>
                </c:pt>
                <c:pt idx="14">
                  <c:v>0.55777780214945472</c:v>
                </c:pt>
              </c:numCache>
            </c:numRef>
          </c:yVal>
          <c:smooth val="0"/>
          <c:extLst>
            <c:ext xmlns:c16="http://schemas.microsoft.com/office/drawing/2014/chart" uri="{C3380CC4-5D6E-409C-BE32-E72D297353CC}">
              <c16:uniqueId val="{00000004-7C38-4C08-8160-1A91DAFFC7EB}"/>
            </c:ext>
          </c:extLst>
        </c:ser>
        <c:dLbls>
          <c:showLegendKey val="0"/>
          <c:showVal val="0"/>
          <c:showCatName val="0"/>
          <c:showSerName val="0"/>
          <c:showPercent val="0"/>
          <c:showBubbleSize val="0"/>
        </c:dLbls>
        <c:axId val="1225862815"/>
        <c:axId val="1225859903"/>
      </c:scatterChart>
      <c:valAx>
        <c:axId val="1225862815"/>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25859903"/>
        <c:crosses val="autoZero"/>
        <c:crossBetween val="midCat"/>
      </c:valAx>
      <c:valAx>
        <c:axId val="122585990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258628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(2)'!$E$168</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(2)'!$E$169:$E$183</c:f>
              <c:numCache>
                <c:formatCode>General</c:formatCode>
                <c:ptCount val="15"/>
                <c:pt idx="0">
                  <c:v>3.7629825563723206E-2</c:v>
                </c:pt>
                <c:pt idx="1">
                  <c:v>3.7894897727352203E-2</c:v>
                </c:pt>
                <c:pt idx="2">
                  <c:v>3.8485972520020853E-2</c:v>
                </c:pt>
                <c:pt idx="3">
                  <c:v>3.8270667175769463E-2</c:v>
                </c:pt>
                <c:pt idx="4">
                  <c:v>4.2006752500310537E-2</c:v>
                </c:pt>
                <c:pt idx="5">
                  <c:v>5.5892031867527864E-2</c:v>
                </c:pt>
                <c:pt idx="6">
                  <c:v>7.1242930984098313E-2</c:v>
                </c:pt>
                <c:pt idx="7">
                  <c:v>0.10531297500225871</c:v>
                </c:pt>
                <c:pt idx="8">
                  <c:v>0.21484598750248551</c:v>
                </c:pt>
                <c:pt idx="9">
                  <c:v>0.33583132666535676</c:v>
                </c:pt>
                <c:pt idx="10">
                  <c:v>0.62521905000903644</c:v>
                </c:pt>
                <c:pt idx="11">
                  <c:v>1.8986519000027329</c:v>
                </c:pt>
                <c:pt idx="12">
                  <c:v>4.6662595499074087</c:v>
                </c:pt>
                <c:pt idx="13">
                  <c:v>5.0516604000004008</c:v>
                </c:pt>
                <c:pt idx="14">
                  <c:v>14.022400700021535</c:v>
                </c:pt>
              </c:numCache>
            </c:numRef>
          </c:yVal>
          <c:smooth val="0"/>
          <c:extLst>
            <c:ext xmlns:c16="http://schemas.microsoft.com/office/drawing/2014/chart" uri="{C3380CC4-5D6E-409C-BE32-E72D297353CC}">
              <c16:uniqueId val="{00000000-6AB4-4338-892C-85779D53B107}"/>
            </c:ext>
          </c:extLst>
        </c:ser>
        <c:ser>
          <c:idx val="1"/>
          <c:order val="1"/>
          <c:tx>
            <c:strRef>
              <c:f>'Performance (2)'!$F$168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(2)'!$F$169:$F$183</c:f>
              <c:numCache>
                <c:formatCode>General</c:formatCode>
                <c:ptCount val="15"/>
                <c:pt idx="0">
                  <c:v>3.5413776760474899E-2</c:v>
                </c:pt>
                <c:pt idx="1">
                  <c:v>3.7896137593552134E-2</c:v>
                </c:pt>
                <c:pt idx="2">
                  <c:v>3.8395006106526568E-2</c:v>
                </c:pt>
                <c:pt idx="3">
                  <c:v>3.8846279846417697E-2</c:v>
                </c:pt>
                <c:pt idx="4">
                  <c:v>4.6638486111381404E-2</c:v>
                </c:pt>
                <c:pt idx="5">
                  <c:v>6.2909329999820324E-2</c:v>
                </c:pt>
                <c:pt idx="6">
                  <c:v>7.1179291548233631E-2</c:v>
                </c:pt>
                <c:pt idx="7">
                  <c:v>0.11127657778043713</c:v>
                </c:pt>
                <c:pt idx="8">
                  <c:v>0.18548614073855182</c:v>
                </c:pt>
                <c:pt idx="9">
                  <c:v>0.35936204285826534</c:v>
                </c:pt>
                <c:pt idx="10">
                  <c:v>0.78764402856385074</c:v>
                </c:pt>
                <c:pt idx="11">
                  <c:v>1.5846637000213377</c:v>
                </c:pt>
                <c:pt idx="12">
                  <c:v>3.1022944999858737</c:v>
                </c:pt>
                <c:pt idx="13">
                  <c:v>5.7075034000445157</c:v>
                </c:pt>
                <c:pt idx="14">
                  <c:v>16.243746899999678</c:v>
                </c:pt>
              </c:numCache>
            </c:numRef>
          </c:yVal>
          <c:smooth val="0"/>
          <c:extLst>
            <c:ext xmlns:c16="http://schemas.microsoft.com/office/drawing/2014/chart" uri="{C3380CC4-5D6E-409C-BE32-E72D297353CC}">
              <c16:uniqueId val="{00000001-6AB4-4338-892C-85779D53B107}"/>
            </c:ext>
          </c:extLst>
        </c:ser>
        <c:ser>
          <c:idx val="2"/>
          <c:order val="2"/>
          <c:tx>
            <c:strRef>
              <c:f>'Performance (2)'!$G$168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(2)'!$G$169:$G$183</c:f>
              <c:numCache>
                <c:formatCode>General</c:formatCode>
                <c:ptCount val="15"/>
                <c:pt idx="0">
                  <c:v>6.1230029269098873E-2</c:v>
                </c:pt>
                <c:pt idx="1">
                  <c:v>6.1275449998835781E-2</c:v>
                </c:pt>
                <c:pt idx="2">
                  <c:v>6.501922987147489E-2</c:v>
                </c:pt>
                <c:pt idx="3">
                  <c:v>6.1557092681163696E-2</c:v>
                </c:pt>
                <c:pt idx="4">
                  <c:v>6.9439821918048469E-2</c:v>
                </c:pt>
                <c:pt idx="5">
                  <c:v>0.10090281399898231</c:v>
                </c:pt>
                <c:pt idx="6">
                  <c:v>6.7269151999304694E-2</c:v>
                </c:pt>
                <c:pt idx="7">
                  <c:v>8.2089327418455676E-2</c:v>
                </c:pt>
                <c:pt idx="8">
                  <c:v>9.8301625490992098E-2</c:v>
                </c:pt>
                <c:pt idx="9">
                  <c:v>0.1104706543467372</c:v>
                </c:pt>
                <c:pt idx="10">
                  <c:v>0.27258079473272356</c:v>
                </c:pt>
                <c:pt idx="11">
                  <c:v>1.0499120799824595</c:v>
                </c:pt>
                <c:pt idx="12">
                  <c:v>3.5417987999971956</c:v>
                </c:pt>
                <c:pt idx="13">
                  <c:v>14.666332900058478</c:v>
                </c:pt>
                <c:pt idx="14">
                  <c:v>104.86836199997924</c:v>
                </c:pt>
              </c:numCache>
            </c:numRef>
          </c:yVal>
          <c:smooth val="0"/>
          <c:extLst>
            <c:ext xmlns:c16="http://schemas.microsoft.com/office/drawing/2014/chart" uri="{C3380CC4-5D6E-409C-BE32-E72D297353CC}">
              <c16:uniqueId val="{00000002-6AB4-4338-892C-85779D53B107}"/>
            </c:ext>
          </c:extLst>
        </c:ser>
        <c:ser>
          <c:idx val="3"/>
          <c:order val="3"/>
          <c:tx>
            <c:strRef>
              <c:f>'Performance (2)'!$H$168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6AB4-4338-892C-85779D53B107}"/>
            </c:ext>
          </c:extLst>
        </c:ser>
        <c:ser>
          <c:idx val="4"/>
          <c:order val="4"/>
          <c:tx>
            <c:strRef>
              <c:f>'Performance (2)'!$I$168</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(2)'!$I$169:$I$183</c:f>
              <c:numCache>
                <c:formatCode>General</c:formatCode>
                <c:ptCount val="15"/>
                <c:pt idx="0">
                  <c:v>4.1017227235438884E-3</c:v>
                </c:pt>
                <c:pt idx="1">
                  <c:v>3.9541502715099474E-3</c:v>
                </c:pt>
                <c:pt idx="2">
                  <c:v>3.2988126170981212E-3</c:v>
                </c:pt>
                <c:pt idx="3">
                  <c:v>3.0138637733574444E-3</c:v>
                </c:pt>
                <c:pt idx="4">
                  <c:v>4.5372050816696917E-3</c:v>
                </c:pt>
                <c:pt idx="5">
                  <c:v>4.6029010904127107E-3</c:v>
                </c:pt>
                <c:pt idx="6">
                  <c:v>4.6835206867603778E-3</c:v>
                </c:pt>
                <c:pt idx="7">
                  <c:v>9.2136225095105252E-3</c:v>
                </c:pt>
                <c:pt idx="8">
                  <c:v>1.140546690087112E-2</c:v>
                </c:pt>
                <c:pt idx="9">
                  <c:v>2.4930349036828794E-2</c:v>
                </c:pt>
                <c:pt idx="10">
                  <c:v>0.154749995470047</c:v>
                </c:pt>
                <c:pt idx="11">
                  <c:v>6.3174998760223394E-2</c:v>
                </c:pt>
                <c:pt idx="12">
                  <c:v>0.16193750500679016</c:v>
                </c:pt>
                <c:pt idx="13">
                  <c:v>0.21458333730697632</c:v>
                </c:pt>
                <c:pt idx="14">
                  <c:v>10.479090907356955</c:v>
                </c:pt>
              </c:numCache>
            </c:numRef>
          </c:yVal>
          <c:smooth val="0"/>
          <c:extLst>
            <c:ext xmlns:c16="http://schemas.microsoft.com/office/drawing/2014/chart" uri="{C3380CC4-5D6E-409C-BE32-E72D297353CC}">
              <c16:uniqueId val="{00000004-6AB4-4338-892C-85779D53B107}"/>
            </c:ext>
          </c:extLst>
        </c:ser>
        <c:dLbls>
          <c:showLegendKey val="0"/>
          <c:showVal val="0"/>
          <c:showCatName val="0"/>
          <c:showSerName val="0"/>
          <c:showPercent val="0"/>
          <c:showBubbleSize val="0"/>
        </c:dLbls>
        <c:axId val="271790368"/>
        <c:axId val="271799936"/>
      </c:scatterChart>
      <c:valAx>
        <c:axId val="271790368"/>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71799936"/>
        <c:crosses val="autoZero"/>
        <c:crossBetween val="midCat"/>
      </c:valAx>
      <c:valAx>
        <c:axId val="27179993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717903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(3)'!$E$6</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(3)'!$E$7:$E$28</c:f>
              <c:numCache>
                <c:formatCode>General</c:formatCode>
                <c:ptCount val="22"/>
                <c:pt idx="0">
                  <c:v>2.3620932067359727E-4</c:v>
                </c:pt>
                <c:pt idx="1">
                  <c:v>2.4344749988395757E-4</c:v>
                </c:pt>
                <c:pt idx="2">
                  <c:v>3.0516230088860699E-4</c:v>
                </c:pt>
                <c:pt idx="3">
                  <c:v>2.565562955389089E-4</c:v>
                </c:pt>
                <c:pt idx="4">
                  <c:v>2.7612618180502044E-4</c:v>
                </c:pt>
                <c:pt idx="5">
                  <c:v>3.159932507593062E-4</c:v>
                </c:pt>
                <c:pt idx="6">
                  <c:v>3.8580754629902566E-4</c:v>
                </c:pt>
                <c:pt idx="7">
                  <c:v>5.1333272763968779E-4</c:v>
                </c:pt>
                <c:pt idx="8">
                  <c:v>7.8471732305685198E-4</c:v>
                </c:pt>
                <c:pt idx="9">
                  <c:v>1.3411116116842793E-3</c:v>
                </c:pt>
                <c:pt idx="10">
                  <c:v>2.7664959071661485E-3</c:v>
                </c:pt>
                <c:pt idx="11">
                  <c:v>4.6987171831405217E-3</c:v>
                </c:pt>
                <c:pt idx="12">
                  <c:v>9.5013796963306606E-3</c:v>
                </c:pt>
                <c:pt idx="13">
                  <c:v>1.8263946182348511E-2</c:v>
                </c:pt>
                <c:pt idx="14">
                  <c:v>4.119097131121232E-2</c:v>
                </c:pt>
                <c:pt idx="15">
                  <c:v>8.483185084789234E-2</c:v>
                </c:pt>
                <c:pt idx="16">
                  <c:v>0.15746688437502598</c:v>
                </c:pt>
                <c:pt idx="17">
                  <c:v>0.33579163125250489</c:v>
                </c:pt>
                <c:pt idx="18">
                  <c:v>0.68885573750594631</c:v>
                </c:pt>
                <c:pt idx="19">
                  <c:v>1.3682665249798447</c:v>
                </c:pt>
                <c:pt idx="20">
                  <c:v>2.5302046000724658</c:v>
                </c:pt>
                <c:pt idx="21">
                  <c:v>4.9553977499017492</c:v>
                </c:pt>
              </c:numCache>
            </c:numRef>
          </c:yVal>
          <c:smooth val="0"/>
          <c:extLst>
            <c:ext xmlns:c16="http://schemas.microsoft.com/office/drawing/2014/chart" uri="{C3380CC4-5D6E-409C-BE32-E72D297353CC}">
              <c16:uniqueId val="{00000000-F318-4E3C-B5AE-AB755DA06BDE}"/>
            </c:ext>
          </c:extLst>
        </c:ser>
        <c:ser>
          <c:idx val="1"/>
          <c:order val="1"/>
          <c:tx>
            <c:strRef>
              <c:f>'Performance (3)'!$F$6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(3)'!$F$7:$F$28</c:f>
              <c:numCache>
                <c:formatCode>General</c:formatCode>
                <c:ptCount val="22"/>
                <c:pt idx="0">
                  <c:v>1.7788735991792139E-4</c:v>
                </c:pt>
                <c:pt idx="1">
                  <c:v>1.6609544911356993E-4</c:v>
                </c:pt>
                <c:pt idx="2">
                  <c:v>1.6982920996937894E-4</c:v>
                </c:pt>
                <c:pt idx="3">
                  <c:v>1.805893491737128E-4</c:v>
                </c:pt>
                <c:pt idx="4">
                  <c:v>1.9317809372889326E-4</c:v>
                </c:pt>
                <c:pt idx="5">
                  <c:v>2.157478641712518E-4</c:v>
                </c:pt>
                <c:pt idx="6">
                  <c:v>2.6951056432928885E-4</c:v>
                </c:pt>
                <c:pt idx="7">
                  <c:v>3.7753630804636986E-4</c:v>
                </c:pt>
                <c:pt idx="8">
                  <c:v>5.8366261234347593E-4</c:v>
                </c:pt>
                <c:pt idx="9">
                  <c:v>1.2334565614011519E-3</c:v>
                </c:pt>
                <c:pt idx="10">
                  <c:v>1.9027285769197641E-3</c:v>
                </c:pt>
                <c:pt idx="11">
                  <c:v>3.7344258401718175E-3</c:v>
                </c:pt>
                <c:pt idx="12">
                  <c:v>7.6593704440361416E-3</c:v>
                </c:pt>
                <c:pt idx="13">
                  <c:v>1.6059167092493453E-2</c:v>
                </c:pt>
                <c:pt idx="14">
                  <c:v>3.0948183332558398E-2</c:v>
                </c:pt>
                <c:pt idx="15">
                  <c:v>6.5007954545609356E-2</c:v>
                </c:pt>
                <c:pt idx="16">
                  <c:v>0.1318330684198851</c:v>
                </c:pt>
                <c:pt idx="17">
                  <c:v>0.26654290526762214</c:v>
                </c:pt>
                <c:pt idx="18">
                  <c:v>0.54147479999810455</c:v>
                </c:pt>
                <c:pt idx="19">
                  <c:v>1.0235714199952781</c:v>
                </c:pt>
                <c:pt idx="20">
                  <c:v>2.0986578000398972</c:v>
                </c:pt>
                <c:pt idx="21">
                  <c:v>4.1105210999958217</c:v>
                </c:pt>
              </c:numCache>
            </c:numRef>
          </c:yVal>
          <c:smooth val="0"/>
          <c:extLst>
            <c:ext xmlns:c16="http://schemas.microsoft.com/office/drawing/2014/chart" uri="{C3380CC4-5D6E-409C-BE32-E72D297353CC}">
              <c16:uniqueId val="{00000001-F318-4E3C-B5AE-AB755DA06BDE}"/>
            </c:ext>
          </c:extLst>
        </c:ser>
        <c:ser>
          <c:idx val="2"/>
          <c:order val="2"/>
          <c:tx>
            <c:strRef>
              <c:f>'Performance (3)'!$G$6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(3)'!$G$7:$G$28</c:f>
              <c:numCache>
                <c:formatCode>General</c:formatCode>
                <c:ptCount val="22"/>
                <c:pt idx="0">
                  <c:v>3.1746283810704001E-3</c:v>
                </c:pt>
                <c:pt idx="1">
                  <c:v>3.3538761234196998E-3</c:v>
                </c:pt>
                <c:pt idx="2">
                  <c:v>3.0536229548218485E-3</c:v>
                </c:pt>
                <c:pt idx="3">
                  <c:v>3.2127356456081858E-3</c:v>
                </c:pt>
                <c:pt idx="4">
                  <c:v>3.4226413414935332E-3</c:v>
                </c:pt>
                <c:pt idx="5">
                  <c:v>3.0829500000459933E-3</c:v>
                </c:pt>
                <c:pt idx="6">
                  <c:v>3.2754400132081248E-3</c:v>
                </c:pt>
                <c:pt idx="7">
                  <c:v>3.760159323237052E-3</c:v>
                </c:pt>
                <c:pt idx="8">
                  <c:v>4.8373464215276636E-3</c:v>
                </c:pt>
                <c:pt idx="9">
                  <c:v>7.0273278090119198E-3</c:v>
                </c:pt>
                <c:pt idx="10">
                  <c:v>9.4026680453680456E-3</c:v>
                </c:pt>
                <c:pt idx="11">
                  <c:v>1.5208016717268612E-2</c:v>
                </c:pt>
                <c:pt idx="12">
                  <c:v>2.8360528813538243E-2</c:v>
                </c:pt>
                <c:pt idx="13">
                  <c:v>5.4838571740496576E-2</c:v>
                </c:pt>
                <c:pt idx="14">
                  <c:v>0.1074850170258829</c:v>
                </c:pt>
                <c:pt idx="15">
                  <c:v>0.21044232916513769</c:v>
                </c:pt>
                <c:pt idx="16">
                  <c:v>0.4146465846301558</c:v>
                </c:pt>
                <c:pt idx="17">
                  <c:v>0.79904467140191371</c:v>
                </c:pt>
                <c:pt idx="18">
                  <c:v>1.5203334250254557</c:v>
                </c:pt>
                <c:pt idx="19">
                  <c:v>2.9249743000837043</c:v>
                </c:pt>
                <c:pt idx="20">
                  <c:v>5.565146999899298</c:v>
                </c:pt>
                <c:pt idx="21">
                  <c:v>11.112574700033292</c:v>
                </c:pt>
              </c:numCache>
            </c:numRef>
          </c:yVal>
          <c:smooth val="0"/>
          <c:extLst>
            <c:ext xmlns:c16="http://schemas.microsoft.com/office/drawing/2014/chart" uri="{C3380CC4-5D6E-409C-BE32-E72D297353CC}">
              <c16:uniqueId val="{00000002-F318-4E3C-B5AE-AB755DA06BDE}"/>
            </c:ext>
          </c:extLst>
        </c:ser>
        <c:ser>
          <c:idx val="3"/>
          <c:order val="3"/>
          <c:tx>
            <c:strRef>
              <c:f>'Performance (3)'!$H$6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F318-4E3C-B5AE-AB755DA06BDE}"/>
            </c:ext>
          </c:extLst>
        </c:ser>
        <c:dLbls>
          <c:showLegendKey val="0"/>
          <c:showVal val="0"/>
          <c:showCatName val="0"/>
          <c:showSerName val="0"/>
          <c:showPercent val="0"/>
          <c:showBubbleSize val="0"/>
        </c:dLbls>
        <c:axId val="1295030431"/>
        <c:axId val="1295046239"/>
      </c:scatterChart>
      <c:valAx>
        <c:axId val="1295030431"/>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5046239"/>
        <c:crosses val="autoZero"/>
        <c:crossBetween val="midCat"/>
      </c:valAx>
      <c:valAx>
        <c:axId val="129504623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503043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(3)'!$E$33</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(3)'!$E$34:$E$54</c:f>
              <c:numCache>
                <c:formatCode>General</c:formatCode>
                <c:ptCount val="21"/>
                <c:pt idx="0">
                  <c:v>2.3386839102479734E-4</c:v>
                </c:pt>
                <c:pt idx="1">
                  <c:v>2.3889661728988709E-4</c:v>
                </c:pt>
                <c:pt idx="2">
                  <c:v>2.4330552284128199E-4</c:v>
                </c:pt>
                <c:pt idx="3">
                  <c:v>2.714004722339783E-4</c:v>
                </c:pt>
                <c:pt idx="4">
                  <c:v>2.9879737675161033E-4</c:v>
                </c:pt>
                <c:pt idx="5">
                  <c:v>3.6390537806327001E-4</c:v>
                </c:pt>
                <c:pt idx="6">
                  <c:v>4.8823766233471353E-4</c:v>
                </c:pt>
                <c:pt idx="7">
                  <c:v>8.8653421988842867E-4</c:v>
                </c:pt>
                <c:pt idx="8">
                  <c:v>1.2762446911204958E-3</c:v>
                </c:pt>
                <c:pt idx="9">
                  <c:v>2.2851206487118723E-3</c:v>
                </c:pt>
                <c:pt idx="10">
                  <c:v>4.3854290096286769E-3</c:v>
                </c:pt>
                <c:pt idx="11">
                  <c:v>8.5822233277665361E-3</c:v>
                </c:pt>
                <c:pt idx="12">
                  <c:v>1.7699053357174296E-2</c:v>
                </c:pt>
                <c:pt idx="13">
                  <c:v>3.8452722137537962E-2</c:v>
                </c:pt>
                <c:pt idx="14">
                  <c:v>7.3564345585456228E-2</c:v>
                </c:pt>
                <c:pt idx="15">
                  <c:v>0.14852488235406139</c:v>
                </c:pt>
                <c:pt idx="16">
                  <c:v>0.30915222352589755</c:v>
                </c:pt>
                <c:pt idx="17">
                  <c:v>0.6050184777575649</c:v>
                </c:pt>
                <c:pt idx="18">
                  <c:v>1.2896335749537684</c:v>
                </c:pt>
                <c:pt idx="19">
                  <c:v>2.4361299666731306</c:v>
                </c:pt>
                <c:pt idx="20">
                  <c:v>4.8666715500876307</c:v>
                </c:pt>
              </c:numCache>
            </c:numRef>
          </c:yVal>
          <c:smooth val="0"/>
          <c:extLst>
            <c:ext xmlns:c16="http://schemas.microsoft.com/office/drawing/2014/chart" uri="{C3380CC4-5D6E-409C-BE32-E72D297353CC}">
              <c16:uniqueId val="{00000000-45FD-44A8-880F-2154163DACDF}"/>
            </c:ext>
          </c:extLst>
        </c:ser>
        <c:ser>
          <c:idx val="1"/>
          <c:order val="1"/>
          <c:tx>
            <c:strRef>
              <c:f>'Performance (3)'!$F$33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(3)'!$F$34:$F$54</c:f>
              <c:numCache>
                <c:formatCode>General</c:formatCode>
                <c:ptCount val="21"/>
                <c:pt idx="0">
                  <c:v>1.6191863018170076E-4</c:v>
                </c:pt>
                <c:pt idx="1">
                  <c:v>1.6211870824842659E-4</c:v>
                </c:pt>
                <c:pt idx="2">
                  <c:v>1.7304604948482354E-4</c:v>
                </c:pt>
                <c:pt idx="3">
                  <c:v>1.9924331938506098E-4</c:v>
                </c:pt>
                <c:pt idx="4">
                  <c:v>2.1473448572567163E-4</c:v>
                </c:pt>
                <c:pt idx="5">
                  <c:v>2.8226547364527846E-4</c:v>
                </c:pt>
                <c:pt idx="6">
                  <c:v>3.8370060620250887E-4</c:v>
                </c:pt>
                <c:pt idx="7">
                  <c:v>5.9957923261533611E-4</c:v>
                </c:pt>
                <c:pt idx="8">
                  <c:v>1.067860281837103E-3</c:v>
                </c:pt>
                <c:pt idx="9">
                  <c:v>2.0490464973211935E-3</c:v>
                </c:pt>
                <c:pt idx="10">
                  <c:v>3.8296333079156429E-3</c:v>
                </c:pt>
                <c:pt idx="11">
                  <c:v>8.3532050086375029E-3</c:v>
                </c:pt>
                <c:pt idx="12">
                  <c:v>1.5359302454176674E-2</c:v>
                </c:pt>
                <c:pt idx="13">
                  <c:v>3.165965632954023E-2</c:v>
                </c:pt>
                <c:pt idx="14">
                  <c:v>6.4993257144490238E-2</c:v>
                </c:pt>
                <c:pt idx="15">
                  <c:v>0.13302271841951696</c:v>
                </c:pt>
                <c:pt idx="16">
                  <c:v>0.26373958420988758</c:v>
                </c:pt>
                <c:pt idx="17">
                  <c:v>0.55859645554381943</c:v>
                </c:pt>
                <c:pt idx="18">
                  <c:v>1.0972952399868519</c:v>
                </c:pt>
                <c:pt idx="19">
                  <c:v>2.257726633377994</c:v>
                </c:pt>
                <c:pt idx="20">
                  <c:v>4.4201353499665856</c:v>
                </c:pt>
              </c:numCache>
            </c:numRef>
          </c:yVal>
          <c:smooth val="0"/>
          <c:extLst>
            <c:ext xmlns:c16="http://schemas.microsoft.com/office/drawing/2014/chart" uri="{C3380CC4-5D6E-409C-BE32-E72D297353CC}">
              <c16:uniqueId val="{00000001-45FD-44A8-880F-2154163DACDF}"/>
            </c:ext>
          </c:extLst>
        </c:ser>
        <c:ser>
          <c:idx val="2"/>
          <c:order val="2"/>
          <c:tx>
            <c:strRef>
              <c:f>'Performance (3)'!$G$33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(3)'!$G$34:$G$54</c:f>
              <c:numCache>
                <c:formatCode>General</c:formatCode>
                <c:ptCount val="21"/>
                <c:pt idx="0">
                  <c:v>3.0726527641309971E-3</c:v>
                </c:pt>
                <c:pt idx="1">
                  <c:v>2.7165319391165592E-3</c:v>
                </c:pt>
                <c:pt idx="2">
                  <c:v>2.8563655625926656E-3</c:v>
                </c:pt>
                <c:pt idx="3">
                  <c:v>2.8386681610728941E-3</c:v>
                </c:pt>
                <c:pt idx="4">
                  <c:v>2.8744047126283163E-3</c:v>
                </c:pt>
                <c:pt idx="5">
                  <c:v>3.0003799640656807E-3</c:v>
                </c:pt>
                <c:pt idx="6">
                  <c:v>3.3165067639658896E-3</c:v>
                </c:pt>
                <c:pt idx="7">
                  <c:v>3.6182802459615916E-3</c:v>
                </c:pt>
                <c:pt idx="8">
                  <c:v>4.4772632050285432E-3</c:v>
                </c:pt>
                <c:pt idx="9">
                  <c:v>6.1942912130455241E-3</c:v>
                </c:pt>
                <c:pt idx="10">
                  <c:v>9.2564232900477043E-3</c:v>
                </c:pt>
                <c:pt idx="11">
                  <c:v>1.9847769841795697E-2</c:v>
                </c:pt>
                <c:pt idx="12">
                  <c:v>3.0710014724601175E-2</c:v>
                </c:pt>
                <c:pt idx="13">
                  <c:v>5.684861250020648E-2</c:v>
                </c:pt>
                <c:pt idx="14">
                  <c:v>0.11170435333624482</c:v>
                </c:pt>
                <c:pt idx="15">
                  <c:v>0.21035622800700365</c:v>
                </c:pt>
                <c:pt idx="16">
                  <c:v>0.39920033845835579</c:v>
                </c:pt>
                <c:pt idx="17">
                  <c:v>0.78133104285890498</c:v>
                </c:pt>
                <c:pt idx="18">
                  <c:v>1.5785825999919325</c:v>
                </c:pt>
                <c:pt idx="19">
                  <c:v>3.1496693000663072</c:v>
                </c:pt>
                <c:pt idx="20">
                  <c:v>6.1012505998369306</c:v>
                </c:pt>
              </c:numCache>
            </c:numRef>
          </c:yVal>
          <c:smooth val="0"/>
          <c:extLst>
            <c:ext xmlns:c16="http://schemas.microsoft.com/office/drawing/2014/chart" uri="{C3380CC4-5D6E-409C-BE32-E72D297353CC}">
              <c16:uniqueId val="{00000002-45FD-44A8-880F-2154163DACDF}"/>
            </c:ext>
          </c:extLst>
        </c:ser>
        <c:ser>
          <c:idx val="3"/>
          <c:order val="3"/>
          <c:tx>
            <c:strRef>
              <c:f>'Performance (3)'!$H$33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45FD-44A8-880F-2154163DACDF}"/>
            </c:ext>
          </c:extLst>
        </c:ser>
        <c:dLbls>
          <c:showLegendKey val="0"/>
          <c:showVal val="0"/>
          <c:showCatName val="0"/>
          <c:showSerName val="0"/>
          <c:showPercent val="0"/>
          <c:showBubbleSize val="0"/>
        </c:dLbls>
        <c:axId val="1301072191"/>
        <c:axId val="1301081759"/>
      </c:scatterChart>
      <c:valAx>
        <c:axId val="1301072191"/>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1081759"/>
        <c:crosses val="autoZero"/>
        <c:crossBetween val="midCat"/>
      </c:valAx>
      <c:valAx>
        <c:axId val="130108175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107219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(3)'!$E$60</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(3)'!$E$61:$E$81</c:f>
              <c:numCache>
                <c:formatCode>General</c:formatCode>
                <c:ptCount val="21"/>
                <c:pt idx="0">
                  <c:v>2.5300197339109796E-4</c:v>
                </c:pt>
                <c:pt idx="1">
                  <c:v>3.1342406444322059E-4</c:v>
                </c:pt>
                <c:pt idx="2">
                  <c:v>2.6891377325361778E-4</c:v>
                </c:pt>
                <c:pt idx="3">
                  <c:v>3.264002154124494E-4</c:v>
                </c:pt>
                <c:pt idx="4">
                  <c:v>3.5132286396660767E-4</c:v>
                </c:pt>
                <c:pt idx="5">
                  <c:v>4.4931065683980408E-4</c:v>
                </c:pt>
                <c:pt idx="6">
                  <c:v>6.49876631139084E-4</c:v>
                </c:pt>
                <c:pt idx="7">
                  <c:v>1.0105946240814895E-3</c:v>
                </c:pt>
                <c:pt idx="8">
                  <c:v>1.7790346961121489E-3</c:v>
                </c:pt>
                <c:pt idx="9">
                  <c:v>3.3747881241507236E-3</c:v>
                </c:pt>
                <c:pt idx="10">
                  <c:v>6.7737469555500069E-3</c:v>
                </c:pt>
                <c:pt idx="11">
                  <c:v>1.346734784961608E-2</c:v>
                </c:pt>
                <c:pt idx="12">
                  <c:v>2.8000324021494171E-2</c:v>
                </c:pt>
                <c:pt idx="13">
                  <c:v>5.4085112905370131E-2</c:v>
                </c:pt>
                <c:pt idx="14">
                  <c:v>0.11257553111451367</c:v>
                </c:pt>
                <c:pt idx="15">
                  <c:v>0.22785291817589579</c:v>
                </c:pt>
                <c:pt idx="16">
                  <c:v>0.43829103332245722</c:v>
                </c:pt>
                <c:pt idx="17">
                  <c:v>0.94937775000774616</c:v>
                </c:pt>
                <c:pt idx="18">
                  <c:v>1.7773139666921149</c:v>
                </c:pt>
                <c:pt idx="19">
                  <c:v>3.6922488498967141</c:v>
                </c:pt>
                <c:pt idx="20">
                  <c:v>7.1889224001206458</c:v>
                </c:pt>
              </c:numCache>
            </c:numRef>
          </c:yVal>
          <c:smooth val="0"/>
          <c:extLst>
            <c:ext xmlns:c16="http://schemas.microsoft.com/office/drawing/2014/chart" uri="{C3380CC4-5D6E-409C-BE32-E72D297353CC}">
              <c16:uniqueId val="{00000000-D74D-4DC7-9116-DDC734155134}"/>
            </c:ext>
          </c:extLst>
        </c:ser>
        <c:ser>
          <c:idx val="1"/>
          <c:order val="1"/>
          <c:tx>
            <c:strRef>
              <c:f>'Performance (3)'!$F$60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(3)'!$F$61:$F$81</c:f>
              <c:numCache>
                <c:formatCode>General</c:formatCode>
                <c:ptCount val="21"/>
                <c:pt idx="0">
                  <c:v>1.9533695355204708E-4</c:v>
                </c:pt>
                <c:pt idx="1">
                  <c:v>2.0457842969083171E-4</c:v>
                </c:pt>
                <c:pt idx="2">
                  <c:v>1.9432981733813321E-4</c:v>
                </c:pt>
                <c:pt idx="3">
                  <c:v>2.1949750658482823E-4</c:v>
                </c:pt>
                <c:pt idx="4">
                  <c:v>2.7537317987072273E-4</c:v>
                </c:pt>
                <c:pt idx="5">
                  <c:v>3.6617401685171494E-4</c:v>
                </c:pt>
                <c:pt idx="6">
                  <c:v>5.5636042060399531E-4</c:v>
                </c:pt>
                <c:pt idx="7">
                  <c:v>9.5456115672861515E-4</c:v>
                </c:pt>
                <c:pt idx="8">
                  <c:v>1.7911198424384862E-3</c:v>
                </c:pt>
                <c:pt idx="9">
                  <c:v>3.376900945374444E-3</c:v>
                </c:pt>
                <c:pt idx="10">
                  <c:v>7.0166541374488351E-3</c:v>
                </c:pt>
                <c:pt idx="11">
                  <c:v>1.3708229863072095E-2</c:v>
                </c:pt>
                <c:pt idx="12">
                  <c:v>2.9207896511611896E-2</c:v>
                </c:pt>
                <c:pt idx="13">
                  <c:v>6.1177398782314325E-2</c:v>
                </c:pt>
                <c:pt idx="14">
                  <c:v>0.11885157674767596</c:v>
                </c:pt>
                <c:pt idx="15">
                  <c:v>0.2398024523808133</c:v>
                </c:pt>
                <c:pt idx="16">
                  <c:v>0.47948735454966401</c:v>
                </c:pt>
                <c:pt idx="17">
                  <c:v>0.94753575002929813</c:v>
                </c:pt>
                <c:pt idx="18">
                  <c:v>1.9068737333485235</c:v>
                </c:pt>
                <c:pt idx="19">
                  <c:v>3.7951733999652788</c:v>
                </c:pt>
                <c:pt idx="20">
                  <c:v>7.5574201999697834</c:v>
                </c:pt>
              </c:numCache>
            </c:numRef>
          </c:yVal>
          <c:smooth val="0"/>
          <c:extLst>
            <c:ext xmlns:c16="http://schemas.microsoft.com/office/drawing/2014/chart" uri="{C3380CC4-5D6E-409C-BE32-E72D297353CC}">
              <c16:uniqueId val="{00000001-D74D-4DC7-9116-DDC734155134}"/>
            </c:ext>
          </c:extLst>
        </c:ser>
        <c:ser>
          <c:idx val="2"/>
          <c:order val="2"/>
          <c:tx>
            <c:strRef>
              <c:f>'Performance (3)'!$G$60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(3)'!$G$61:$G$81</c:f>
              <c:numCache>
                <c:formatCode>General</c:formatCode>
                <c:ptCount val="21"/>
                <c:pt idx="0">
                  <c:v>4.0155555376481045E-3</c:v>
                </c:pt>
                <c:pt idx="1">
                  <c:v>3.3080162038218487E-3</c:v>
                </c:pt>
                <c:pt idx="2">
                  <c:v>3.3456894315243464E-3</c:v>
                </c:pt>
                <c:pt idx="3">
                  <c:v>3.5823017192329345E-3</c:v>
                </c:pt>
                <c:pt idx="4">
                  <c:v>3.9272275510254303E-3</c:v>
                </c:pt>
                <c:pt idx="5">
                  <c:v>4.7893679118269188E-3</c:v>
                </c:pt>
                <c:pt idx="6">
                  <c:v>6.3564827191741639E-3</c:v>
                </c:pt>
                <c:pt idx="7">
                  <c:v>1.0021054910081541E-2</c:v>
                </c:pt>
                <c:pt idx="8">
                  <c:v>1.613795645159459E-2</c:v>
                </c:pt>
                <c:pt idx="9">
                  <c:v>3.0741802453880477E-2</c:v>
                </c:pt>
                <c:pt idx="10">
                  <c:v>5.594764110994422E-2</c:v>
                </c:pt>
                <c:pt idx="11">
                  <c:v>0.11083729782283468</c:v>
                </c:pt>
                <c:pt idx="12">
                  <c:v>0.20862729999741228</c:v>
                </c:pt>
                <c:pt idx="13">
                  <c:v>0.43446525000035763</c:v>
                </c:pt>
                <c:pt idx="14">
                  <c:v>0.8371897166750083</c:v>
                </c:pt>
                <c:pt idx="15">
                  <c:v>1.6350267750094645</c:v>
                </c:pt>
                <c:pt idx="16">
                  <c:v>3.2051809000549838</c:v>
                </c:pt>
                <c:pt idx="17">
                  <c:v>6.4737803998868912</c:v>
                </c:pt>
                <c:pt idx="18">
                  <c:v>12.43556909984909</c:v>
                </c:pt>
                <c:pt idx="19">
                  <c:v>25.306580899981782</c:v>
                </c:pt>
                <c:pt idx="20">
                  <c:v>53.515276999911293</c:v>
                </c:pt>
              </c:numCache>
            </c:numRef>
          </c:yVal>
          <c:smooth val="0"/>
          <c:extLst>
            <c:ext xmlns:c16="http://schemas.microsoft.com/office/drawing/2014/chart" uri="{C3380CC4-5D6E-409C-BE32-E72D297353CC}">
              <c16:uniqueId val="{00000002-D74D-4DC7-9116-DDC734155134}"/>
            </c:ext>
          </c:extLst>
        </c:ser>
        <c:ser>
          <c:idx val="3"/>
          <c:order val="3"/>
          <c:tx>
            <c:strRef>
              <c:f>'Performance (3)'!$H$60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D74D-4DC7-9116-DDC734155134}"/>
            </c:ext>
          </c:extLst>
        </c:ser>
        <c:dLbls>
          <c:showLegendKey val="0"/>
          <c:showVal val="0"/>
          <c:showCatName val="0"/>
          <c:showSerName val="0"/>
          <c:showPercent val="0"/>
          <c:showBubbleSize val="0"/>
        </c:dLbls>
        <c:axId val="44290543"/>
        <c:axId val="44283887"/>
      </c:scatterChart>
      <c:valAx>
        <c:axId val="44290543"/>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283887"/>
        <c:crosses val="autoZero"/>
        <c:crossBetween val="midCat"/>
      </c:valAx>
      <c:valAx>
        <c:axId val="44283887"/>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29054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(3)'!$E$87</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(3)'!$E$88:$E$106</c:f>
              <c:numCache>
                <c:formatCode>General</c:formatCode>
                <c:ptCount val="19"/>
                <c:pt idx="0">
                  <c:v>2.7034790484246272E-4</c:v>
                </c:pt>
                <c:pt idx="1">
                  <c:v>2.9098240804593592E-4</c:v>
                </c:pt>
                <c:pt idx="2">
                  <c:v>3.5203513799820612E-4</c:v>
                </c:pt>
                <c:pt idx="3">
                  <c:v>5.0091731116292087E-4</c:v>
                </c:pt>
                <c:pt idx="4">
                  <c:v>7.4213401600497348E-4</c:v>
                </c:pt>
                <c:pt idx="5">
                  <c:v>1.2355827774059957E-3</c:v>
                </c:pt>
                <c:pt idx="6">
                  <c:v>2.1220683496552895E-3</c:v>
                </c:pt>
                <c:pt idx="7">
                  <c:v>4.0035593273823524E-3</c:v>
                </c:pt>
                <c:pt idx="8">
                  <c:v>1.2229859268451791E-2</c:v>
                </c:pt>
                <c:pt idx="9">
                  <c:v>1.7322851556826988E-2</c:v>
                </c:pt>
                <c:pt idx="10">
                  <c:v>3.3338871523922939E-2</c:v>
                </c:pt>
                <c:pt idx="11">
                  <c:v>7.5060774624319884E-2</c:v>
                </c:pt>
                <c:pt idx="12">
                  <c:v>0.20975037083068551</c:v>
                </c:pt>
                <c:pt idx="13">
                  <c:v>0.27709189473994467</c:v>
                </c:pt>
                <c:pt idx="14">
                  <c:v>0.59118803331835401</c:v>
                </c:pt>
                <c:pt idx="15">
                  <c:v>1.2298624999821186</c:v>
                </c:pt>
                <c:pt idx="16">
                  <c:v>2.5824687333467105</c:v>
                </c:pt>
                <c:pt idx="17">
                  <c:v>5.0349153999704868</c:v>
                </c:pt>
                <c:pt idx="18">
                  <c:v>9.1122057000175118</c:v>
                </c:pt>
              </c:numCache>
            </c:numRef>
          </c:yVal>
          <c:smooth val="0"/>
          <c:extLst>
            <c:ext xmlns:c16="http://schemas.microsoft.com/office/drawing/2014/chart" uri="{C3380CC4-5D6E-409C-BE32-E72D297353CC}">
              <c16:uniqueId val="{00000000-7E99-41FE-A2DA-A98C32DBE2F0}"/>
            </c:ext>
          </c:extLst>
        </c:ser>
        <c:ser>
          <c:idx val="1"/>
          <c:order val="1"/>
          <c:tx>
            <c:strRef>
              <c:f>'Performance (3)'!$F$87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(3)'!$F$88:$F$106</c:f>
              <c:numCache>
                <c:formatCode>General</c:formatCode>
                <c:ptCount val="19"/>
                <c:pt idx="0">
                  <c:v>1.7956398405546192E-4</c:v>
                </c:pt>
                <c:pt idx="1">
                  <c:v>2.0696202814208948E-4</c:v>
                </c:pt>
                <c:pt idx="2">
                  <c:v>2.5684917038742424E-4</c:v>
                </c:pt>
                <c:pt idx="3">
                  <c:v>3.6764000441804262E-4</c:v>
                </c:pt>
                <c:pt idx="4">
                  <c:v>5.3650171674843956E-4</c:v>
                </c:pt>
                <c:pt idx="5">
                  <c:v>9.2547353319672051E-4</c:v>
                </c:pt>
                <c:pt idx="6">
                  <c:v>1.7432913907409835E-3</c:v>
                </c:pt>
                <c:pt idx="7">
                  <c:v>3.1610438054163769E-3</c:v>
                </c:pt>
                <c:pt idx="8">
                  <c:v>8.8885605680966359E-3</c:v>
                </c:pt>
                <c:pt idx="9">
                  <c:v>1.3705454246868214E-2</c:v>
                </c:pt>
                <c:pt idx="10">
                  <c:v>2.7039736755997749E-2</c:v>
                </c:pt>
                <c:pt idx="11">
                  <c:v>5.6594939326888388E-2</c:v>
                </c:pt>
                <c:pt idx="12">
                  <c:v>0.17256390332865218</c:v>
                </c:pt>
                <c:pt idx="13">
                  <c:v>0.22929624999365347</c:v>
                </c:pt>
                <c:pt idx="14">
                  <c:v>0.59313554443522465</c:v>
                </c:pt>
                <c:pt idx="15">
                  <c:v>0.99713696663578355</c:v>
                </c:pt>
                <c:pt idx="16">
                  <c:v>2.8443584999768063</c:v>
                </c:pt>
                <c:pt idx="17">
                  <c:v>3.8164045000448823</c:v>
                </c:pt>
                <c:pt idx="18">
                  <c:v>7.9241896001622081</c:v>
                </c:pt>
              </c:numCache>
            </c:numRef>
          </c:yVal>
          <c:smooth val="0"/>
          <c:extLst>
            <c:ext xmlns:c16="http://schemas.microsoft.com/office/drawing/2014/chart" uri="{C3380CC4-5D6E-409C-BE32-E72D297353CC}">
              <c16:uniqueId val="{00000001-7E99-41FE-A2DA-A98C32DBE2F0}"/>
            </c:ext>
          </c:extLst>
        </c:ser>
        <c:ser>
          <c:idx val="2"/>
          <c:order val="2"/>
          <c:tx>
            <c:strRef>
              <c:f>'Performance (3)'!$G$87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(3)'!$G$88:$G$106</c:f>
              <c:numCache>
                <c:formatCode>General</c:formatCode>
                <c:ptCount val="19"/>
                <c:pt idx="0">
                  <c:v>3.0154587703489213E-3</c:v>
                </c:pt>
                <c:pt idx="1">
                  <c:v>2.9604488454677514E-3</c:v>
                </c:pt>
                <c:pt idx="2">
                  <c:v>4.5218013562127327E-3</c:v>
                </c:pt>
                <c:pt idx="3">
                  <c:v>3.300017941869687E-3</c:v>
                </c:pt>
                <c:pt idx="4">
                  <c:v>4.8334711109814434E-3</c:v>
                </c:pt>
                <c:pt idx="5">
                  <c:v>4.679223666946823E-3</c:v>
                </c:pt>
                <c:pt idx="6">
                  <c:v>5.6290665915900056E-3</c:v>
                </c:pt>
                <c:pt idx="7">
                  <c:v>8.5767027442734921E-3</c:v>
                </c:pt>
                <c:pt idx="8">
                  <c:v>1.9663198039337408E-2</c:v>
                </c:pt>
                <c:pt idx="9">
                  <c:v>2.8795333332970911E-2</c:v>
                </c:pt>
                <c:pt idx="10">
                  <c:v>4.9930617821836235E-2</c:v>
                </c:pt>
                <c:pt idx="11">
                  <c:v>9.6811003848695412E-2</c:v>
                </c:pt>
                <c:pt idx="12">
                  <c:v>0.25015701500233262</c:v>
                </c:pt>
                <c:pt idx="13">
                  <c:v>0.38136928571787265</c:v>
                </c:pt>
                <c:pt idx="14">
                  <c:v>0.77296251427781371</c:v>
                </c:pt>
                <c:pt idx="15">
                  <c:v>1.5675251249922439</c:v>
                </c:pt>
                <c:pt idx="16">
                  <c:v>6.6753598998766392</c:v>
                </c:pt>
                <c:pt idx="17">
                  <c:v>8.7466917000710964</c:v>
                </c:pt>
                <c:pt idx="18">
                  <c:v>12.850476199993864</c:v>
                </c:pt>
              </c:numCache>
            </c:numRef>
          </c:yVal>
          <c:smooth val="0"/>
          <c:extLst>
            <c:ext xmlns:c16="http://schemas.microsoft.com/office/drawing/2014/chart" uri="{C3380CC4-5D6E-409C-BE32-E72D297353CC}">
              <c16:uniqueId val="{00000002-7E99-41FE-A2DA-A98C32DBE2F0}"/>
            </c:ext>
          </c:extLst>
        </c:ser>
        <c:ser>
          <c:idx val="3"/>
          <c:order val="3"/>
          <c:tx>
            <c:strRef>
              <c:f>'Performance (3)'!$H$87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7E99-41FE-A2DA-A98C32DBE2F0}"/>
            </c:ext>
          </c:extLst>
        </c:ser>
        <c:dLbls>
          <c:showLegendKey val="0"/>
          <c:showVal val="0"/>
          <c:showCatName val="0"/>
          <c:showSerName val="0"/>
          <c:showPercent val="0"/>
          <c:showBubbleSize val="0"/>
        </c:dLbls>
        <c:axId val="1295043743"/>
        <c:axId val="1295044575"/>
      </c:scatterChart>
      <c:valAx>
        <c:axId val="1295043743"/>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5044575"/>
        <c:crosses val="autoZero"/>
        <c:crossBetween val="midCat"/>
      </c:valAx>
      <c:valAx>
        <c:axId val="129504457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504374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(3)'!$E$114</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(3)'!$E$115:$E$128</c:f>
              <c:numCache>
                <c:formatCode>General</c:formatCode>
                <c:ptCount val="14"/>
                <c:pt idx="0">
                  <c:v>3.2389367146525846E-4</c:v>
                </c:pt>
                <c:pt idx="1">
                  <c:v>3.9291669809718037E-4</c:v>
                </c:pt>
                <c:pt idx="2">
                  <c:v>3.923995683881352E-4</c:v>
                </c:pt>
                <c:pt idx="3">
                  <c:v>4.7454159627990727E-4</c:v>
                </c:pt>
                <c:pt idx="4">
                  <c:v>6.8847764009394654E-4</c:v>
                </c:pt>
                <c:pt idx="5">
                  <c:v>1.2472143926281166E-3</c:v>
                </c:pt>
                <c:pt idx="6">
                  <c:v>2.4040045192053254E-3</c:v>
                </c:pt>
                <c:pt idx="7">
                  <c:v>3.6453543731171647E-3</c:v>
                </c:pt>
                <c:pt idx="8">
                  <c:v>7.6572010717903807E-3</c:v>
                </c:pt>
                <c:pt idx="9">
                  <c:v>1.4157624010885881E-2</c:v>
                </c:pt>
                <c:pt idx="10">
                  <c:v>2.9150770349038201E-2</c:v>
                </c:pt>
                <c:pt idx="11">
                  <c:v>5.4024310752509103E-2</c:v>
                </c:pt>
                <c:pt idx="12">
                  <c:v>0.10998182608644762</c:v>
                </c:pt>
                <c:pt idx="13">
                  <c:v>0.20015724400058388</c:v>
                </c:pt>
              </c:numCache>
            </c:numRef>
          </c:yVal>
          <c:smooth val="0"/>
          <c:extLst>
            <c:ext xmlns:c16="http://schemas.microsoft.com/office/drawing/2014/chart" uri="{C3380CC4-5D6E-409C-BE32-E72D297353CC}">
              <c16:uniqueId val="{00000000-DD7E-4C45-83FB-71EDBFD1C6C5}"/>
            </c:ext>
          </c:extLst>
        </c:ser>
        <c:ser>
          <c:idx val="1"/>
          <c:order val="1"/>
          <c:tx>
            <c:strRef>
              <c:f>'Performance (3)'!$F$114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(3)'!$F$115:$F$128</c:f>
              <c:numCache>
                <c:formatCode>General</c:formatCode>
                <c:ptCount val="14"/>
                <c:pt idx="0">
                  <c:v>2.4048517699661211E-4</c:v>
                </c:pt>
                <c:pt idx="1">
                  <c:v>3.2777413306132039E-4</c:v>
                </c:pt>
                <c:pt idx="2">
                  <c:v>5.0441836982418307E-4</c:v>
                </c:pt>
                <c:pt idx="3">
                  <c:v>3.4556515548962637E-4</c:v>
                </c:pt>
                <c:pt idx="4">
                  <c:v>5.6110151481285483E-4</c:v>
                </c:pt>
                <c:pt idx="5">
                  <c:v>8.3373024342808322E-4</c:v>
                </c:pt>
                <c:pt idx="6">
                  <c:v>1.5890128058382857E-3</c:v>
                </c:pt>
                <c:pt idx="7">
                  <c:v>2.7591086596854635E-3</c:v>
                </c:pt>
                <c:pt idx="8">
                  <c:v>5.3913015086938434E-3</c:v>
                </c:pt>
                <c:pt idx="9">
                  <c:v>1.0645116383130563E-2</c:v>
                </c:pt>
                <c:pt idx="10">
                  <c:v>2.0907876249596787E-2</c:v>
                </c:pt>
                <c:pt idx="11">
                  <c:v>4.5141909007184407E-2</c:v>
                </c:pt>
                <c:pt idx="12">
                  <c:v>9.0414548213759965E-2</c:v>
                </c:pt>
                <c:pt idx="13">
                  <c:v>0.16386683548109665</c:v>
                </c:pt>
              </c:numCache>
            </c:numRef>
          </c:yVal>
          <c:smooth val="0"/>
          <c:extLst>
            <c:ext xmlns:c16="http://schemas.microsoft.com/office/drawing/2014/chart" uri="{C3380CC4-5D6E-409C-BE32-E72D297353CC}">
              <c16:uniqueId val="{00000001-DD7E-4C45-83FB-71EDBFD1C6C5}"/>
            </c:ext>
          </c:extLst>
        </c:ser>
        <c:ser>
          <c:idx val="2"/>
          <c:order val="2"/>
          <c:tx>
            <c:strRef>
              <c:f>'Performance (3)'!$G$114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(3)'!$G$115:$G$128</c:f>
              <c:numCache>
                <c:formatCode>General</c:formatCode>
                <c:ptCount val="14"/>
                <c:pt idx="0">
                  <c:v>3.3527258711794627E-3</c:v>
                </c:pt>
                <c:pt idx="1">
                  <c:v>5.9160574293752504E-3</c:v>
                </c:pt>
                <c:pt idx="2">
                  <c:v>3.5195907108933992E-3</c:v>
                </c:pt>
                <c:pt idx="3">
                  <c:v>3.8125246952049343E-3</c:v>
                </c:pt>
                <c:pt idx="4">
                  <c:v>4.4055411454684019E-3</c:v>
                </c:pt>
                <c:pt idx="5">
                  <c:v>5.9905002392761546E-3</c:v>
                </c:pt>
                <c:pt idx="6">
                  <c:v>1.1470673623956193E-2</c:v>
                </c:pt>
                <c:pt idx="7">
                  <c:v>2.8645673714844243E-2</c:v>
                </c:pt>
                <c:pt idx="8">
                  <c:v>0.10256705714427695</c:v>
                </c:pt>
                <c:pt idx="9">
                  <c:v>0.36370801428399446</c:v>
                </c:pt>
                <c:pt idx="10">
                  <c:v>1.3288703750004061</c:v>
                </c:pt>
                <c:pt idx="11">
                  <c:v>6.6539302999153733</c:v>
                </c:pt>
                <c:pt idx="12">
                  <c:v>20.703904799884185</c:v>
                </c:pt>
                <c:pt idx="13">
                  <c:v>84.01813290012069</c:v>
                </c:pt>
              </c:numCache>
            </c:numRef>
          </c:yVal>
          <c:smooth val="0"/>
          <c:extLst>
            <c:ext xmlns:c16="http://schemas.microsoft.com/office/drawing/2014/chart" uri="{C3380CC4-5D6E-409C-BE32-E72D297353CC}">
              <c16:uniqueId val="{00000002-DD7E-4C45-83FB-71EDBFD1C6C5}"/>
            </c:ext>
          </c:extLst>
        </c:ser>
        <c:ser>
          <c:idx val="3"/>
          <c:order val="3"/>
          <c:tx>
            <c:strRef>
              <c:f>'Performance (3)'!$H$114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DD7E-4C45-83FB-71EDBFD1C6C5}"/>
            </c:ext>
          </c:extLst>
        </c:ser>
        <c:dLbls>
          <c:showLegendKey val="0"/>
          <c:showVal val="0"/>
          <c:showCatName val="0"/>
          <c:showSerName val="0"/>
          <c:showPercent val="0"/>
          <c:showBubbleSize val="0"/>
        </c:dLbls>
        <c:axId val="1301474271"/>
        <c:axId val="1301470111"/>
      </c:scatterChart>
      <c:valAx>
        <c:axId val="1301474271"/>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1470111"/>
        <c:crosses val="autoZero"/>
        <c:crossBetween val="midCat"/>
      </c:valAx>
      <c:valAx>
        <c:axId val="1301470111"/>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147427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(3)'!$E$141</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(3)'!$E$142:$E$156</c:f>
              <c:numCache>
                <c:formatCode>General</c:formatCode>
                <c:ptCount val="15"/>
                <c:pt idx="0">
                  <c:v>1.7843101067581212E-2</c:v>
                </c:pt>
                <c:pt idx="1">
                  <c:v>2.2143536726367222E-2</c:v>
                </c:pt>
                <c:pt idx="2">
                  <c:v>2.0120139358131343E-2</c:v>
                </c:pt>
                <c:pt idx="3">
                  <c:v>2.2193586725774591E-2</c:v>
                </c:pt>
                <c:pt idx="4">
                  <c:v>2.8081259218060189E-2</c:v>
                </c:pt>
                <c:pt idx="5">
                  <c:v>3.6450248550745135E-2</c:v>
                </c:pt>
                <c:pt idx="6">
                  <c:v>5.7900532183569227E-2</c:v>
                </c:pt>
                <c:pt idx="7">
                  <c:v>9.4685675470896485E-2</c:v>
                </c:pt>
                <c:pt idx="8">
                  <c:v>0.16879466332805654</c:v>
                </c:pt>
                <c:pt idx="9">
                  <c:v>0.34755982666586838</c:v>
                </c:pt>
                <c:pt idx="10">
                  <c:v>0.62395444445105064</c:v>
                </c:pt>
                <c:pt idx="11">
                  <c:v>1.4731898999889381</c:v>
                </c:pt>
                <c:pt idx="12">
                  <c:v>2.8366426500724629</c:v>
                </c:pt>
                <c:pt idx="13">
                  <c:v>5.2588512999936938</c:v>
                </c:pt>
                <c:pt idx="14">
                  <c:v>11.078408899949864</c:v>
                </c:pt>
              </c:numCache>
            </c:numRef>
          </c:yVal>
          <c:smooth val="0"/>
          <c:extLst>
            <c:ext xmlns:c16="http://schemas.microsoft.com/office/drawing/2014/chart" uri="{C3380CC4-5D6E-409C-BE32-E72D297353CC}">
              <c16:uniqueId val="{00000000-8CA7-4517-8A9E-3DB3868D4956}"/>
            </c:ext>
          </c:extLst>
        </c:ser>
        <c:ser>
          <c:idx val="1"/>
          <c:order val="1"/>
          <c:tx>
            <c:strRef>
              <c:f>'Performance (3)'!$F$141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(3)'!$F$142:$F$156</c:f>
              <c:numCache>
                <c:formatCode>General</c:formatCode>
                <c:ptCount val="15"/>
                <c:pt idx="0">
                  <c:v>1.2755322704276982E-2</c:v>
                </c:pt>
                <c:pt idx="1">
                  <c:v>1.3040206510292288E-2</c:v>
                </c:pt>
                <c:pt idx="2">
                  <c:v>1.4261212251003184E-2</c:v>
                </c:pt>
                <c:pt idx="3">
                  <c:v>1.7415785764266428E-2</c:v>
                </c:pt>
                <c:pt idx="4">
                  <c:v>2.2036399118938701E-2</c:v>
                </c:pt>
                <c:pt idx="5">
                  <c:v>3.167405189751777E-2</c:v>
                </c:pt>
                <c:pt idx="6">
                  <c:v>5.1100276529370825E-2</c:v>
                </c:pt>
                <c:pt idx="7">
                  <c:v>8.7908596490722218E-2</c:v>
                </c:pt>
                <c:pt idx="8">
                  <c:v>0.16441877741336583</c:v>
                </c:pt>
                <c:pt idx="9">
                  <c:v>0.34909867999764782</c:v>
                </c:pt>
                <c:pt idx="10">
                  <c:v>0.60693062223597538</c:v>
                </c:pt>
                <c:pt idx="11">
                  <c:v>1.2197190400213003</c:v>
                </c:pt>
                <c:pt idx="12">
                  <c:v>2.6005792999640107</c:v>
                </c:pt>
                <c:pt idx="13">
                  <c:v>5.0116866999305785</c:v>
                </c:pt>
                <c:pt idx="14">
                  <c:v>10.804766900138929</c:v>
                </c:pt>
              </c:numCache>
            </c:numRef>
          </c:yVal>
          <c:smooth val="0"/>
          <c:extLst>
            <c:ext xmlns:c16="http://schemas.microsoft.com/office/drawing/2014/chart" uri="{C3380CC4-5D6E-409C-BE32-E72D297353CC}">
              <c16:uniqueId val="{00000001-8CA7-4517-8A9E-3DB3868D4956}"/>
            </c:ext>
          </c:extLst>
        </c:ser>
        <c:ser>
          <c:idx val="2"/>
          <c:order val="2"/>
          <c:tx>
            <c:strRef>
              <c:f>'Performance (3)'!$G$141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(3)'!$G$142:$G$156</c:f>
              <c:numCache>
                <c:formatCode>General</c:formatCode>
                <c:ptCount val="15"/>
                <c:pt idx="0">
                  <c:v>3.4328422603222913E-2</c:v>
                </c:pt>
                <c:pt idx="1">
                  <c:v>3.6109511511025136E-2</c:v>
                </c:pt>
                <c:pt idx="2">
                  <c:v>3.6158674820359768E-2</c:v>
                </c:pt>
                <c:pt idx="3">
                  <c:v>3.7158210370344696E-2</c:v>
                </c:pt>
                <c:pt idx="4">
                  <c:v>3.8426004579461374E-2</c:v>
                </c:pt>
                <c:pt idx="5">
                  <c:v>4.1428198347114455E-2</c:v>
                </c:pt>
                <c:pt idx="6">
                  <c:v>3.9965215078111557E-2</c:v>
                </c:pt>
                <c:pt idx="7">
                  <c:v>5.1149216328500488E-2</c:v>
                </c:pt>
                <c:pt idx="8">
                  <c:v>6.5597925973185284E-2</c:v>
                </c:pt>
                <c:pt idx="9">
                  <c:v>0.10525561874965206</c:v>
                </c:pt>
                <c:pt idx="10">
                  <c:v>0.3189896374969976</c:v>
                </c:pt>
                <c:pt idx="11">
                  <c:v>0.85384173334265745</c:v>
                </c:pt>
                <c:pt idx="12">
                  <c:v>3.0455874500330538</c:v>
                </c:pt>
                <c:pt idx="13">
                  <c:v>12.017903300002217</c:v>
                </c:pt>
                <c:pt idx="14">
                  <c:v>93.967303199926391</c:v>
                </c:pt>
              </c:numCache>
            </c:numRef>
          </c:yVal>
          <c:smooth val="0"/>
          <c:extLst>
            <c:ext xmlns:c16="http://schemas.microsoft.com/office/drawing/2014/chart" uri="{C3380CC4-5D6E-409C-BE32-E72D297353CC}">
              <c16:uniqueId val="{00000002-8CA7-4517-8A9E-3DB3868D4956}"/>
            </c:ext>
          </c:extLst>
        </c:ser>
        <c:ser>
          <c:idx val="3"/>
          <c:order val="3"/>
          <c:tx>
            <c:strRef>
              <c:f>'Performance (3)'!$H$141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8CA7-4517-8A9E-3DB3868D4956}"/>
            </c:ext>
          </c:extLst>
        </c:ser>
        <c:dLbls>
          <c:showLegendKey val="0"/>
          <c:showVal val="0"/>
          <c:showCatName val="0"/>
          <c:showSerName val="0"/>
          <c:showPercent val="0"/>
          <c:showBubbleSize val="0"/>
        </c:dLbls>
        <c:axId val="1297207183"/>
        <c:axId val="1297210095"/>
      </c:scatterChart>
      <c:valAx>
        <c:axId val="1297207183"/>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7210095"/>
        <c:crosses val="autoZero"/>
        <c:crossBetween val="midCat"/>
      </c:valAx>
      <c:valAx>
        <c:axId val="129721009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720718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(3)'!$E$168</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(3)'!$E$169:$E$183</c:f>
              <c:numCache>
                <c:formatCode>General</c:formatCode>
                <c:ptCount val="15"/>
                <c:pt idx="0">
                  <c:v>5.9959782143345193E-2</c:v>
                </c:pt>
                <c:pt idx="1">
                  <c:v>8.0862275809199816E-2</c:v>
                </c:pt>
                <c:pt idx="2">
                  <c:v>7.0492473240731893E-2</c:v>
                </c:pt>
                <c:pt idx="3">
                  <c:v>0.10435026530556533</c:v>
                </c:pt>
                <c:pt idx="4">
                  <c:v>8.5509718644385363E-2</c:v>
                </c:pt>
                <c:pt idx="5">
                  <c:v>7.2697775360817715E-2</c:v>
                </c:pt>
                <c:pt idx="6">
                  <c:v>9.8866494121395199E-2</c:v>
                </c:pt>
                <c:pt idx="7">
                  <c:v>0.14179184999860203</c:v>
                </c:pt>
                <c:pt idx="8">
                  <c:v>0.21745403333140226</c:v>
                </c:pt>
                <c:pt idx="9">
                  <c:v>0.3581557142814355</c:v>
                </c:pt>
                <c:pt idx="10">
                  <c:v>0.65973662500618957</c:v>
                </c:pt>
                <c:pt idx="11">
                  <c:v>1.2382514200173318</c:v>
                </c:pt>
                <c:pt idx="12">
                  <c:v>2.4251118999285004</c:v>
                </c:pt>
                <c:pt idx="13">
                  <c:v>5.2603188999928534</c:v>
                </c:pt>
                <c:pt idx="14">
                  <c:v>10.607631100108847</c:v>
                </c:pt>
              </c:numCache>
            </c:numRef>
          </c:yVal>
          <c:smooth val="0"/>
          <c:extLst>
            <c:ext xmlns:c16="http://schemas.microsoft.com/office/drawing/2014/chart" uri="{C3380CC4-5D6E-409C-BE32-E72D297353CC}">
              <c16:uniqueId val="{00000000-F6DC-4909-B1CE-AB4088011A73}"/>
            </c:ext>
          </c:extLst>
        </c:ser>
        <c:ser>
          <c:idx val="1"/>
          <c:order val="1"/>
          <c:tx>
            <c:strRef>
              <c:f>'Performance (3)'!$F$168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(3)'!$F$169:$F$183</c:f>
              <c:numCache>
                <c:formatCode>General</c:formatCode>
                <c:ptCount val="15"/>
                <c:pt idx="0">
                  <c:v>4.6998128036002271E-2</c:v>
                </c:pt>
                <c:pt idx="1">
                  <c:v>4.9397517646224624E-2</c:v>
                </c:pt>
                <c:pt idx="2">
                  <c:v>5.2491942706789509E-2</c:v>
                </c:pt>
                <c:pt idx="3">
                  <c:v>6.7606131080538034E-2</c:v>
                </c:pt>
                <c:pt idx="4">
                  <c:v>5.7294565909118814E-2</c:v>
                </c:pt>
                <c:pt idx="5">
                  <c:v>6.9702530554625108E-2</c:v>
                </c:pt>
                <c:pt idx="6">
                  <c:v>9.2129676361483601E-2</c:v>
                </c:pt>
                <c:pt idx="7">
                  <c:v>0.14015398333625248</c:v>
                </c:pt>
                <c:pt idx="8">
                  <c:v>0.21068991250164495</c:v>
                </c:pt>
                <c:pt idx="9">
                  <c:v>0.34285347332867483</c:v>
                </c:pt>
                <c:pt idx="10">
                  <c:v>0.64424041251186281</c:v>
                </c:pt>
                <c:pt idx="11">
                  <c:v>1.2167625000234694</c:v>
                </c:pt>
                <c:pt idx="12">
                  <c:v>2.4182281667211405</c:v>
                </c:pt>
                <c:pt idx="13">
                  <c:v>6.0452172998338938</c:v>
                </c:pt>
                <c:pt idx="14">
                  <c:v>10.319272400112823</c:v>
                </c:pt>
              </c:numCache>
            </c:numRef>
          </c:yVal>
          <c:smooth val="0"/>
          <c:extLst>
            <c:ext xmlns:c16="http://schemas.microsoft.com/office/drawing/2014/chart" uri="{C3380CC4-5D6E-409C-BE32-E72D297353CC}">
              <c16:uniqueId val="{00000001-F6DC-4909-B1CE-AB4088011A73}"/>
            </c:ext>
          </c:extLst>
        </c:ser>
        <c:ser>
          <c:idx val="2"/>
          <c:order val="2"/>
          <c:tx>
            <c:strRef>
              <c:f>'Performance (3)'!$G$168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(3)'!$G$169:$G$183</c:f>
              <c:numCache>
                <c:formatCode>General</c:formatCode>
                <c:ptCount val="15"/>
                <c:pt idx="0">
                  <c:v>0.10428097500213578</c:v>
                </c:pt>
                <c:pt idx="1">
                  <c:v>9.1358189094303682E-2</c:v>
                </c:pt>
                <c:pt idx="2">
                  <c:v>9.5470115094322641E-2</c:v>
                </c:pt>
                <c:pt idx="3">
                  <c:v>0.14218310810424187</c:v>
                </c:pt>
                <c:pt idx="4">
                  <c:v>9.345132777795058E-2</c:v>
                </c:pt>
                <c:pt idx="5">
                  <c:v>8.0649458067191218E-2</c:v>
                </c:pt>
                <c:pt idx="6">
                  <c:v>0.10068984199780971</c:v>
                </c:pt>
                <c:pt idx="7">
                  <c:v>0.10323124285787344</c:v>
                </c:pt>
                <c:pt idx="8">
                  <c:v>0.13176992368320689</c:v>
                </c:pt>
                <c:pt idx="9">
                  <c:v>0.14377817714453808</c:v>
                </c:pt>
                <c:pt idx="10">
                  <c:v>0.25968662499217315</c:v>
                </c:pt>
                <c:pt idx="11">
                  <c:v>0.92099116665000713</c:v>
                </c:pt>
                <c:pt idx="12">
                  <c:v>3.1974261999130249</c:v>
                </c:pt>
                <c:pt idx="13">
                  <c:v>13.944379199994728</c:v>
                </c:pt>
                <c:pt idx="14">
                  <c:v>77.747447399888188</c:v>
                </c:pt>
              </c:numCache>
            </c:numRef>
          </c:yVal>
          <c:smooth val="0"/>
          <c:extLst>
            <c:ext xmlns:c16="http://schemas.microsoft.com/office/drawing/2014/chart" uri="{C3380CC4-5D6E-409C-BE32-E72D297353CC}">
              <c16:uniqueId val="{00000002-F6DC-4909-B1CE-AB4088011A73}"/>
            </c:ext>
          </c:extLst>
        </c:ser>
        <c:ser>
          <c:idx val="3"/>
          <c:order val="3"/>
          <c:tx>
            <c:strRef>
              <c:f>'Performance (3)'!$H$168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F6DC-4909-B1CE-AB4088011A73}"/>
            </c:ext>
          </c:extLst>
        </c:ser>
        <c:dLbls>
          <c:showLegendKey val="0"/>
          <c:showVal val="0"/>
          <c:showCatName val="0"/>
          <c:showSerName val="0"/>
          <c:showPercent val="0"/>
          <c:showBubbleSize val="0"/>
        </c:dLbls>
        <c:axId val="39201375"/>
        <c:axId val="39204703"/>
      </c:scatterChart>
      <c:valAx>
        <c:axId val="39201375"/>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204703"/>
        <c:crosses val="autoZero"/>
        <c:crossBetween val="midCat"/>
      </c:valAx>
      <c:valAx>
        <c:axId val="3920470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20137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(4)'!$O$6</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(4)'!$E$7</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(4)'!$E$8:$E$29</c:f>
              <c:numCache>
                <c:formatCode>General</c:formatCode>
                <c:ptCount val="22"/>
                <c:pt idx="0">
                  <c:v>1.9245810238599224E-4</c:v>
                </c:pt>
                <c:pt idx="1">
                  <c:v>2.2163445769271222E-4</c:v>
                </c:pt>
                <c:pt idx="2">
                  <c:v>2.2581422119850907E-4</c:v>
                </c:pt>
                <c:pt idx="3">
                  <c:v>2.3537419855973688E-4</c:v>
                </c:pt>
                <c:pt idx="4">
                  <c:v>2.5108427739300624E-4</c:v>
                </c:pt>
                <c:pt idx="5">
                  <c:v>2.7578343720706502E-4</c:v>
                </c:pt>
                <c:pt idx="6">
                  <c:v>3.3995580636351602E-4</c:v>
                </c:pt>
                <c:pt idx="7">
                  <c:v>4.6883507735581448E-4</c:v>
                </c:pt>
                <c:pt idx="8">
                  <c:v>6.7968623079922542E-4</c:v>
                </c:pt>
                <c:pt idx="9">
                  <c:v>1.1109463452577285E-3</c:v>
                </c:pt>
                <c:pt idx="10">
                  <c:v>2.0510524200148335E-3</c:v>
                </c:pt>
                <c:pt idx="11">
                  <c:v>3.9374697637789167E-3</c:v>
                </c:pt>
                <c:pt idx="12">
                  <c:v>7.4854174887960543E-3</c:v>
                </c:pt>
                <c:pt idx="13">
                  <c:v>1.538660830768864E-2</c:v>
                </c:pt>
                <c:pt idx="14">
                  <c:v>2.9258074268936288E-2</c:v>
                </c:pt>
                <c:pt idx="15">
                  <c:v>5.7551893103538594E-2</c:v>
                </c:pt>
                <c:pt idx="16">
                  <c:v>0.11524348409081787</c:v>
                </c:pt>
                <c:pt idx="17">
                  <c:v>0.23830430000022965</c:v>
                </c:pt>
                <c:pt idx="18">
                  <c:v>0.46397152727215807</c:v>
                </c:pt>
                <c:pt idx="19">
                  <c:v>0.93845911666721804</c:v>
                </c:pt>
                <c:pt idx="20">
                  <c:v>1.8035423333349172</c:v>
                </c:pt>
                <c:pt idx="21">
                  <c:v>3.6462057500029914</c:v>
                </c:pt>
              </c:numCache>
            </c:numRef>
          </c:yVal>
          <c:smooth val="0"/>
          <c:extLst>
            <c:ext xmlns:c16="http://schemas.microsoft.com/office/drawing/2014/chart" uri="{C3380CC4-5D6E-409C-BE32-E72D297353CC}">
              <c16:uniqueId val="{00000000-969D-4B73-95CD-F2141DAC823F}"/>
            </c:ext>
          </c:extLst>
        </c:ser>
        <c:ser>
          <c:idx val="1"/>
          <c:order val="1"/>
          <c:tx>
            <c:strRef>
              <c:f>'Performance (4)'!$F$7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(4)'!$F$8:$F$29</c:f>
              <c:numCache>
                <c:formatCode>General</c:formatCode>
                <c:ptCount val="22"/>
                <c:pt idx="0">
                  <c:v>1.3594306299437542E-4</c:v>
                </c:pt>
                <c:pt idx="1">
                  <c:v>1.5851744285557272E-4</c:v>
                </c:pt>
                <c:pt idx="2">
                  <c:v>1.6039967920949692E-4</c:v>
                </c:pt>
                <c:pt idx="3">
                  <c:v>1.6645105695937929E-4</c:v>
                </c:pt>
                <c:pt idx="4">
                  <c:v>1.7839906522019869E-4</c:v>
                </c:pt>
                <c:pt idx="5">
                  <c:v>1.9946322004169034E-4</c:v>
                </c:pt>
                <c:pt idx="6">
                  <c:v>2.4900038842651831E-4</c:v>
                </c:pt>
                <c:pt idx="7">
                  <c:v>3.3811491073908341E-4</c:v>
                </c:pt>
                <c:pt idx="8">
                  <c:v>5.1946261167765367E-4</c:v>
                </c:pt>
                <c:pt idx="9">
                  <c:v>8.6570763504221712E-4</c:v>
                </c:pt>
                <c:pt idx="10">
                  <c:v>1.5616634603354035E-3</c:v>
                </c:pt>
                <c:pt idx="11">
                  <c:v>3.1192637554592673E-3</c:v>
                </c:pt>
                <c:pt idx="12">
                  <c:v>5.6734104308364657E-3</c:v>
                </c:pt>
                <c:pt idx="13">
                  <c:v>1.1494866206883399E-2</c:v>
                </c:pt>
                <c:pt idx="14">
                  <c:v>2.2498946636784697E-2</c:v>
                </c:pt>
                <c:pt idx="15">
                  <c:v>4.6098335779730208E-2</c:v>
                </c:pt>
                <c:pt idx="16">
                  <c:v>9.2389696363666604E-2</c:v>
                </c:pt>
                <c:pt idx="17">
                  <c:v>0.18251693571385527</c:v>
                </c:pt>
                <c:pt idx="18">
                  <c:v>0.35819367142851533</c:v>
                </c:pt>
                <c:pt idx="19">
                  <c:v>0.71529038571627879</c:v>
                </c:pt>
                <c:pt idx="20">
                  <c:v>1.4780514750018483</c:v>
                </c:pt>
                <c:pt idx="21">
                  <c:v>2.9306522500046412</c:v>
                </c:pt>
              </c:numCache>
            </c:numRef>
          </c:yVal>
          <c:smooth val="0"/>
          <c:extLst>
            <c:ext xmlns:c16="http://schemas.microsoft.com/office/drawing/2014/chart" uri="{C3380CC4-5D6E-409C-BE32-E72D297353CC}">
              <c16:uniqueId val="{00000001-969D-4B73-95CD-F2141DAC823F}"/>
            </c:ext>
          </c:extLst>
        </c:ser>
        <c:ser>
          <c:idx val="2"/>
          <c:order val="2"/>
          <c:tx>
            <c:strRef>
              <c:f>'Performance (4)'!$G$7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(4)'!$G$8:$G$29</c:f>
              <c:numCache>
                <c:formatCode>General</c:formatCode>
                <c:ptCount val="22"/>
                <c:pt idx="0">
                  <c:v>5.6886539249147204E-3</c:v>
                </c:pt>
                <c:pt idx="1">
                  <c:v>3.5579524893347759E-3</c:v>
                </c:pt>
                <c:pt idx="2">
                  <c:v>3.5415121813022095E-3</c:v>
                </c:pt>
                <c:pt idx="3">
                  <c:v>3.5806365067961093E-3</c:v>
                </c:pt>
                <c:pt idx="4">
                  <c:v>3.5377359971734386E-3</c:v>
                </c:pt>
                <c:pt idx="5">
                  <c:v>3.7133812175206486E-3</c:v>
                </c:pt>
                <c:pt idx="6">
                  <c:v>3.7865520817562366E-3</c:v>
                </c:pt>
                <c:pt idx="7">
                  <c:v>5.7305776632328512E-3</c:v>
                </c:pt>
                <c:pt idx="8">
                  <c:v>5.2972575211828431E-3</c:v>
                </c:pt>
                <c:pt idx="9">
                  <c:v>6.5245761408111152E-3</c:v>
                </c:pt>
                <c:pt idx="10">
                  <c:v>9.6753280463989198E-3</c:v>
                </c:pt>
                <c:pt idx="11">
                  <c:v>1.5257307317103657E-2</c:v>
                </c:pt>
                <c:pt idx="12">
                  <c:v>3.0219109036138489E-2</c:v>
                </c:pt>
                <c:pt idx="13">
                  <c:v>4.8741033980600285E-2</c:v>
                </c:pt>
                <c:pt idx="14">
                  <c:v>9.0233687499806231E-2</c:v>
                </c:pt>
                <c:pt idx="15">
                  <c:v>0.17765420000018664</c:v>
                </c:pt>
                <c:pt idx="16">
                  <c:v>0.34779826666635927</c:v>
                </c:pt>
                <c:pt idx="17">
                  <c:v>0.6672424125008547</c:v>
                </c:pt>
                <c:pt idx="18">
                  <c:v>1.3181699249980738</c:v>
                </c:pt>
                <c:pt idx="19">
                  <c:v>2.5906562000018312</c:v>
                </c:pt>
                <c:pt idx="20">
                  <c:v>5.2210930000001099</c:v>
                </c:pt>
                <c:pt idx="21">
                  <c:v>9.9557077000063146</c:v>
                </c:pt>
              </c:numCache>
            </c:numRef>
          </c:yVal>
          <c:smooth val="0"/>
          <c:extLst>
            <c:ext xmlns:c16="http://schemas.microsoft.com/office/drawing/2014/chart" uri="{C3380CC4-5D6E-409C-BE32-E72D297353CC}">
              <c16:uniqueId val="{00000002-969D-4B73-95CD-F2141DAC823F}"/>
            </c:ext>
          </c:extLst>
        </c:ser>
        <c:ser>
          <c:idx val="3"/>
          <c:order val="3"/>
          <c:tx>
            <c:strRef>
              <c:f>'Performance (4)'!$H$7</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(4)'!$H$8:$H$29</c:f>
              <c:numCache>
                <c:formatCode>General</c:formatCode>
                <c:ptCount val="22"/>
                <c:pt idx="0">
                  <c:v>1.3498111114114544E-4</c:v>
                </c:pt>
                <c:pt idx="1">
                  <c:v>1.5315777559970763E-4</c:v>
                </c:pt>
                <c:pt idx="2">
                  <c:v>1.5443443802734509E-4</c:v>
                </c:pt>
                <c:pt idx="3">
                  <c:v>1.6080273355856481E-4</c:v>
                </c:pt>
                <c:pt idx="4">
                  <c:v>1.7035489421157089E-4</c:v>
                </c:pt>
                <c:pt idx="5">
                  <c:v>1.9406681156594071E-4</c:v>
                </c:pt>
                <c:pt idx="6">
                  <c:v>2.3913017694878095E-4</c:v>
                </c:pt>
                <c:pt idx="7">
                  <c:v>3.7985228653958272E-4</c:v>
                </c:pt>
                <c:pt idx="8">
                  <c:v>4.9122999312367274E-4</c:v>
                </c:pt>
                <c:pt idx="9">
                  <c:v>8.4031443454672553E-4</c:v>
                </c:pt>
                <c:pt idx="10">
                  <c:v>1.6432132763716794E-3</c:v>
                </c:pt>
                <c:pt idx="11">
                  <c:v>2.8477951025060334E-3</c:v>
                </c:pt>
                <c:pt idx="12">
                  <c:v>5.5733062360776159E-3</c:v>
                </c:pt>
                <c:pt idx="13">
                  <c:v>1.1111598888884246E-2</c:v>
                </c:pt>
                <c:pt idx="14">
                  <c:v>2.2499586547077049E-2</c:v>
                </c:pt>
                <c:pt idx="15">
                  <c:v>4.7695639047638648E-2</c:v>
                </c:pt>
                <c:pt idx="16">
                  <c:v>9.484456415109134E-2</c:v>
                </c:pt>
                <c:pt idx="17">
                  <c:v>0.18952305185181709</c:v>
                </c:pt>
                <c:pt idx="18">
                  <c:v>0.52197440000018103</c:v>
                </c:pt>
                <c:pt idx="19">
                  <c:v>1.4370780999997805</c:v>
                </c:pt>
                <c:pt idx="20">
                  <c:v>4.2609138000043458</c:v>
                </c:pt>
                <c:pt idx="21">
                  <c:v>14.966843700007303</c:v>
                </c:pt>
              </c:numCache>
            </c:numRef>
          </c:yVal>
          <c:smooth val="0"/>
          <c:extLst>
            <c:ext xmlns:c16="http://schemas.microsoft.com/office/drawing/2014/chart" uri="{C3380CC4-5D6E-409C-BE32-E72D297353CC}">
              <c16:uniqueId val="{00000003-969D-4B73-95CD-F2141DAC823F}"/>
            </c:ext>
          </c:extLst>
        </c:ser>
        <c:ser>
          <c:idx val="4"/>
          <c:order val="4"/>
          <c:tx>
            <c:strRef>
              <c:f>'Performance (4)'!$I$7</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(4)'!$I$8:$I$29</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4-969D-4B73-95CD-F2141DAC823F}"/>
            </c:ext>
          </c:extLst>
        </c:ser>
        <c:dLbls>
          <c:showLegendKey val="0"/>
          <c:showVal val="0"/>
          <c:showCatName val="0"/>
          <c:showSerName val="0"/>
          <c:showPercent val="0"/>
          <c:showBubbleSize val="0"/>
        </c:dLbls>
        <c:axId val="1476657295"/>
        <c:axId val="1476634415"/>
      </c:scatterChart>
      <c:valAx>
        <c:axId val="1476657295"/>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76634415"/>
        <c:crosses val="autoZero"/>
        <c:crossBetween val="midCat"/>
      </c:valAx>
      <c:valAx>
        <c:axId val="147663441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7665729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(4)'!$O$33</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(4)'!$E$34</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(4)'!$E$35:$E$55</c:f>
              <c:numCache>
                <c:formatCode>General</c:formatCode>
                <c:ptCount val="21"/>
                <c:pt idx="0">
                  <c:v>1.9774036225571372E-4</c:v>
                </c:pt>
                <c:pt idx="1">
                  <c:v>2.083401041666851E-4</c:v>
                </c:pt>
                <c:pt idx="2">
                  <c:v>2.2246420181536804E-4</c:v>
                </c:pt>
                <c:pt idx="3">
                  <c:v>2.2748184258458725E-4</c:v>
                </c:pt>
                <c:pt idx="4">
                  <c:v>2.5908140318096846E-4</c:v>
                </c:pt>
                <c:pt idx="5">
                  <c:v>4.1733037309123574E-4</c:v>
                </c:pt>
                <c:pt idx="6">
                  <c:v>4.268794245713005E-4</c:v>
                </c:pt>
                <c:pt idx="7">
                  <c:v>6.2912497483513178E-4</c:v>
                </c:pt>
                <c:pt idx="8">
                  <c:v>1.1253898717086127E-3</c:v>
                </c:pt>
                <c:pt idx="9">
                  <c:v>2.1922624726007671E-3</c:v>
                </c:pt>
                <c:pt idx="10">
                  <c:v>3.6609514641272461E-3</c:v>
                </c:pt>
                <c:pt idx="11">
                  <c:v>7.3847228613617534E-3</c:v>
                </c:pt>
                <c:pt idx="12">
                  <c:v>1.5437009259237388E-2</c:v>
                </c:pt>
                <c:pt idx="13">
                  <c:v>3.0083985029912171E-2</c:v>
                </c:pt>
                <c:pt idx="14">
                  <c:v>6.1813309876554368E-2</c:v>
                </c:pt>
                <c:pt idx="15">
                  <c:v>0.12593739250005456</c:v>
                </c:pt>
                <c:pt idx="16">
                  <c:v>0.24893057619088463</c:v>
                </c:pt>
                <c:pt idx="17">
                  <c:v>0.50188946000125723</c:v>
                </c:pt>
                <c:pt idx="18">
                  <c:v>0.94772575000145787</c:v>
                </c:pt>
                <c:pt idx="19">
                  <c:v>1.95300490000227</c:v>
                </c:pt>
                <c:pt idx="20">
                  <c:v>4.0259089499959373</c:v>
                </c:pt>
              </c:numCache>
            </c:numRef>
          </c:yVal>
          <c:smooth val="0"/>
          <c:extLst>
            <c:ext xmlns:c16="http://schemas.microsoft.com/office/drawing/2014/chart" uri="{C3380CC4-5D6E-409C-BE32-E72D297353CC}">
              <c16:uniqueId val="{00000000-BD16-42F5-8119-C4A35F31E729}"/>
            </c:ext>
          </c:extLst>
        </c:ser>
        <c:ser>
          <c:idx val="1"/>
          <c:order val="1"/>
          <c:tx>
            <c:strRef>
              <c:f>'Performance (4)'!$F$34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(4)'!$F$35:$F$55</c:f>
              <c:numCache>
                <c:formatCode>General</c:formatCode>
                <c:ptCount val="21"/>
                <c:pt idx="0">
                  <c:v>1.4551286595665665E-4</c:v>
                </c:pt>
                <c:pt idx="1">
                  <c:v>1.6196533428368572E-4</c:v>
                </c:pt>
                <c:pt idx="2">
                  <c:v>1.5579848565123487E-4</c:v>
                </c:pt>
                <c:pt idx="3">
                  <c:v>1.6659581181535679E-4</c:v>
                </c:pt>
                <c:pt idx="4">
                  <c:v>1.9245611408328815E-4</c:v>
                </c:pt>
                <c:pt idx="5">
                  <c:v>3.3560811463846028E-4</c:v>
                </c:pt>
                <c:pt idx="6">
                  <c:v>3.4806484059657816E-4</c:v>
                </c:pt>
                <c:pt idx="7">
                  <c:v>5.344991020846217E-4</c:v>
                </c:pt>
                <c:pt idx="8">
                  <c:v>9.4687242946337347E-4</c:v>
                </c:pt>
                <c:pt idx="9">
                  <c:v>1.6656961692191553E-3</c:v>
                </c:pt>
                <c:pt idx="10">
                  <c:v>3.2825906167990525E-3</c:v>
                </c:pt>
                <c:pt idx="11">
                  <c:v>6.3174310606230232E-3</c:v>
                </c:pt>
                <c:pt idx="12">
                  <c:v>1.281219488489912E-2</c:v>
                </c:pt>
                <c:pt idx="13">
                  <c:v>2.7209686412986586E-2</c:v>
                </c:pt>
                <c:pt idx="14">
                  <c:v>5.9389950588229115E-2</c:v>
                </c:pt>
                <c:pt idx="15">
                  <c:v>0.10873392826096792</c:v>
                </c:pt>
                <c:pt idx="16">
                  <c:v>0.20891117916714089</c:v>
                </c:pt>
                <c:pt idx="17">
                  <c:v>0.42259143333285465</c:v>
                </c:pt>
                <c:pt idx="18">
                  <c:v>0.84903001666680211</c:v>
                </c:pt>
                <c:pt idx="19">
                  <c:v>1.7339026666692614</c:v>
                </c:pt>
                <c:pt idx="20">
                  <c:v>3.5771946500026388</c:v>
                </c:pt>
              </c:numCache>
            </c:numRef>
          </c:yVal>
          <c:smooth val="0"/>
          <c:extLst>
            <c:ext xmlns:c16="http://schemas.microsoft.com/office/drawing/2014/chart" uri="{C3380CC4-5D6E-409C-BE32-E72D297353CC}">
              <c16:uniqueId val="{00000001-BD16-42F5-8119-C4A35F31E729}"/>
            </c:ext>
          </c:extLst>
        </c:ser>
        <c:ser>
          <c:idx val="2"/>
          <c:order val="2"/>
          <c:tx>
            <c:strRef>
              <c:f>'Performance (4)'!$G$34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(4)'!$G$35:$G$55</c:f>
              <c:numCache>
                <c:formatCode>General</c:formatCode>
                <c:ptCount val="21"/>
                <c:pt idx="0">
                  <c:v>5.6397527621292768E-3</c:v>
                </c:pt>
                <c:pt idx="1">
                  <c:v>6.6991269076250833E-3</c:v>
                </c:pt>
                <c:pt idx="2">
                  <c:v>5.5458778270560021E-3</c:v>
                </c:pt>
                <c:pt idx="3">
                  <c:v>5.8523259649178481E-3</c:v>
                </c:pt>
                <c:pt idx="4">
                  <c:v>1.3001851688325104E-2</c:v>
                </c:pt>
                <c:pt idx="5">
                  <c:v>1.0761425321918709E-2</c:v>
                </c:pt>
                <c:pt idx="6">
                  <c:v>6.403665428950777E-3</c:v>
                </c:pt>
                <c:pt idx="7">
                  <c:v>8.9028714032186995E-3</c:v>
                </c:pt>
                <c:pt idx="8">
                  <c:v>7.4308643387698044E-3</c:v>
                </c:pt>
                <c:pt idx="9">
                  <c:v>9.0279689530731889E-3</c:v>
                </c:pt>
                <c:pt idx="10">
                  <c:v>1.1955460381833337E-2</c:v>
                </c:pt>
                <c:pt idx="11">
                  <c:v>1.8526233333331119E-2</c:v>
                </c:pt>
                <c:pt idx="12">
                  <c:v>3.2210231410247689E-2</c:v>
                </c:pt>
                <c:pt idx="13">
                  <c:v>6.0608356626366308E-2</c:v>
                </c:pt>
                <c:pt idx="14">
                  <c:v>0.10013271200004965</c:v>
                </c:pt>
                <c:pt idx="15">
                  <c:v>0.20276528399961535</c:v>
                </c:pt>
                <c:pt idx="16">
                  <c:v>0.36599035714295625</c:v>
                </c:pt>
                <c:pt idx="17">
                  <c:v>0.73307485714238807</c:v>
                </c:pt>
                <c:pt idx="18">
                  <c:v>1.5176469250000082</c:v>
                </c:pt>
                <c:pt idx="19">
                  <c:v>2.9479670000000624</c:v>
                </c:pt>
                <c:pt idx="20">
                  <c:v>6.2068918999866582</c:v>
                </c:pt>
              </c:numCache>
            </c:numRef>
          </c:yVal>
          <c:smooth val="0"/>
          <c:extLst>
            <c:ext xmlns:c16="http://schemas.microsoft.com/office/drawing/2014/chart" uri="{C3380CC4-5D6E-409C-BE32-E72D297353CC}">
              <c16:uniqueId val="{00000002-BD16-42F5-8119-C4A35F31E729}"/>
            </c:ext>
          </c:extLst>
        </c:ser>
        <c:ser>
          <c:idx val="3"/>
          <c:order val="3"/>
          <c:tx>
            <c:strRef>
              <c:f>'Performance (4)'!$H$34</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(4)'!$H$35:$H$55</c:f>
              <c:numCache>
                <c:formatCode>General</c:formatCode>
                <c:ptCount val="21"/>
                <c:pt idx="0">
                  <c:v>1.3924214263838543E-4</c:v>
                </c:pt>
                <c:pt idx="1">
                  <c:v>1.4045678249401903E-4</c:v>
                </c:pt>
                <c:pt idx="2">
                  <c:v>1.4769216659278026E-4</c:v>
                </c:pt>
                <c:pt idx="3">
                  <c:v>1.6023105592019211E-4</c:v>
                </c:pt>
                <c:pt idx="4">
                  <c:v>2.5060848035245755E-4</c:v>
                </c:pt>
                <c:pt idx="5">
                  <c:v>2.5745928118976329E-4</c:v>
                </c:pt>
                <c:pt idx="6">
                  <c:v>3.2586900417112276E-4</c:v>
                </c:pt>
                <c:pt idx="7">
                  <c:v>5.5422216803478579E-4</c:v>
                </c:pt>
                <c:pt idx="8">
                  <c:v>9.054193554233885E-4</c:v>
                </c:pt>
                <c:pt idx="9">
                  <c:v>1.7442819672137406E-3</c:v>
                </c:pt>
                <c:pt idx="10">
                  <c:v>3.2532713077373125E-3</c:v>
                </c:pt>
                <c:pt idx="11">
                  <c:v>7.4390579494775684E-3</c:v>
                </c:pt>
                <c:pt idx="12">
                  <c:v>1.3930596657394701E-2</c:v>
                </c:pt>
                <c:pt idx="13">
                  <c:v>2.8394723163820978E-2</c:v>
                </c:pt>
                <c:pt idx="14">
                  <c:v>6.0046509523783154E-2</c:v>
                </c:pt>
                <c:pt idx="15">
                  <c:v>0.12368014634149603</c:v>
                </c:pt>
                <c:pt idx="16">
                  <c:v>0.2501403299997037</c:v>
                </c:pt>
                <c:pt idx="17">
                  <c:v>0.50088849090918142</c:v>
                </c:pt>
                <c:pt idx="18">
                  <c:v>1.2296502399985911</c:v>
                </c:pt>
                <c:pt idx="19">
                  <c:v>2.6433009000029415</c:v>
                </c:pt>
                <c:pt idx="20">
                  <c:v>6.7599382000043988</c:v>
                </c:pt>
              </c:numCache>
            </c:numRef>
          </c:yVal>
          <c:smooth val="0"/>
          <c:extLst>
            <c:ext xmlns:c16="http://schemas.microsoft.com/office/drawing/2014/chart" uri="{C3380CC4-5D6E-409C-BE32-E72D297353CC}">
              <c16:uniqueId val="{00000003-BD16-42F5-8119-C4A35F31E729}"/>
            </c:ext>
          </c:extLst>
        </c:ser>
        <c:ser>
          <c:idx val="4"/>
          <c:order val="4"/>
          <c:tx>
            <c:strRef>
              <c:f>'Performance (4)'!$I$34</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(4)'!$I$35:$I$55</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4-BD16-42F5-8119-C4A35F31E729}"/>
            </c:ext>
          </c:extLst>
        </c:ser>
        <c:dLbls>
          <c:showLegendKey val="0"/>
          <c:showVal val="0"/>
          <c:showCatName val="0"/>
          <c:showSerName val="0"/>
          <c:showPercent val="0"/>
          <c:showBubbleSize val="0"/>
        </c:dLbls>
        <c:axId val="794328015"/>
        <c:axId val="794323023"/>
      </c:scatterChart>
      <c:valAx>
        <c:axId val="794328015"/>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4323023"/>
        <c:crosses val="autoZero"/>
        <c:crossBetween val="midCat"/>
      </c:valAx>
      <c:valAx>
        <c:axId val="79432302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43280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(4)'!$O$60</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(4)'!$E$61</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(4)'!$E$62:$E$82</c:f>
              <c:numCache>
                <c:formatCode>General</c:formatCode>
                <c:ptCount val="21"/>
                <c:pt idx="0">
                  <c:v>2.0837042423717221E-4</c:v>
                </c:pt>
                <c:pt idx="1">
                  <c:v>2.1248820279652368E-4</c:v>
                </c:pt>
                <c:pt idx="2">
                  <c:v>2.2220403964057884E-4</c:v>
                </c:pt>
                <c:pt idx="3">
                  <c:v>2.4954844537663817E-4</c:v>
                </c:pt>
                <c:pt idx="4">
                  <c:v>2.8892395123052871E-4</c:v>
                </c:pt>
                <c:pt idx="5">
                  <c:v>3.6484120393996542E-4</c:v>
                </c:pt>
                <c:pt idx="6">
                  <c:v>5.1562584304492133E-4</c:v>
                </c:pt>
                <c:pt idx="7">
                  <c:v>8.2205012329634292E-4</c:v>
                </c:pt>
                <c:pt idx="8">
                  <c:v>1.4565891931225805E-3</c:v>
                </c:pt>
                <c:pt idx="9">
                  <c:v>2.716759043996549E-3</c:v>
                </c:pt>
                <c:pt idx="10">
                  <c:v>5.318818809788706E-3</c:v>
                </c:pt>
                <c:pt idx="11">
                  <c:v>1.016776341466021E-2</c:v>
                </c:pt>
                <c:pt idx="12">
                  <c:v>2.0297074193583665E-2</c:v>
                </c:pt>
                <c:pt idx="13">
                  <c:v>6.2662631249986583E-2</c:v>
                </c:pt>
                <c:pt idx="14">
                  <c:v>0.10175671999983024</c:v>
                </c:pt>
                <c:pt idx="15">
                  <c:v>0.16359403225801689</c:v>
                </c:pt>
                <c:pt idx="16">
                  <c:v>0.33169604999966396</c:v>
                </c:pt>
                <c:pt idx="17">
                  <c:v>0.71999988571457962</c:v>
                </c:pt>
                <c:pt idx="18">
                  <c:v>1.8530280333313083</c:v>
                </c:pt>
                <c:pt idx="19">
                  <c:v>2.6306359500013059</c:v>
                </c:pt>
                <c:pt idx="20">
                  <c:v>5.2614844999916386</c:v>
                </c:pt>
              </c:numCache>
            </c:numRef>
          </c:yVal>
          <c:smooth val="0"/>
          <c:extLst>
            <c:ext xmlns:c16="http://schemas.microsoft.com/office/drawing/2014/chart" uri="{C3380CC4-5D6E-409C-BE32-E72D297353CC}">
              <c16:uniqueId val="{00000000-0552-4B37-902F-7C2F99CA48F0}"/>
            </c:ext>
          </c:extLst>
        </c:ser>
        <c:ser>
          <c:idx val="1"/>
          <c:order val="1"/>
          <c:tx>
            <c:strRef>
              <c:f>'Performance (4)'!$F$61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(4)'!$F$62:$F$82</c:f>
              <c:numCache>
                <c:formatCode>General</c:formatCode>
                <c:ptCount val="21"/>
                <c:pt idx="0">
                  <c:v>1.4822228019219184E-4</c:v>
                </c:pt>
                <c:pt idx="1">
                  <c:v>1.5324809207113723E-4</c:v>
                </c:pt>
                <c:pt idx="2">
                  <c:v>1.6237238423107931E-4</c:v>
                </c:pt>
                <c:pt idx="3">
                  <c:v>1.8305855239075591E-4</c:v>
                </c:pt>
                <c:pt idx="4">
                  <c:v>2.2415817717195172E-4</c:v>
                </c:pt>
                <c:pt idx="5">
                  <c:v>3.1211624843902367E-4</c:v>
                </c:pt>
                <c:pt idx="6">
                  <c:v>4.6245462449141615E-4</c:v>
                </c:pt>
                <c:pt idx="7">
                  <c:v>7.7714712465058765E-4</c:v>
                </c:pt>
                <c:pt idx="8">
                  <c:v>1.4296989994275803E-3</c:v>
                </c:pt>
                <c:pt idx="9">
                  <c:v>2.7189742795025468E-3</c:v>
                </c:pt>
                <c:pt idx="10">
                  <c:v>5.5620996666645318E-3</c:v>
                </c:pt>
                <c:pt idx="11">
                  <c:v>1.0295072427978107E-2</c:v>
                </c:pt>
                <c:pt idx="12">
                  <c:v>2.0719876033032682E-2</c:v>
                </c:pt>
                <c:pt idx="13">
                  <c:v>5.2434297916685559E-2</c:v>
                </c:pt>
                <c:pt idx="14">
                  <c:v>0.10184466200007591</c:v>
                </c:pt>
                <c:pt idx="15">
                  <c:v>0.18128961428582052</c:v>
                </c:pt>
                <c:pt idx="16">
                  <c:v>0.37821077142871218</c:v>
                </c:pt>
                <c:pt idx="17">
                  <c:v>0.80199544285590363</c:v>
                </c:pt>
                <c:pt idx="18">
                  <c:v>2.1459187000000384</c:v>
                </c:pt>
                <c:pt idx="19">
                  <c:v>2.9664403499991749</c:v>
                </c:pt>
                <c:pt idx="20">
                  <c:v>5.9387074000114808</c:v>
                </c:pt>
              </c:numCache>
            </c:numRef>
          </c:yVal>
          <c:smooth val="0"/>
          <c:extLst>
            <c:ext xmlns:c16="http://schemas.microsoft.com/office/drawing/2014/chart" uri="{C3380CC4-5D6E-409C-BE32-E72D297353CC}">
              <c16:uniqueId val="{00000001-0552-4B37-902F-7C2F99CA48F0}"/>
            </c:ext>
          </c:extLst>
        </c:ser>
        <c:ser>
          <c:idx val="2"/>
          <c:order val="2"/>
          <c:tx>
            <c:strRef>
              <c:f>'Performance (4)'!$G$61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(4)'!$G$62:$G$82</c:f>
              <c:numCache>
                <c:formatCode>General</c:formatCode>
                <c:ptCount val="21"/>
                <c:pt idx="0">
                  <c:v>4.4025011443601459E-3</c:v>
                </c:pt>
                <c:pt idx="1">
                  <c:v>5.4252680043437125E-3</c:v>
                </c:pt>
                <c:pt idx="2">
                  <c:v>4.8656964007780228E-3</c:v>
                </c:pt>
                <c:pt idx="3">
                  <c:v>5.1655465908992454E-3</c:v>
                </c:pt>
                <c:pt idx="4">
                  <c:v>5.5629632925421509E-3</c:v>
                </c:pt>
                <c:pt idx="5">
                  <c:v>6.3173619949550199E-3</c:v>
                </c:pt>
                <c:pt idx="6">
                  <c:v>8.0273388443031848E-3</c:v>
                </c:pt>
                <c:pt idx="7">
                  <c:v>1.0508938025231444E-2</c:v>
                </c:pt>
                <c:pt idx="8">
                  <c:v>1.6487719078931581E-2</c:v>
                </c:pt>
                <c:pt idx="9">
                  <c:v>2.8313670621456125E-2</c:v>
                </c:pt>
                <c:pt idx="10">
                  <c:v>5.1172609183651026E-2</c:v>
                </c:pt>
                <c:pt idx="11">
                  <c:v>9.8451207843027078E-2</c:v>
                </c:pt>
                <c:pt idx="12">
                  <c:v>0.21879393750047407</c:v>
                </c:pt>
                <c:pt idx="13">
                  <c:v>0.46140577272771305</c:v>
                </c:pt>
                <c:pt idx="14">
                  <c:v>0.78182818571388324</c:v>
                </c:pt>
                <c:pt idx="15">
                  <c:v>1.5461234249996778</c:v>
                </c:pt>
                <c:pt idx="16">
                  <c:v>3.0543598500007647</c:v>
                </c:pt>
                <c:pt idx="17">
                  <c:v>7.0190771000052337</c:v>
                </c:pt>
                <c:pt idx="18">
                  <c:v>13.58657569999923</c:v>
                </c:pt>
                <c:pt idx="19">
                  <c:v>27.179190499999095</c:v>
                </c:pt>
                <c:pt idx="20">
                  <c:v>47.431599699993967</c:v>
                </c:pt>
              </c:numCache>
            </c:numRef>
          </c:yVal>
          <c:smooth val="0"/>
          <c:extLst>
            <c:ext xmlns:c16="http://schemas.microsoft.com/office/drawing/2014/chart" uri="{C3380CC4-5D6E-409C-BE32-E72D297353CC}">
              <c16:uniqueId val="{00000002-0552-4B37-902F-7C2F99CA48F0}"/>
            </c:ext>
          </c:extLst>
        </c:ser>
        <c:ser>
          <c:idx val="3"/>
          <c:order val="3"/>
          <c:tx>
            <c:strRef>
              <c:f>'Performance (4)'!$H$61</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(4)'!$H$62:$H$82</c:f>
              <c:numCache>
                <c:formatCode>General</c:formatCode>
                <c:ptCount val="21"/>
                <c:pt idx="0">
                  <c:v>1.4819914935267021E-4</c:v>
                </c:pt>
                <c:pt idx="1">
                  <c:v>1.4534676317537129E-4</c:v>
                </c:pt>
                <c:pt idx="2">
                  <c:v>1.5078278700862176E-4</c:v>
                </c:pt>
                <c:pt idx="3">
                  <c:v>1.6875041511987983E-4</c:v>
                </c:pt>
                <c:pt idx="4">
                  <c:v>2.0104294157838949E-4</c:v>
                </c:pt>
                <c:pt idx="5">
                  <c:v>2.6394093644410997E-4</c:v>
                </c:pt>
                <c:pt idx="6">
                  <c:v>3.8617766450362376E-4</c:v>
                </c:pt>
                <c:pt idx="7">
                  <c:v>6.3121875789030532E-4</c:v>
                </c:pt>
                <c:pt idx="8">
                  <c:v>1.1465271205883341E-3</c:v>
                </c:pt>
                <c:pt idx="9">
                  <c:v>2.147192700728588E-3</c:v>
                </c:pt>
                <c:pt idx="10">
                  <c:v>4.2171869308562692E-3</c:v>
                </c:pt>
                <c:pt idx="11">
                  <c:v>8.7161236933942805E-3</c:v>
                </c:pt>
                <c:pt idx="12">
                  <c:v>3.0396758181847294E-2</c:v>
                </c:pt>
                <c:pt idx="13">
                  <c:v>3.8234445801513972E-2</c:v>
                </c:pt>
                <c:pt idx="14">
                  <c:v>8.3798428333345026E-2</c:v>
                </c:pt>
                <c:pt idx="15">
                  <c:v>0.15757775625024806</c:v>
                </c:pt>
                <c:pt idx="16">
                  <c:v>0.31542140000055952</c:v>
                </c:pt>
                <c:pt idx="17">
                  <c:v>1.014315719998558</c:v>
                </c:pt>
                <c:pt idx="18">
                  <c:v>2.7594499000042561</c:v>
                </c:pt>
                <c:pt idx="19">
                  <c:v>7.1085759999987204</c:v>
                </c:pt>
                <c:pt idx="20">
                  <c:v>23.792623600005754</c:v>
                </c:pt>
              </c:numCache>
            </c:numRef>
          </c:yVal>
          <c:smooth val="0"/>
          <c:extLst>
            <c:ext xmlns:c16="http://schemas.microsoft.com/office/drawing/2014/chart" uri="{C3380CC4-5D6E-409C-BE32-E72D297353CC}">
              <c16:uniqueId val="{00000003-0552-4B37-902F-7C2F99CA48F0}"/>
            </c:ext>
          </c:extLst>
        </c:ser>
        <c:ser>
          <c:idx val="4"/>
          <c:order val="4"/>
          <c:tx>
            <c:strRef>
              <c:f>'Performance (4)'!$I$61</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(4)'!$I$62:$I$82</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4-0552-4B37-902F-7C2F99CA48F0}"/>
            </c:ext>
          </c:extLst>
        </c:ser>
        <c:dLbls>
          <c:showLegendKey val="0"/>
          <c:showVal val="0"/>
          <c:showCatName val="0"/>
          <c:showSerName val="0"/>
          <c:showPercent val="0"/>
          <c:showBubbleSize val="0"/>
        </c:dLbls>
        <c:axId val="794335919"/>
        <c:axId val="794341743"/>
      </c:scatterChart>
      <c:valAx>
        <c:axId val="794335919"/>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4341743"/>
        <c:crosses val="autoZero"/>
        <c:crossBetween val="midCat"/>
      </c:valAx>
      <c:valAx>
        <c:axId val="79434174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433591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(4)'!$O$87</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(4)'!$E$88</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(4)'!$E$89:$E$107</c:f>
              <c:numCache>
                <c:formatCode>General</c:formatCode>
                <c:ptCount val="19"/>
                <c:pt idx="0">
                  <c:v>2.1715879006346323E-4</c:v>
                </c:pt>
                <c:pt idx="1">
                  <c:v>2.48449962732949E-4</c:v>
                </c:pt>
                <c:pt idx="2">
                  <c:v>2.9445449031262864E-4</c:v>
                </c:pt>
                <c:pt idx="3">
                  <c:v>3.9836025334610262E-4</c:v>
                </c:pt>
                <c:pt idx="4">
                  <c:v>6.0609743030297315E-4</c:v>
                </c:pt>
                <c:pt idx="5">
                  <c:v>9.5980385796684455E-4</c:v>
                </c:pt>
                <c:pt idx="6">
                  <c:v>1.6827666554496982E-3</c:v>
                </c:pt>
                <c:pt idx="7">
                  <c:v>3.7164533432357894E-3</c:v>
                </c:pt>
                <c:pt idx="8">
                  <c:v>6.3872297573321713E-3</c:v>
                </c:pt>
                <c:pt idx="9">
                  <c:v>1.2968706476687299E-2</c:v>
                </c:pt>
                <c:pt idx="10">
                  <c:v>3.3026701973683792E-2</c:v>
                </c:pt>
                <c:pt idx="11">
                  <c:v>5.3688853191449601E-2</c:v>
                </c:pt>
                <c:pt idx="12">
                  <c:v>0.11227913111118444</c:v>
                </c:pt>
                <c:pt idx="13">
                  <c:v>0.21495463333364265</c:v>
                </c:pt>
                <c:pt idx="14">
                  <c:v>0.44888713333299773</c:v>
                </c:pt>
                <c:pt idx="15">
                  <c:v>0.88336273333212978</c:v>
                </c:pt>
                <c:pt idx="16">
                  <c:v>1.7884000666623858</c:v>
                </c:pt>
                <c:pt idx="17">
                  <c:v>3.6408469500020146</c:v>
                </c:pt>
                <c:pt idx="18">
                  <c:v>7.1062008000008063</c:v>
                </c:pt>
              </c:numCache>
            </c:numRef>
          </c:yVal>
          <c:smooth val="0"/>
          <c:extLst>
            <c:ext xmlns:c16="http://schemas.microsoft.com/office/drawing/2014/chart" uri="{C3380CC4-5D6E-409C-BE32-E72D297353CC}">
              <c16:uniqueId val="{00000000-A734-4F07-AB87-AE72E28B1C9B}"/>
            </c:ext>
          </c:extLst>
        </c:ser>
        <c:ser>
          <c:idx val="1"/>
          <c:order val="1"/>
          <c:tx>
            <c:strRef>
              <c:f>'Performance (4)'!$F$88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(4)'!$F$89:$F$107</c:f>
              <c:numCache>
                <c:formatCode>General</c:formatCode>
                <c:ptCount val="19"/>
                <c:pt idx="0">
                  <c:v>1.5414053887400348E-4</c:v>
                </c:pt>
                <c:pt idx="1">
                  <c:v>1.773295244175099E-4</c:v>
                </c:pt>
                <c:pt idx="2">
                  <c:v>2.1150683587159062E-4</c:v>
                </c:pt>
                <c:pt idx="3">
                  <c:v>2.9133551826621124E-4</c:v>
                </c:pt>
                <c:pt idx="4">
                  <c:v>4.5979413333290052E-4</c:v>
                </c:pt>
                <c:pt idx="5">
                  <c:v>7.6947518079851878E-4</c:v>
                </c:pt>
                <c:pt idx="6">
                  <c:v>1.3336517866662082E-3</c:v>
                </c:pt>
                <c:pt idx="7">
                  <c:v>2.7546985682836886E-3</c:v>
                </c:pt>
                <c:pt idx="8">
                  <c:v>5.0643288461567583E-3</c:v>
                </c:pt>
                <c:pt idx="9">
                  <c:v>1.0229759100199189E-2</c:v>
                </c:pt>
                <c:pt idx="10">
                  <c:v>2.5676892307670549E-2</c:v>
                </c:pt>
                <c:pt idx="11">
                  <c:v>4.3495027826081598E-2</c:v>
                </c:pt>
                <c:pt idx="12">
                  <c:v>9.1686181818262075E-2</c:v>
                </c:pt>
                <c:pt idx="13">
                  <c:v>0.18025027857168294</c:v>
                </c:pt>
                <c:pt idx="14">
                  <c:v>0.37986928571418893</c:v>
                </c:pt>
                <c:pt idx="15">
                  <c:v>0.7482887571428104</c:v>
                </c:pt>
                <c:pt idx="16">
                  <c:v>1.49185209999996</c:v>
                </c:pt>
                <c:pt idx="17">
                  <c:v>3.0235809500009054</c:v>
                </c:pt>
                <c:pt idx="18">
                  <c:v>6.4366204999969341</c:v>
                </c:pt>
              </c:numCache>
            </c:numRef>
          </c:yVal>
          <c:smooth val="0"/>
          <c:extLst>
            <c:ext xmlns:c16="http://schemas.microsoft.com/office/drawing/2014/chart" uri="{C3380CC4-5D6E-409C-BE32-E72D297353CC}">
              <c16:uniqueId val="{00000001-A734-4F07-AB87-AE72E28B1C9B}"/>
            </c:ext>
          </c:extLst>
        </c:ser>
        <c:ser>
          <c:idx val="2"/>
          <c:order val="2"/>
          <c:tx>
            <c:strRef>
              <c:f>'Performance (4)'!$G$88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(4)'!$G$89:$G$107</c:f>
              <c:numCache>
                <c:formatCode>General</c:formatCode>
                <c:ptCount val="19"/>
                <c:pt idx="0">
                  <c:v>4.8367115087157323E-3</c:v>
                </c:pt>
                <c:pt idx="1">
                  <c:v>5.351092513366777E-3</c:v>
                </c:pt>
                <c:pt idx="2">
                  <c:v>5.824559837022316E-3</c:v>
                </c:pt>
                <c:pt idx="3">
                  <c:v>5.7644283410117746E-3</c:v>
                </c:pt>
                <c:pt idx="4">
                  <c:v>8.7122184668893959E-3</c:v>
                </c:pt>
                <c:pt idx="5">
                  <c:v>6.7224344085882884E-3</c:v>
                </c:pt>
                <c:pt idx="6">
                  <c:v>7.9324212361226026E-3</c:v>
                </c:pt>
                <c:pt idx="7">
                  <c:v>1.0409943659030136E-2</c:v>
                </c:pt>
                <c:pt idx="8">
                  <c:v>1.5610347663545967E-2</c:v>
                </c:pt>
                <c:pt idx="9">
                  <c:v>2.5936983937881356E-2</c:v>
                </c:pt>
                <c:pt idx="10">
                  <c:v>5.8225543181833928E-2</c:v>
                </c:pt>
                <c:pt idx="11">
                  <c:v>9.1742665454512456E-2</c:v>
                </c:pt>
                <c:pt idx="12">
                  <c:v>0.15508095757589521</c:v>
                </c:pt>
                <c:pt idx="13">
                  <c:v>0.31491440624995448</c:v>
                </c:pt>
                <c:pt idx="14">
                  <c:v>0.64453859999957785</c:v>
                </c:pt>
                <c:pt idx="15">
                  <c:v>1.3036753249980393</c:v>
                </c:pt>
                <c:pt idx="16">
                  <c:v>2.385067633333771</c:v>
                </c:pt>
                <c:pt idx="17">
                  <c:v>5.4075021000026027</c:v>
                </c:pt>
                <c:pt idx="18">
                  <c:v>10.457503099998576</c:v>
                </c:pt>
              </c:numCache>
            </c:numRef>
          </c:yVal>
          <c:smooth val="0"/>
          <c:extLst>
            <c:ext xmlns:c16="http://schemas.microsoft.com/office/drawing/2014/chart" uri="{C3380CC4-5D6E-409C-BE32-E72D297353CC}">
              <c16:uniqueId val="{00000002-A734-4F07-AB87-AE72E28B1C9B}"/>
            </c:ext>
          </c:extLst>
        </c:ser>
        <c:ser>
          <c:idx val="3"/>
          <c:order val="3"/>
          <c:tx>
            <c:strRef>
              <c:f>'Performance (4)'!$H$88</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(4)'!$H$89:$H$107</c:f>
              <c:numCache>
                <c:formatCode>General</c:formatCode>
                <c:ptCount val="19"/>
                <c:pt idx="0">
                  <c:v>1.5315705884155049E-4</c:v>
                </c:pt>
                <c:pt idx="1">
                  <c:v>1.6481741437823378E-4</c:v>
                </c:pt>
                <c:pt idx="2">
                  <c:v>1.9996569885991398E-4</c:v>
                </c:pt>
                <c:pt idx="3">
                  <c:v>2.6477773247178646E-4</c:v>
                </c:pt>
                <c:pt idx="4">
                  <c:v>4.1793563189469177E-4</c:v>
                </c:pt>
                <c:pt idx="5">
                  <c:v>6.5533310616038606E-4</c:v>
                </c:pt>
                <c:pt idx="6">
                  <c:v>1.1752927614557616E-3</c:v>
                </c:pt>
                <c:pt idx="7">
                  <c:v>2.3589658651553412E-3</c:v>
                </c:pt>
                <c:pt idx="8">
                  <c:v>4.5665995433812829E-3</c:v>
                </c:pt>
                <c:pt idx="9">
                  <c:v>9.4338755179003662E-3</c:v>
                </c:pt>
                <c:pt idx="10">
                  <c:v>2.3210389351839292E-2</c:v>
                </c:pt>
                <c:pt idx="11">
                  <c:v>4.3445412069057304E-2</c:v>
                </c:pt>
                <c:pt idx="12">
                  <c:v>9.3112696296345721E-2</c:v>
                </c:pt>
                <c:pt idx="13">
                  <c:v>0.18575476666673138</c:v>
                </c:pt>
                <c:pt idx="14">
                  <c:v>0.3803563928564212</c:v>
                </c:pt>
                <c:pt idx="15">
                  <c:v>0.7623674714289207</c:v>
                </c:pt>
                <c:pt idx="16">
                  <c:v>1.5162984000016877</c:v>
                </c:pt>
                <c:pt idx="17">
                  <c:v>3.1022019500014721</c:v>
                </c:pt>
                <c:pt idx="18">
                  <c:v>6.7709998000063933</c:v>
                </c:pt>
              </c:numCache>
            </c:numRef>
          </c:yVal>
          <c:smooth val="0"/>
          <c:extLst>
            <c:ext xmlns:c16="http://schemas.microsoft.com/office/drawing/2014/chart" uri="{C3380CC4-5D6E-409C-BE32-E72D297353CC}">
              <c16:uniqueId val="{00000003-A734-4F07-AB87-AE72E28B1C9B}"/>
            </c:ext>
          </c:extLst>
        </c:ser>
        <c:ser>
          <c:idx val="4"/>
          <c:order val="4"/>
          <c:tx>
            <c:strRef>
              <c:f>'Performance (4)'!$I$88</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(4)'!$I$89:$I$107</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4-A734-4F07-AB87-AE72E28B1C9B}"/>
            </c:ext>
          </c:extLst>
        </c:ser>
        <c:dLbls>
          <c:showLegendKey val="0"/>
          <c:showVal val="0"/>
          <c:showCatName val="0"/>
          <c:showSerName val="0"/>
          <c:showPercent val="0"/>
          <c:showBubbleSize val="0"/>
        </c:dLbls>
        <c:axId val="794329679"/>
        <c:axId val="794327599"/>
      </c:scatterChart>
      <c:valAx>
        <c:axId val="794329679"/>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4327599"/>
        <c:crosses val="autoZero"/>
        <c:crossBetween val="midCat"/>
      </c:valAx>
      <c:valAx>
        <c:axId val="79432759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432967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(4)'!$O$114</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(4)'!$E$115</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(4)'!$E$116:$E$129</c:f>
              <c:numCache>
                <c:formatCode>General</c:formatCode>
                <c:ptCount val="14"/>
                <c:pt idx="0">
                  <c:v>2.1618470318657897E-4</c:v>
                </c:pt>
                <c:pt idx="1">
                  <c:v>2.3657232683561551E-4</c:v>
                </c:pt>
                <c:pt idx="2">
                  <c:v>2.7614069144497552E-4</c:v>
                </c:pt>
                <c:pt idx="3">
                  <c:v>3.5127720247264964E-4</c:v>
                </c:pt>
                <c:pt idx="4">
                  <c:v>5.1556297556450538E-4</c:v>
                </c:pt>
                <c:pt idx="5">
                  <c:v>7.6757045280018924E-4</c:v>
                </c:pt>
                <c:pt idx="6">
                  <c:v>1.3487546925594104E-3</c:v>
                </c:pt>
                <c:pt idx="7">
                  <c:v>2.51646889783633E-3</c:v>
                </c:pt>
                <c:pt idx="8">
                  <c:v>5.040477240681583E-3</c:v>
                </c:pt>
                <c:pt idx="9">
                  <c:v>9.7421552529078376E-3</c:v>
                </c:pt>
                <c:pt idx="10">
                  <c:v>2.0353191869905526E-2</c:v>
                </c:pt>
                <c:pt idx="11">
                  <c:v>4.0497387096805934E-2</c:v>
                </c:pt>
                <c:pt idx="12">
                  <c:v>8.2564031147754929E-2</c:v>
                </c:pt>
                <c:pt idx="13">
                  <c:v>0.16461303548402934</c:v>
                </c:pt>
              </c:numCache>
            </c:numRef>
          </c:yVal>
          <c:smooth val="0"/>
          <c:extLst>
            <c:ext xmlns:c16="http://schemas.microsoft.com/office/drawing/2014/chart" uri="{C3380CC4-5D6E-409C-BE32-E72D297353CC}">
              <c16:uniqueId val="{00000000-301D-4478-A7A7-CFBC9C3D258F}"/>
            </c:ext>
          </c:extLst>
        </c:ser>
        <c:ser>
          <c:idx val="1"/>
          <c:order val="1"/>
          <c:tx>
            <c:strRef>
              <c:f>'Performance (4)'!$F$115</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(4)'!$F$116:$F$129</c:f>
              <c:numCache>
                <c:formatCode>General</c:formatCode>
                <c:ptCount val="14"/>
                <c:pt idx="0">
                  <c:v>1.5353203856698783E-4</c:v>
                </c:pt>
                <c:pt idx="1">
                  <c:v>1.7118035536975226E-4</c:v>
                </c:pt>
                <c:pt idx="2">
                  <c:v>2.0012529517727281E-4</c:v>
                </c:pt>
                <c:pt idx="3">
                  <c:v>2.5774821382555993E-4</c:v>
                </c:pt>
                <c:pt idx="4">
                  <c:v>3.7321638304198935E-4</c:v>
                </c:pt>
                <c:pt idx="5">
                  <c:v>6.025854681292734E-4</c:v>
                </c:pt>
                <c:pt idx="6">
                  <c:v>1.0923997597218512E-3</c:v>
                </c:pt>
                <c:pt idx="7">
                  <c:v>1.9795340720187194E-3</c:v>
                </c:pt>
                <c:pt idx="8">
                  <c:v>4.0334324193545693E-3</c:v>
                </c:pt>
                <c:pt idx="9">
                  <c:v>7.8457032915284688E-3</c:v>
                </c:pt>
                <c:pt idx="10">
                  <c:v>1.6204320064745467E-2</c:v>
                </c:pt>
                <c:pt idx="11">
                  <c:v>3.2963655263206181E-2</c:v>
                </c:pt>
                <c:pt idx="12">
                  <c:v>6.5161231168932826E-2</c:v>
                </c:pt>
                <c:pt idx="13">
                  <c:v>0.13327147894750324</c:v>
                </c:pt>
              </c:numCache>
            </c:numRef>
          </c:yVal>
          <c:smooth val="0"/>
          <c:extLst>
            <c:ext xmlns:c16="http://schemas.microsoft.com/office/drawing/2014/chart" uri="{C3380CC4-5D6E-409C-BE32-E72D297353CC}">
              <c16:uniqueId val="{00000001-301D-4478-A7A7-CFBC9C3D258F}"/>
            </c:ext>
          </c:extLst>
        </c:ser>
        <c:ser>
          <c:idx val="2"/>
          <c:order val="2"/>
          <c:tx>
            <c:strRef>
              <c:f>'Performance (4)'!$G$115</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(4)'!$G$116:$G$129</c:f>
              <c:numCache>
                <c:formatCode>General</c:formatCode>
                <c:ptCount val="14"/>
                <c:pt idx="0">
                  <c:v>4.7176662264150166E-3</c:v>
                </c:pt>
                <c:pt idx="1">
                  <c:v>5.0374004028205062E-3</c:v>
                </c:pt>
                <c:pt idx="2">
                  <c:v>5.294423915335549E-3</c:v>
                </c:pt>
                <c:pt idx="3">
                  <c:v>5.3780603225834882E-3</c:v>
                </c:pt>
                <c:pt idx="4">
                  <c:v>5.9294703791393311E-3</c:v>
                </c:pt>
                <c:pt idx="5">
                  <c:v>6.8533186301427945E-3</c:v>
                </c:pt>
                <c:pt idx="6">
                  <c:v>1.0668294669506497E-2</c:v>
                </c:pt>
                <c:pt idx="7">
                  <c:v>2.3953552153150877E-2</c:v>
                </c:pt>
                <c:pt idx="8">
                  <c:v>7.4414116176579712E-2</c:v>
                </c:pt>
                <c:pt idx="9">
                  <c:v>0.26709553157898452</c:v>
                </c:pt>
                <c:pt idx="10">
                  <c:v>1.0840574800007743</c:v>
                </c:pt>
                <c:pt idx="11">
                  <c:v>4.2712545000031241</c:v>
                </c:pt>
                <c:pt idx="12">
                  <c:v>16.024091700004647</c:v>
                </c:pt>
                <c:pt idx="13">
                  <c:v>63.356111500004772</c:v>
                </c:pt>
              </c:numCache>
            </c:numRef>
          </c:yVal>
          <c:smooth val="0"/>
          <c:extLst>
            <c:ext xmlns:c16="http://schemas.microsoft.com/office/drawing/2014/chart" uri="{C3380CC4-5D6E-409C-BE32-E72D297353CC}">
              <c16:uniqueId val="{00000002-301D-4478-A7A7-CFBC9C3D258F}"/>
            </c:ext>
          </c:extLst>
        </c:ser>
        <c:ser>
          <c:idx val="3"/>
          <c:order val="3"/>
          <c:tx>
            <c:strRef>
              <c:f>'Performance (4)'!$H$115</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(4)'!$H$116:$H$129</c:f>
              <c:numCache>
                <c:formatCode>General</c:formatCode>
                <c:ptCount val="14"/>
                <c:pt idx="0">
                  <c:v>1.5205627223782153E-4</c:v>
                </c:pt>
                <c:pt idx="1">
                  <c:v>1.6536340576106718E-4</c:v>
                </c:pt>
                <c:pt idx="2">
                  <c:v>1.9006401338064922E-4</c:v>
                </c:pt>
                <c:pt idx="3">
                  <c:v>2.3887324798138688E-4</c:v>
                </c:pt>
                <c:pt idx="4">
                  <c:v>3.3234716517148628E-4</c:v>
                </c:pt>
                <c:pt idx="5">
                  <c:v>5.2834561496129396E-4</c:v>
                </c:pt>
                <c:pt idx="6">
                  <c:v>9.1986800956750023E-4</c:v>
                </c:pt>
                <c:pt idx="7">
                  <c:v>1.7700446017686097E-3</c:v>
                </c:pt>
                <c:pt idx="8">
                  <c:v>3.3818574712713746E-3</c:v>
                </c:pt>
                <c:pt idx="9">
                  <c:v>7.5029037481175965E-3</c:v>
                </c:pt>
                <c:pt idx="10">
                  <c:v>1.4866057270032406E-2</c:v>
                </c:pt>
                <c:pt idx="11">
                  <c:v>3.1337856874961288E-2</c:v>
                </c:pt>
                <c:pt idx="12">
                  <c:v>6.7424033333469802E-2</c:v>
                </c:pt>
                <c:pt idx="13">
                  <c:v>0.13639951351364585</c:v>
                </c:pt>
              </c:numCache>
            </c:numRef>
          </c:yVal>
          <c:smooth val="0"/>
          <c:extLst>
            <c:ext xmlns:c16="http://schemas.microsoft.com/office/drawing/2014/chart" uri="{C3380CC4-5D6E-409C-BE32-E72D297353CC}">
              <c16:uniqueId val="{00000003-301D-4478-A7A7-CFBC9C3D258F}"/>
            </c:ext>
          </c:extLst>
        </c:ser>
        <c:ser>
          <c:idx val="4"/>
          <c:order val="4"/>
          <c:tx>
            <c:strRef>
              <c:f>'Performance (4)'!$I$115</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(4)'!$I$116:$I$129</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4-301D-4478-A7A7-CFBC9C3D258F}"/>
            </c:ext>
          </c:extLst>
        </c:ser>
        <c:dLbls>
          <c:showLegendKey val="0"/>
          <c:showVal val="0"/>
          <c:showCatName val="0"/>
          <c:showSerName val="0"/>
          <c:showPercent val="0"/>
          <c:showBubbleSize val="0"/>
        </c:dLbls>
        <c:axId val="794321359"/>
        <c:axId val="794337167"/>
      </c:scatterChart>
      <c:valAx>
        <c:axId val="794321359"/>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4337167"/>
        <c:crosses val="autoZero"/>
        <c:crossBetween val="midCat"/>
      </c:valAx>
      <c:valAx>
        <c:axId val="794337167"/>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432135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(4)'!$O$141</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(4)'!$E$142</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(4)'!$E$143:$E$157</c:f>
              <c:numCache>
                <c:formatCode>General</c:formatCode>
                <c:ptCount val="15"/>
                <c:pt idx="0">
                  <c:v>1.3592645380452703E-2</c:v>
                </c:pt>
                <c:pt idx="1">
                  <c:v>1.4903866172119083E-2</c:v>
                </c:pt>
                <c:pt idx="2">
                  <c:v>1.8342290476182879E-2</c:v>
                </c:pt>
                <c:pt idx="3">
                  <c:v>1.8600280297373518E-2</c:v>
                </c:pt>
                <c:pt idx="4">
                  <c:v>2.3119970506917116E-2</c:v>
                </c:pt>
                <c:pt idx="5">
                  <c:v>2.7855357777783259E-2</c:v>
                </c:pt>
                <c:pt idx="6">
                  <c:v>4.3952792105285382E-2</c:v>
                </c:pt>
                <c:pt idx="7">
                  <c:v>7.1190242253450525E-2</c:v>
                </c:pt>
                <c:pt idx="8">
                  <c:v>0.12713753499992891</c:v>
                </c:pt>
                <c:pt idx="9">
                  <c:v>0.23767884090921143</c:v>
                </c:pt>
                <c:pt idx="10">
                  <c:v>0.45954294545464852</c:v>
                </c:pt>
                <c:pt idx="11">
                  <c:v>0.91810576666709187</c:v>
                </c:pt>
                <c:pt idx="12">
                  <c:v>1.8501382000007045</c:v>
                </c:pt>
                <c:pt idx="13">
                  <c:v>3.822518900000432</c:v>
                </c:pt>
                <c:pt idx="14">
                  <c:v>8.611970800004201</c:v>
                </c:pt>
              </c:numCache>
            </c:numRef>
          </c:yVal>
          <c:smooth val="0"/>
          <c:extLst>
            <c:ext xmlns:c16="http://schemas.microsoft.com/office/drawing/2014/chart" uri="{C3380CC4-5D6E-409C-BE32-E72D297353CC}">
              <c16:uniqueId val="{00000000-15CF-4CB8-ADA9-891139F90117}"/>
            </c:ext>
          </c:extLst>
        </c:ser>
        <c:ser>
          <c:idx val="1"/>
          <c:order val="1"/>
          <c:tx>
            <c:strRef>
              <c:f>'Performance (4)'!$F$142</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(4)'!$F$143:$F$157</c:f>
              <c:numCache>
                <c:formatCode>General</c:formatCode>
                <c:ptCount val="15"/>
                <c:pt idx="0">
                  <c:v>9.3176350093124097E-3</c:v>
                </c:pt>
                <c:pt idx="1">
                  <c:v>1.3641120980928933E-2</c:v>
                </c:pt>
                <c:pt idx="2">
                  <c:v>1.3268829177716433E-2</c:v>
                </c:pt>
                <c:pt idx="3">
                  <c:v>1.3647337874657111E-2</c:v>
                </c:pt>
                <c:pt idx="4">
                  <c:v>1.5007355688631251E-2</c:v>
                </c:pt>
                <c:pt idx="5">
                  <c:v>2.3952259523849492E-2</c:v>
                </c:pt>
                <c:pt idx="6">
                  <c:v>3.7229404444439784E-2</c:v>
                </c:pt>
                <c:pt idx="7">
                  <c:v>6.4360888461427138E-2</c:v>
                </c:pt>
                <c:pt idx="8">
                  <c:v>0.12408128780491719</c:v>
                </c:pt>
                <c:pt idx="9">
                  <c:v>0.23129758181841514</c:v>
                </c:pt>
                <c:pt idx="10">
                  <c:v>0.44919445833268884</c:v>
                </c:pt>
                <c:pt idx="11">
                  <c:v>0.89113098333230789</c:v>
                </c:pt>
                <c:pt idx="12">
                  <c:v>2.0695369666646002</c:v>
                </c:pt>
                <c:pt idx="13">
                  <c:v>3.8516308999969624</c:v>
                </c:pt>
                <c:pt idx="14">
                  <c:v>9.3334349000069778</c:v>
                </c:pt>
              </c:numCache>
            </c:numRef>
          </c:yVal>
          <c:smooth val="0"/>
          <c:extLst>
            <c:ext xmlns:c16="http://schemas.microsoft.com/office/drawing/2014/chart" uri="{C3380CC4-5D6E-409C-BE32-E72D297353CC}">
              <c16:uniqueId val="{00000001-15CF-4CB8-ADA9-891139F90117}"/>
            </c:ext>
          </c:extLst>
        </c:ser>
        <c:ser>
          <c:idx val="2"/>
          <c:order val="2"/>
          <c:tx>
            <c:strRef>
              <c:f>'Performance (4)'!$G$142</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(4)'!$G$143:$G$157</c:f>
              <c:numCache>
                <c:formatCode>General</c:formatCode>
                <c:ptCount val="15"/>
                <c:pt idx="0">
                  <c:v>2.8255874011287398E-2</c:v>
                </c:pt>
                <c:pt idx="1">
                  <c:v>3.6864261029383186E-2</c:v>
                </c:pt>
                <c:pt idx="2">
                  <c:v>1.1449958999990486</c:v>
                </c:pt>
                <c:pt idx="3">
                  <c:v>3.9433200787487035E-2</c:v>
                </c:pt>
                <c:pt idx="4">
                  <c:v>3.2076674359044634E-2</c:v>
                </c:pt>
                <c:pt idx="5">
                  <c:v>3.4625315172336836E-2</c:v>
                </c:pt>
                <c:pt idx="6">
                  <c:v>3.6734370802920892E-2</c:v>
                </c:pt>
                <c:pt idx="7">
                  <c:v>4.3912635087811701E-2</c:v>
                </c:pt>
                <c:pt idx="8">
                  <c:v>5.7669193103532149E-2</c:v>
                </c:pt>
                <c:pt idx="9">
                  <c:v>9.4801241509453835E-2</c:v>
                </c:pt>
                <c:pt idx="10">
                  <c:v>0.20433770800009371</c:v>
                </c:pt>
                <c:pt idx="11">
                  <c:v>0.60469360000085237</c:v>
                </c:pt>
                <c:pt idx="12">
                  <c:v>2.9865907999992487</c:v>
                </c:pt>
                <c:pt idx="13">
                  <c:v>8.9701028999988921</c:v>
                </c:pt>
                <c:pt idx="14">
                  <c:v>55.447550600001705</c:v>
                </c:pt>
              </c:numCache>
            </c:numRef>
          </c:yVal>
          <c:smooth val="0"/>
          <c:extLst>
            <c:ext xmlns:c16="http://schemas.microsoft.com/office/drawing/2014/chart" uri="{C3380CC4-5D6E-409C-BE32-E72D297353CC}">
              <c16:uniqueId val="{00000002-15CF-4CB8-ADA9-891139F90117}"/>
            </c:ext>
          </c:extLst>
        </c:ser>
        <c:ser>
          <c:idx val="3"/>
          <c:order val="3"/>
          <c:tx>
            <c:strRef>
              <c:f>'Performance (4)'!$H$142</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(4)'!$H$143:$H$157</c:f>
              <c:numCache>
                <c:formatCode>General</c:formatCode>
                <c:ptCount val="15"/>
                <c:pt idx="0">
                  <c:v>6.752051147098927E-3</c:v>
                </c:pt>
                <c:pt idx="1">
                  <c:v>8.8689264184271047E-3</c:v>
                </c:pt>
                <c:pt idx="2">
                  <c:v>9.2137777163993576E-3</c:v>
                </c:pt>
                <c:pt idx="3">
                  <c:v>1.1777266823508612E-2</c:v>
                </c:pt>
                <c:pt idx="4">
                  <c:v>1.379736418732873E-2</c:v>
                </c:pt>
                <c:pt idx="5">
                  <c:v>2.3419985046776698E-2</c:v>
                </c:pt>
                <c:pt idx="6">
                  <c:v>4.0182366400025787E-2</c:v>
                </c:pt>
                <c:pt idx="7">
                  <c:v>7.3403976811475688E-2</c:v>
                </c:pt>
                <c:pt idx="8">
                  <c:v>0.14306559142839562</c:v>
                </c:pt>
                <c:pt idx="9">
                  <c:v>0.28116996111121906</c:v>
                </c:pt>
                <c:pt idx="10">
                  <c:v>0.56166161111226154</c:v>
                </c:pt>
                <c:pt idx="11">
                  <c:v>1.1203149600012694</c:v>
                </c:pt>
                <c:pt idx="12">
                  <c:v>2.8137236999973538</c:v>
                </c:pt>
                <c:pt idx="13">
                  <c:v>4.9868639499982237</c:v>
                </c:pt>
                <c:pt idx="14">
                  <c:v>12.620722100007697</c:v>
                </c:pt>
              </c:numCache>
            </c:numRef>
          </c:yVal>
          <c:smooth val="0"/>
          <c:extLst>
            <c:ext xmlns:c16="http://schemas.microsoft.com/office/drawing/2014/chart" uri="{C3380CC4-5D6E-409C-BE32-E72D297353CC}">
              <c16:uniqueId val="{00000003-15CF-4CB8-ADA9-891139F90117}"/>
            </c:ext>
          </c:extLst>
        </c:ser>
        <c:ser>
          <c:idx val="4"/>
          <c:order val="4"/>
          <c:tx>
            <c:strRef>
              <c:f>'Performance (4)'!$I$142</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(4)'!$I$143:$I$157</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4-15CF-4CB8-ADA9-891139F90117}"/>
            </c:ext>
          </c:extLst>
        </c:ser>
        <c:dLbls>
          <c:showLegendKey val="0"/>
          <c:showVal val="0"/>
          <c:showCatName val="0"/>
          <c:showSerName val="0"/>
          <c:showPercent val="0"/>
          <c:showBubbleSize val="0"/>
        </c:dLbls>
        <c:axId val="1548223120"/>
        <c:axId val="1548223952"/>
      </c:scatterChart>
      <c:valAx>
        <c:axId val="1548223120"/>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48223952"/>
        <c:crosses val="autoZero"/>
        <c:crossBetween val="midCat"/>
      </c:valAx>
      <c:valAx>
        <c:axId val="154822395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4822312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(4)'!$O$168</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(4)'!$E$169</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(4)'!$E$170:$E$184</c:f>
              <c:numCache>
                <c:formatCode>General</c:formatCode>
                <c:ptCount val="15"/>
                <c:pt idx="0">
                  <c:v>3.1305731874999763E-2</c:v>
                </c:pt>
                <c:pt idx="1">
                  <c:v>3.285550849673527E-2</c:v>
                </c:pt>
                <c:pt idx="2">
                  <c:v>3.2824767973948135E-2</c:v>
                </c:pt>
                <c:pt idx="3">
                  <c:v>3.3634569127430618E-2</c:v>
                </c:pt>
                <c:pt idx="4">
                  <c:v>3.8974220930240402E-2</c:v>
                </c:pt>
                <c:pt idx="5">
                  <c:v>4.4559230973487678E-2</c:v>
                </c:pt>
                <c:pt idx="6">
                  <c:v>5.9364470588180292E-2</c:v>
                </c:pt>
                <c:pt idx="7">
                  <c:v>8.6934553448498195E-2</c:v>
                </c:pt>
                <c:pt idx="8">
                  <c:v>0.14646491428554456</c:v>
                </c:pt>
                <c:pt idx="9">
                  <c:v>0.25826641999956335</c:v>
                </c:pt>
                <c:pt idx="10">
                  <c:v>0.48375008181822277</c:v>
                </c:pt>
                <c:pt idx="11">
                  <c:v>0.93732011666725157</c:v>
                </c:pt>
                <c:pt idx="12">
                  <c:v>1.8890639666691034</c:v>
                </c:pt>
                <c:pt idx="13">
                  <c:v>3.9257716000065557</c:v>
                </c:pt>
                <c:pt idx="14">
                  <c:v>9.4440240999974776</c:v>
                </c:pt>
              </c:numCache>
            </c:numRef>
          </c:yVal>
          <c:smooth val="0"/>
          <c:extLst>
            <c:ext xmlns:c16="http://schemas.microsoft.com/office/drawing/2014/chart" uri="{C3380CC4-5D6E-409C-BE32-E72D297353CC}">
              <c16:uniqueId val="{00000000-E8E9-4A97-95C1-5406D9412F0E}"/>
            </c:ext>
          </c:extLst>
        </c:ser>
        <c:ser>
          <c:idx val="1"/>
          <c:order val="1"/>
          <c:tx>
            <c:strRef>
              <c:f>'Performance (4)'!$F$169</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(4)'!$F$170:$F$184</c:f>
              <c:numCache>
                <c:formatCode>General</c:formatCode>
                <c:ptCount val="15"/>
                <c:pt idx="0">
                  <c:v>2.541133350251552E-2</c:v>
                </c:pt>
                <c:pt idx="1">
                  <c:v>2.5984185492276657E-2</c:v>
                </c:pt>
                <c:pt idx="2">
                  <c:v>2.7283601630425317E-2</c:v>
                </c:pt>
                <c:pt idx="3">
                  <c:v>3.2582551298750713E-2</c:v>
                </c:pt>
                <c:pt idx="4">
                  <c:v>3.2935423026317856E-2</c:v>
                </c:pt>
                <c:pt idx="5">
                  <c:v>3.9122135937532221E-2</c:v>
                </c:pt>
                <c:pt idx="6">
                  <c:v>5.6646414606843741E-2</c:v>
                </c:pt>
                <c:pt idx="7">
                  <c:v>8.5650333898414269E-2</c:v>
                </c:pt>
                <c:pt idx="8">
                  <c:v>0.14596018571423233</c:v>
                </c:pt>
                <c:pt idx="9">
                  <c:v>0.25065528000050108</c:v>
                </c:pt>
                <c:pt idx="10">
                  <c:v>0.4725308636354219</c:v>
                </c:pt>
                <c:pt idx="11">
                  <c:v>0.91837723333204246</c:v>
                </c:pt>
                <c:pt idx="12">
                  <c:v>1.8310705999998997</c:v>
                </c:pt>
                <c:pt idx="13">
                  <c:v>3.9453989500034368</c:v>
                </c:pt>
                <c:pt idx="14">
                  <c:v>11.459597499997471</c:v>
                </c:pt>
              </c:numCache>
            </c:numRef>
          </c:yVal>
          <c:smooth val="0"/>
          <c:extLst>
            <c:ext xmlns:c16="http://schemas.microsoft.com/office/drawing/2014/chart" uri="{C3380CC4-5D6E-409C-BE32-E72D297353CC}">
              <c16:uniqueId val="{00000001-E8E9-4A97-95C1-5406D9412F0E}"/>
            </c:ext>
          </c:extLst>
        </c:ser>
        <c:ser>
          <c:idx val="2"/>
          <c:order val="2"/>
          <c:tx>
            <c:strRef>
              <c:f>'Performance (4)'!$G$169</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(4)'!$G$170:$G$184</c:f>
              <c:numCache>
                <c:formatCode>General</c:formatCode>
                <c:ptCount val="15"/>
                <c:pt idx="0">
                  <c:v>5.244081874995269E-2</c:v>
                </c:pt>
                <c:pt idx="1">
                  <c:v>5.4808544565236407E-2</c:v>
                </c:pt>
                <c:pt idx="2">
                  <c:v>5.4067881720457275E-2</c:v>
                </c:pt>
                <c:pt idx="3">
                  <c:v>5.6208959550582388E-2</c:v>
                </c:pt>
                <c:pt idx="4">
                  <c:v>5.7320277272744781E-2</c:v>
                </c:pt>
                <c:pt idx="5">
                  <c:v>5.4451692391328674E-2</c:v>
                </c:pt>
                <c:pt idx="6">
                  <c:v>6.2281138271727182E-2</c:v>
                </c:pt>
                <c:pt idx="7">
                  <c:v>6.8696980821909642E-2</c:v>
                </c:pt>
                <c:pt idx="8">
                  <c:v>8.3531578333349898E-2</c:v>
                </c:pt>
                <c:pt idx="9">
                  <c:v>0.10258105918361178</c:v>
                </c:pt>
                <c:pt idx="10">
                  <c:v>0.21559962499971638</c:v>
                </c:pt>
                <c:pt idx="11">
                  <c:v>0.66739249999955064</c:v>
                </c:pt>
                <c:pt idx="12">
                  <c:v>2.3049906333326362</c:v>
                </c:pt>
                <c:pt idx="13">
                  <c:v>9.2041736000101082</c:v>
                </c:pt>
                <c:pt idx="14">
                  <c:v>53.002139000003808</c:v>
                </c:pt>
              </c:numCache>
            </c:numRef>
          </c:yVal>
          <c:smooth val="0"/>
          <c:extLst>
            <c:ext xmlns:c16="http://schemas.microsoft.com/office/drawing/2014/chart" uri="{C3380CC4-5D6E-409C-BE32-E72D297353CC}">
              <c16:uniqueId val="{00000002-E8E9-4A97-95C1-5406D9412F0E}"/>
            </c:ext>
          </c:extLst>
        </c:ser>
        <c:ser>
          <c:idx val="3"/>
          <c:order val="3"/>
          <c:tx>
            <c:strRef>
              <c:f>'Performance (4)'!$H$169</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(4)'!$H$170:$H$184</c:f>
              <c:numCache>
                <c:formatCode>General</c:formatCode>
                <c:ptCount val="15"/>
                <c:pt idx="0">
                  <c:v>1.1985006459322189E-2</c:v>
                </c:pt>
                <c:pt idx="1">
                  <c:v>1.291413865981236E-2</c:v>
                </c:pt>
                <c:pt idx="2">
                  <c:v>1.3901905555556166E-2</c:v>
                </c:pt>
                <c:pt idx="3">
                  <c:v>1.6059269551288499E-2</c:v>
                </c:pt>
                <c:pt idx="4">
                  <c:v>2.1077292857159952E-2</c:v>
                </c:pt>
                <c:pt idx="5">
                  <c:v>2.9274598837218946E-2</c:v>
                </c:pt>
                <c:pt idx="6">
                  <c:v>4.5097736036090331E-2</c:v>
                </c:pt>
                <c:pt idx="7">
                  <c:v>8.0981717741862316E-2</c:v>
                </c:pt>
                <c:pt idx="8">
                  <c:v>0.15027181176479001</c:v>
                </c:pt>
                <c:pt idx="9">
                  <c:v>0.28093264999996692</c:v>
                </c:pt>
                <c:pt idx="10">
                  <c:v>0.56316710000101011</c:v>
                </c:pt>
                <c:pt idx="11">
                  <c:v>1.1263910599984228</c:v>
                </c:pt>
                <c:pt idx="12">
                  <c:v>2.6335487499964074</c:v>
                </c:pt>
                <c:pt idx="13">
                  <c:v>5.1185378000009223</c:v>
                </c:pt>
                <c:pt idx="14">
                  <c:v>13.189603799997712</c:v>
                </c:pt>
              </c:numCache>
            </c:numRef>
          </c:yVal>
          <c:smooth val="0"/>
          <c:extLst>
            <c:ext xmlns:c16="http://schemas.microsoft.com/office/drawing/2014/chart" uri="{C3380CC4-5D6E-409C-BE32-E72D297353CC}">
              <c16:uniqueId val="{00000003-E8E9-4A97-95C1-5406D9412F0E}"/>
            </c:ext>
          </c:extLst>
        </c:ser>
        <c:ser>
          <c:idx val="4"/>
          <c:order val="4"/>
          <c:tx>
            <c:strRef>
              <c:f>'Performance (4)'!$I$169</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(4)'!$I$170:$I$184</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4-E8E9-4A97-95C1-5406D9412F0E}"/>
            </c:ext>
          </c:extLst>
        </c:ser>
        <c:dLbls>
          <c:showLegendKey val="0"/>
          <c:showVal val="0"/>
          <c:showCatName val="0"/>
          <c:showSerName val="0"/>
          <c:showPercent val="0"/>
          <c:showBubbleSize val="0"/>
        </c:dLbls>
        <c:axId val="794328015"/>
        <c:axId val="794344239"/>
      </c:scatterChart>
      <c:valAx>
        <c:axId val="794328015"/>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4344239"/>
        <c:crosses val="autoZero"/>
        <c:crossBetween val="midCat"/>
      </c:valAx>
      <c:valAx>
        <c:axId val="79434423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43280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(5)'!$O$6</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(5)'!$E$7</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(5)'!$C$8:$C$29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(5)'!$E$8:$E$29</c:f>
              <c:numCache>
                <c:formatCode>General</c:formatCode>
                <c:ptCount val="22"/>
                <c:pt idx="0">
                  <c:v>1.7002351633951026E-4</c:v>
                </c:pt>
                <c:pt idx="1">
                  <c:v>1.8231084580872062E-4</c:v>
                </c:pt>
                <c:pt idx="2">
                  <c:v>1.7962821171513214E-4</c:v>
                </c:pt>
                <c:pt idx="3">
                  <c:v>2.1980541864024587E-4</c:v>
                </c:pt>
                <c:pt idx="4">
                  <c:v>2.3775491801466704E-4</c:v>
                </c:pt>
                <c:pt idx="5">
                  <c:v>2.3708628883962039E-4</c:v>
                </c:pt>
                <c:pt idx="6">
                  <c:v>2.8541403783513379E-4</c:v>
                </c:pt>
                <c:pt idx="7">
                  <c:v>4.2760035066694273E-4</c:v>
                </c:pt>
                <c:pt idx="8">
                  <c:v>5.8204006447465449E-4</c:v>
                </c:pt>
                <c:pt idx="9">
                  <c:v>9.7445618578595439E-4</c:v>
                </c:pt>
                <c:pt idx="10">
                  <c:v>1.8684749056414591E-3</c:v>
                </c:pt>
                <c:pt idx="11">
                  <c:v>3.3470486164456459E-3</c:v>
                </c:pt>
                <c:pt idx="12">
                  <c:v>6.4788571578088712E-3</c:v>
                </c:pt>
                <c:pt idx="13">
                  <c:v>1.2612595014361384E-2</c:v>
                </c:pt>
                <c:pt idx="14">
                  <c:v>2.5282922112863392E-2</c:v>
                </c:pt>
                <c:pt idx="15">
                  <c:v>5.6455384256770838E-2</c:v>
                </c:pt>
                <c:pt idx="16">
                  <c:v>0.1047920536152659</c:v>
                </c:pt>
                <c:pt idx="17">
                  <c:v>0.21865557272753511</c:v>
                </c:pt>
                <c:pt idx="18">
                  <c:v>0.43090774736523979</c:v>
                </c:pt>
                <c:pt idx="19">
                  <c:v>0.8988886973664596</c:v>
                </c:pt>
                <c:pt idx="20">
                  <c:v>1.7795698640343389</c:v>
                </c:pt>
                <c:pt idx="21">
                  <c:v>3.6803848640352141</c:v>
                </c:pt>
              </c:numCache>
            </c:numRef>
          </c:yVal>
          <c:smooth val="0"/>
          <c:extLst>
            <c:ext xmlns:c16="http://schemas.microsoft.com/office/drawing/2014/chart" uri="{C3380CC4-5D6E-409C-BE32-E72D297353CC}">
              <c16:uniqueId val="{00000000-C4FE-4559-97AC-90BDBD3D9E69}"/>
            </c:ext>
          </c:extLst>
        </c:ser>
        <c:ser>
          <c:idx val="1"/>
          <c:order val="1"/>
          <c:tx>
            <c:strRef>
              <c:f>'Performance (5)'!$F$7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(5)'!$C$8:$C$29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(5)'!$F$8:$F$29</c:f>
              <c:numCache>
                <c:formatCode>General</c:formatCode>
                <c:ptCount val="22"/>
                <c:pt idx="0">
                  <c:v>1.1611669283824154E-4</c:v>
                </c:pt>
                <c:pt idx="1">
                  <c:v>1.2177828586893823E-4</c:v>
                </c:pt>
                <c:pt idx="2">
                  <c:v>1.2236452363434655E-4</c:v>
                </c:pt>
                <c:pt idx="3">
                  <c:v>1.5549931812125245E-4</c:v>
                </c:pt>
                <c:pt idx="4">
                  <c:v>1.4037296046671028E-4</c:v>
                </c:pt>
                <c:pt idx="5">
                  <c:v>1.5705472868655994E-4</c:v>
                </c:pt>
                <c:pt idx="6">
                  <c:v>1.9256456105848336E-4</c:v>
                </c:pt>
                <c:pt idx="7">
                  <c:v>2.8551300766111939E-4</c:v>
                </c:pt>
                <c:pt idx="8">
                  <c:v>4.2632647034965575E-4</c:v>
                </c:pt>
                <c:pt idx="9">
                  <c:v>7.7300354259810823E-4</c:v>
                </c:pt>
                <c:pt idx="10">
                  <c:v>1.5339614449929192E-3</c:v>
                </c:pt>
                <c:pt idx="11">
                  <c:v>2.829179168049215E-3</c:v>
                </c:pt>
                <c:pt idx="12">
                  <c:v>5.151868568077405E-3</c:v>
                </c:pt>
                <c:pt idx="13">
                  <c:v>1.0828065763589318E-2</c:v>
                </c:pt>
                <c:pt idx="14">
                  <c:v>2.1003674116039581E-2</c:v>
                </c:pt>
                <c:pt idx="15">
                  <c:v>4.3556039684128106E-2</c:v>
                </c:pt>
                <c:pt idx="16">
                  <c:v>8.8174521926864646E-2</c:v>
                </c:pt>
                <c:pt idx="17">
                  <c:v>0.17818174334224801</c:v>
                </c:pt>
                <c:pt idx="18">
                  <c:v>0.34968256403218301</c:v>
                </c:pt>
                <c:pt idx="19">
                  <c:v>0.7752030497465936</c:v>
                </c:pt>
                <c:pt idx="20">
                  <c:v>1.4753660140318161</c:v>
                </c:pt>
                <c:pt idx="21">
                  <c:v>3.1290544640301148</c:v>
                </c:pt>
              </c:numCache>
            </c:numRef>
          </c:yVal>
          <c:smooth val="0"/>
          <c:extLst>
            <c:ext xmlns:c16="http://schemas.microsoft.com/office/drawing/2014/chart" uri="{C3380CC4-5D6E-409C-BE32-E72D297353CC}">
              <c16:uniqueId val="{00000001-C4FE-4559-97AC-90BDBD3D9E69}"/>
            </c:ext>
          </c:extLst>
        </c:ser>
        <c:ser>
          <c:idx val="2"/>
          <c:order val="2"/>
          <c:tx>
            <c:strRef>
              <c:f>'Performance (5)'!$G$7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(5)'!$C$8:$C$29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(5)'!$G$8:$G$29</c:f>
              <c:numCache>
                <c:formatCode>General</c:formatCode>
                <c:ptCount val="22"/>
                <c:pt idx="0">
                  <c:v>1.5617533389938544E-3</c:v>
                </c:pt>
                <c:pt idx="1">
                  <c:v>1.677274436045205E-3</c:v>
                </c:pt>
                <c:pt idx="2">
                  <c:v>2.1727505679487373E-3</c:v>
                </c:pt>
                <c:pt idx="3">
                  <c:v>2.6525093270556312E-3</c:v>
                </c:pt>
                <c:pt idx="4">
                  <c:v>1.766872436256776E-3</c:v>
                </c:pt>
                <c:pt idx="5">
                  <c:v>2.005748700007593E-3</c:v>
                </c:pt>
                <c:pt idx="6">
                  <c:v>1.9559607365856645E-3</c:v>
                </c:pt>
                <c:pt idx="7">
                  <c:v>2.2785762293459294E-3</c:v>
                </c:pt>
                <c:pt idx="8">
                  <c:v>2.7522583508145198E-3</c:v>
                </c:pt>
                <c:pt idx="9">
                  <c:v>5.5347711194871918E-3</c:v>
                </c:pt>
                <c:pt idx="10">
                  <c:v>6.0583412441122479E-3</c:v>
                </c:pt>
                <c:pt idx="11">
                  <c:v>1.0534530347806078E-2</c:v>
                </c:pt>
                <c:pt idx="12">
                  <c:v>1.8256436659731951E-2</c:v>
                </c:pt>
                <c:pt idx="13">
                  <c:v>3.4127282399383771E-2</c:v>
                </c:pt>
                <c:pt idx="14">
                  <c:v>6.9441230698591927E-2</c:v>
                </c:pt>
                <c:pt idx="15">
                  <c:v>0.14887966991450599</c:v>
                </c:pt>
                <c:pt idx="16">
                  <c:v>0.26721733245304274</c:v>
                </c:pt>
                <c:pt idx="17">
                  <c:v>0.54357473403207301</c:v>
                </c:pt>
                <c:pt idx="18">
                  <c:v>1.0984628440316655</c:v>
                </c:pt>
                <c:pt idx="19">
                  <c:v>2.2030695306980403</c:v>
                </c:pt>
                <c:pt idx="20">
                  <c:v>4.1319084140354887</c:v>
                </c:pt>
                <c:pt idx="21">
                  <c:v>8.4574336640303152</c:v>
                </c:pt>
              </c:numCache>
            </c:numRef>
          </c:yVal>
          <c:smooth val="0"/>
          <c:extLst>
            <c:ext xmlns:c16="http://schemas.microsoft.com/office/drawing/2014/chart" uri="{C3380CC4-5D6E-409C-BE32-E72D297353CC}">
              <c16:uniqueId val="{00000002-C4FE-4559-97AC-90BDBD3D9E69}"/>
            </c:ext>
          </c:extLst>
        </c:ser>
        <c:ser>
          <c:idx val="3"/>
          <c:order val="3"/>
          <c:tx>
            <c:strRef>
              <c:f>'Performance (5)'!$H$7</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(5)'!$C$8:$C$29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(5)'!$H$8:$H$29</c:f>
              <c:numCache>
                <c:formatCode>General</c:formatCode>
                <c:ptCount val="22"/>
                <c:pt idx="0">
                  <c:v>1.1210948374611269E-4</c:v>
                </c:pt>
                <c:pt idx="1">
                  <c:v>1.1490283076825683E-4</c:v>
                </c:pt>
                <c:pt idx="2">
                  <c:v>1.2163204059944597E-4</c:v>
                </c:pt>
                <c:pt idx="3">
                  <c:v>1.3465446737132139E-4</c:v>
                </c:pt>
                <c:pt idx="4">
                  <c:v>1.3345291063790143E-4</c:v>
                </c:pt>
                <c:pt idx="5">
                  <c:v>1.545573453828098E-4</c:v>
                </c:pt>
                <c:pt idx="6">
                  <c:v>1.9562274433554291E-4</c:v>
                </c:pt>
                <c:pt idx="7">
                  <c:v>2.7880091612411868E-4</c:v>
                </c:pt>
                <c:pt idx="8">
                  <c:v>4.208457321290639E-4</c:v>
                </c:pt>
                <c:pt idx="9">
                  <c:v>7.5609989659176566E-4</c:v>
                </c:pt>
                <c:pt idx="10">
                  <c:v>1.4215639748880462E-3</c:v>
                </c:pt>
                <c:pt idx="11">
                  <c:v>2.5757272225014759E-3</c:v>
                </c:pt>
                <c:pt idx="12">
                  <c:v>4.881365301538613E-3</c:v>
                </c:pt>
                <c:pt idx="13">
                  <c:v>9.7467215368861916E-3</c:v>
                </c:pt>
                <c:pt idx="14">
                  <c:v>1.9356204958620754E-2</c:v>
                </c:pt>
                <c:pt idx="15">
                  <c:v>4.5066873942025396E-2</c:v>
                </c:pt>
                <c:pt idx="16">
                  <c:v>8.4885343692975623E-2</c:v>
                </c:pt>
                <c:pt idx="17">
                  <c:v>0.17335227092866437</c:v>
                </c:pt>
                <c:pt idx="18">
                  <c:v>0.48208040039560229</c:v>
                </c:pt>
                <c:pt idx="19">
                  <c:v>1.3275784140328242</c:v>
                </c:pt>
                <c:pt idx="20">
                  <c:v>3.7691738640292085</c:v>
                </c:pt>
                <c:pt idx="21">
                  <c:v>11.956744664022619</c:v>
                </c:pt>
              </c:numCache>
            </c:numRef>
          </c:yVal>
          <c:smooth val="0"/>
          <c:extLst>
            <c:ext xmlns:c16="http://schemas.microsoft.com/office/drawing/2014/chart" uri="{C3380CC4-5D6E-409C-BE32-E72D297353CC}">
              <c16:uniqueId val="{00000003-C4FE-4559-97AC-90BDBD3D9E69}"/>
            </c:ext>
          </c:extLst>
        </c:ser>
        <c:ser>
          <c:idx val="4"/>
          <c:order val="4"/>
          <c:tx>
            <c:strRef>
              <c:f>'Performance (5)'!$I$7</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(5)'!$C$8:$C$29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(5)'!$I$8:$I$29</c:f>
              <c:numCache>
                <c:formatCode>General</c:formatCode>
                <c:ptCount val="22"/>
                <c:pt idx="0">
                  <c:v>2.8244767529453168E-4</c:v>
                </c:pt>
                <c:pt idx="1">
                  <c:v>2.760222881554979E-4</c:v>
                </c:pt>
                <c:pt idx="2">
                  <c:v>3.1855032179865838E-4</c:v>
                </c:pt>
                <c:pt idx="3">
                  <c:v>2.8330082745858294E-4</c:v>
                </c:pt>
                <c:pt idx="4">
                  <c:v>2.8604459454029021E-4</c:v>
                </c:pt>
                <c:pt idx="5">
                  <c:v>2.8997788763597743E-4</c:v>
                </c:pt>
                <c:pt idx="6">
                  <c:v>2.9610777746343173E-4</c:v>
                </c:pt>
                <c:pt idx="7">
                  <c:v>3.0035605187373078E-4</c:v>
                </c:pt>
                <c:pt idx="8">
                  <c:v>2.8299913992208318E-4</c:v>
                </c:pt>
                <c:pt idx="9">
                  <c:v>3.064768448129007E-4</c:v>
                </c:pt>
                <c:pt idx="10">
                  <c:v>3.6158161846072071E-4</c:v>
                </c:pt>
                <c:pt idx="11">
                  <c:v>5.0293272216101685E-4</c:v>
                </c:pt>
                <c:pt idx="12">
                  <c:v>9.5835629516813727E-4</c:v>
                </c:pt>
                <c:pt idx="13">
                  <c:v>1.5078978296984525E-3</c:v>
                </c:pt>
                <c:pt idx="14">
                  <c:v>2.788521494269512E-3</c:v>
                </c:pt>
                <c:pt idx="15">
                  <c:v>4.3385816392453799E-3</c:v>
                </c:pt>
                <c:pt idx="16">
                  <c:v>7.7774896556740214E-3</c:v>
                </c:pt>
                <c:pt idx="17">
                  <c:v>1.6581122066553239E-2</c:v>
                </c:pt>
                <c:pt idx="18">
                  <c:v>3.0925762291160636E-2</c:v>
                </c:pt>
                <c:pt idx="19">
                  <c:v>6.2228233510918093E-2</c:v>
                </c:pt>
                <c:pt idx="20">
                  <c:v>0.13415156007387022</c:v>
                </c:pt>
                <c:pt idx="21">
                  <c:v>0.2786047677256443</c:v>
                </c:pt>
              </c:numCache>
            </c:numRef>
          </c:yVal>
          <c:smooth val="0"/>
          <c:extLst>
            <c:ext xmlns:c16="http://schemas.microsoft.com/office/drawing/2014/chart" uri="{C3380CC4-5D6E-409C-BE32-E72D297353CC}">
              <c16:uniqueId val="{00000004-C4FE-4559-97AC-90BDBD3D9E69}"/>
            </c:ext>
          </c:extLst>
        </c:ser>
        <c:dLbls>
          <c:showLegendKey val="0"/>
          <c:showVal val="0"/>
          <c:showCatName val="0"/>
          <c:showSerName val="0"/>
          <c:showPercent val="0"/>
          <c:showBubbleSize val="0"/>
        </c:dLbls>
        <c:axId val="1619844751"/>
        <c:axId val="1619834767"/>
      </c:scatterChart>
      <c:valAx>
        <c:axId val="1619844751"/>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19834767"/>
        <c:crosses val="autoZero"/>
        <c:crossBetween val="midCat"/>
      </c:valAx>
      <c:valAx>
        <c:axId val="1619834767"/>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1984475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(5)'!$O$33</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(5)'!$E$34</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(5)'!$C$35:$C$55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(5)'!$E$35:$E$55</c:f>
              <c:numCache>
                <c:formatCode>General</c:formatCode>
                <c:ptCount val="21"/>
                <c:pt idx="0">
                  <c:v>1.7372014291102788E-4</c:v>
                </c:pt>
                <c:pt idx="1">
                  <c:v>1.7924207824550502E-4</c:v>
                </c:pt>
                <c:pt idx="2">
                  <c:v>1.8287799552087005E-4</c:v>
                </c:pt>
                <c:pt idx="3">
                  <c:v>1.9958112284941635E-4</c:v>
                </c:pt>
                <c:pt idx="4">
                  <c:v>2.2738941413482291E-4</c:v>
                </c:pt>
                <c:pt idx="5">
                  <c:v>3.063595920022901E-4</c:v>
                </c:pt>
                <c:pt idx="6">
                  <c:v>4.1849421041911149E-4</c:v>
                </c:pt>
                <c:pt idx="7">
                  <c:v>5.7756274755379198E-4</c:v>
                </c:pt>
                <c:pt idx="8">
                  <c:v>9.7572330144213271E-4</c:v>
                </c:pt>
                <c:pt idx="9">
                  <c:v>1.753011181893519E-3</c:v>
                </c:pt>
                <c:pt idx="10">
                  <c:v>3.3628140656707193E-3</c:v>
                </c:pt>
                <c:pt idx="11">
                  <c:v>6.8468540320032155E-3</c:v>
                </c:pt>
                <c:pt idx="12">
                  <c:v>1.3263000902030107E-2</c:v>
                </c:pt>
                <c:pt idx="13">
                  <c:v>3.3025699558335571E-2</c:v>
                </c:pt>
                <c:pt idx="14">
                  <c:v>5.4311386612694898E-2</c:v>
                </c:pt>
                <c:pt idx="15">
                  <c:v>0.12455414208062916</c:v>
                </c:pt>
                <c:pt idx="16">
                  <c:v>0.23810474022250236</c:v>
                </c:pt>
                <c:pt idx="17">
                  <c:v>0.47420422766767589</c:v>
                </c:pt>
                <c:pt idx="18">
                  <c:v>0.92102626403252019</c:v>
                </c:pt>
                <c:pt idx="19">
                  <c:v>1.8528191973638766</c:v>
                </c:pt>
                <c:pt idx="20">
                  <c:v>3.5912374140257368</c:v>
                </c:pt>
              </c:numCache>
            </c:numRef>
          </c:yVal>
          <c:smooth val="0"/>
          <c:extLst>
            <c:ext xmlns:c16="http://schemas.microsoft.com/office/drawing/2014/chart" uri="{C3380CC4-5D6E-409C-BE32-E72D297353CC}">
              <c16:uniqueId val="{00000000-3063-47BF-BFF4-450235DB74DC}"/>
            </c:ext>
          </c:extLst>
        </c:ser>
        <c:ser>
          <c:idx val="1"/>
          <c:order val="1"/>
          <c:tx>
            <c:strRef>
              <c:f>'Performance (5)'!$F$34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(5)'!$C$35:$C$55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(5)'!$F$35:$F$55</c:f>
              <c:numCache>
                <c:formatCode>General</c:formatCode>
                <c:ptCount val="21"/>
                <c:pt idx="0">
                  <c:v>1.1774485687520008E-4</c:v>
                </c:pt>
                <c:pt idx="1">
                  <c:v>1.2221762757799772E-4</c:v>
                </c:pt>
                <c:pt idx="2">
                  <c:v>1.2730258071055948E-4</c:v>
                </c:pt>
                <c:pt idx="3">
                  <c:v>1.3923436797311727E-4</c:v>
                </c:pt>
                <c:pt idx="4">
                  <c:v>1.6697344935155317E-4</c:v>
                </c:pt>
                <c:pt idx="5">
                  <c:v>2.1822642758054749E-4</c:v>
                </c:pt>
                <c:pt idx="6">
                  <c:v>2.9375067826092449E-4</c:v>
                </c:pt>
                <c:pt idx="7">
                  <c:v>4.6690793697889179E-4</c:v>
                </c:pt>
                <c:pt idx="8">
                  <c:v>8.1012689940875254E-4</c:v>
                </c:pt>
                <c:pt idx="9">
                  <c:v>1.5858666426335783E-3</c:v>
                </c:pt>
                <c:pt idx="10">
                  <c:v>2.8621936764957347E-3</c:v>
                </c:pt>
                <c:pt idx="11">
                  <c:v>5.6718537028346942E-3</c:v>
                </c:pt>
                <c:pt idx="12">
                  <c:v>1.2835919416618062E-2</c:v>
                </c:pt>
                <c:pt idx="13">
                  <c:v>2.3571742435701204E-2</c:v>
                </c:pt>
                <c:pt idx="14">
                  <c:v>5.6516541559998711E-2</c:v>
                </c:pt>
                <c:pt idx="15">
                  <c:v>0.10694735977664271</c:v>
                </c:pt>
                <c:pt idx="16">
                  <c:v>0.20585370403240713</c:v>
                </c:pt>
                <c:pt idx="17">
                  <c:v>0.41119814864799442</c:v>
                </c:pt>
                <c:pt idx="18">
                  <c:v>0.82146599260400188</c:v>
                </c:pt>
                <c:pt idx="19">
                  <c:v>1.6164357890315941</c:v>
                </c:pt>
                <c:pt idx="20">
                  <c:v>3.3928790140357803</c:v>
                </c:pt>
              </c:numCache>
            </c:numRef>
          </c:yVal>
          <c:smooth val="0"/>
          <c:extLst>
            <c:ext xmlns:c16="http://schemas.microsoft.com/office/drawing/2014/chart" uri="{C3380CC4-5D6E-409C-BE32-E72D297353CC}">
              <c16:uniqueId val="{00000001-3063-47BF-BFF4-450235DB74DC}"/>
            </c:ext>
          </c:extLst>
        </c:ser>
        <c:ser>
          <c:idx val="2"/>
          <c:order val="2"/>
          <c:tx>
            <c:strRef>
              <c:f>'Performance (5)'!$G$34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(5)'!$C$35:$C$55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(5)'!$G$35:$G$55</c:f>
              <c:numCache>
                <c:formatCode>General</c:formatCode>
                <c:ptCount val="21"/>
                <c:pt idx="0">
                  <c:v>1.7606880602674718E-3</c:v>
                </c:pt>
                <c:pt idx="1">
                  <c:v>1.7386451555167295E-3</c:v>
                </c:pt>
                <c:pt idx="2">
                  <c:v>1.7622421791020728E-3</c:v>
                </c:pt>
                <c:pt idx="3">
                  <c:v>1.755121517030001E-3</c:v>
                </c:pt>
                <c:pt idx="4">
                  <c:v>1.7892518596461979E-3</c:v>
                </c:pt>
                <c:pt idx="5">
                  <c:v>2.289246409239019E-3</c:v>
                </c:pt>
                <c:pt idx="6">
                  <c:v>2.0462654687801408E-3</c:v>
                </c:pt>
                <c:pt idx="7">
                  <c:v>2.3313530923074347E-3</c:v>
                </c:pt>
                <c:pt idx="8">
                  <c:v>3.006166983807422E-3</c:v>
                </c:pt>
                <c:pt idx="9">
                  <c:v>4.3739100039864925E-3</c:v>
                </c:pt>
                <c:pt idx="10">
                  <c:v>6.7004285092249916E-3</c:v>
                </c:pt>
                <c:pt idx="11">
                  <c:v>1.1602908811570292E-2</c:v>
                </c:pt>
                <c:pt idx="12">
                  <c:v>2.2270677809768224E-2</c:v>
                </c:pt>
                <c:pt idx="13">
                  <c:v>4.080668435721102E-2</c:v>
                </c:pt>
                <c:pt idx="14">
                  <c:v>8.121217370936766E-2</c:v>
                </c:pt>
                <c:pt idx="15">
                  <c:v>0.16130587693479731</c:v>
                </c:pt>
                <c:pt idx="16">
                  <c:v>0.30035313462029212</c:v>
                </c:pt>
                <c:pt idx="17">
                  <c:v>0.57292406403147533</c:v>
                </c:pt>
                <c:pt idx="18">
                  <c:v>1.1933981440320267</c:v>
                </c:pt>
                <c:pt idx="19">
                  <c:v>2.3163669640333358</c:v>
                </c:pt>
                <c:pt idx="20">
                  <c:v>4.5230440640311924</c:v>
                </c:pt>
              </c:numCache>
            </c:numRef>
          </c:yVal>
          <c:smooth val="0"/>
          <c:extLst>
            <c:ext xmlns:c16="http://schemas.microsoft.com/office/drawing/2014/chart" uri="{C3380CC4-5D6E-409C-BE32-E72D297353CC}">
              <c16:uniqueId val="{00000002-3063-47BF-BFF4-450235DB74DC}"/>
            </c:ext>
          </c:extLst>
        </c:ser>
        <c:ser>
          <c:idx val="3"/>
          <c:order val="3"/>
          <c:tx>
            <c:strRef>
              <c:f>'Performance (5)'!$H$34</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(5)'!$C$35:$C$55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(5)'!$H$35:$H$55</c:f>
              <c:numCache>
                <c:formatCode>General</c:formatCode>
                <c:ptCount val="21"/>
                <c:pt idx="0">
                  <c:v>1.150536872565283E-4</c:v>
                </c:pt>
                <c:pt idx="1">
                  <c:v>1.1712576685744645E-4</c:v>
                </c:pt>
                <c:pt idx="2">
                  <c:v>1.2415239517136187E-4</c:v>
                </c:pt>
                <c:pt idx="3">
                  <c:v>1.3595676087669497E-4</c:v>
                </c:pt>
                <c:pt idx="4">
                  <c:v>1.6546383961302529E-4</c:v>
                </c:pt>
                <c:pt idx="5">
                  <c:v>2.1608223848499722E-4</c:v>
                </c:pt>
                <c:pt idx="6">
                  <c:v>2.9150377467334628E-4</c:v>
                </c:pt>
                <c:pt idx="7">
                  <c:v>4.6623315590122344E-4</c:v>
                </c:pt>
                <c:pt idx="8">
                  <c:v>8.1738833183390774E-4</c:v>
                </c:pt>
                <c:pt idx="9">
                  <c:v>1.5448347826200776E-3</c:v>
                </c:pt>
                <c:pt idx="10">
                  <c:v>2.9995375896929295E-3</c:v>
                </c:pt>
                <c:pt idx="11">
                  <c:v>5.8430385349218595E-3</c:v>
                </c:pt>
                <c:pt idx="12">
                  <c:v>1.2086677075481446E-2</c:v>
                </c:pt>
                <c:pt idx="13">
                  <c:v>2.5394751341606816E-2</c:v>
                </c:pt>
                <c:pt idx="14">
                  <c:v>6.1408406714955496E-2</c:v>
                </c:pt>
                <c:pt idx="15">
                  <c:v>0.12069918546087174</c:v>
                </c:pt>
                <c:pt idx="16">
                  <c:v>0.23911720212759838</c:v>
                </c:pt>
                <c:pt idx="17">
                  <c:v>0.48686495494031157</c:v>
                </c:pt>
                <c:pt idx="18">
                  <c:v>1.060355124034605</c:v>
                </c:pt>
                <c:pt idx="19">
                  <c:v>2.5159824140296321</c:v>
                </c:pt>
                <c:pt idx="20">
                  <c:v>6.0658539640221631</c:v>
                </c:pt>
              </c:numCache>
            </c:numRef>
          </c:yVal>
          <c:smooth val="0"/>
          <c:extLst>
            <c:ext xmlns:c16="http://schemas.microsoft.com/office/drawing/2014/chart" uri="{C3380CC4-5D6E-409C-BE32-E72D297353CC}">
              <c16:uniqueId val="{00000003-3063-47BF-BFF4-450235DB74DC}"/>
            </c:ext>
          </c:extLst>
        </c:ser>
        <c:ser>
          <c:idx val="4"/>
          <c:order val="4"/>
          <c:tx>
            <c:strRef>
              <c:f>'Performance (5)'!$I$34</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(5)'!$C$35:$C$55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(5)'!$I$35:$I$55</c:f>
              <c:numCache>
                <c:formatCode>General</c:formatCode>
                <c:ptCount val="21"/>
                <c:pt idx="0">
                  <c:v>3.357080872744072E-4</c:v>
                </c:pt>
                <c:pt idx="1">
                  <c:v>2.8834520610431489E-4</c:v>
                </c:pt>
                <c:pt idx="2">
                  <c:v>2.7289350869024712E-4</c:v>
                </c:pt>
                <c:pt idx="3">
                  <c:v>2.7905215985396916E-4</c:v>
                </c:pt>
                <c:pt idx="4">
                  <c:v>2.8819749100103038E-4</c:v>
                </c:pt>
                <c:pt idx="5">
                  <c:v>2.8667856552095055E-4</c:v>
                </c:pt>
                <c:pt idx="6">
                  <c:v>2.7282209129325967E-4</c:v>
                </c:pt>
                <c:pt idx="7">
                  <c:v>3.0261114025515465E-4</c:v>
                </c:pt>
                <c:pt idx="8">
                  <c:v>3.9238811493469715E-4</c:v>
                </c:pt>
                <c:pt idx="9">
                  <c:v>4.1012246944803059E-4</c:v>
                </c:pt>
                <c:pt idx="10">
                  <c:v>5.1903967558525126E-4</c:v>
                </c:pt>
                <c:pt idx="11">
                  <c:v>7.0999641022358357E-4</c:v>
                </c:pt>
                <c:pt idx="12">
                  <c:v>1.1205515686239329E-3</c:v>
                </c:pt>
                <c:pt idx="13">
                  <c:v>2.2167750786852005E-3</c:v>
                </c:pt>
                <c:pt idx="14">
                  <c:v>4.2835440435438988E-3</c:v>
                </c:pt>
                <c:pt idx="15">
                  <c:v>7.6015664689956667E-3</c:v>
                </c:pt>
                <c:pt idx="16">
                  <c:v>1.4198209486545542E-2</c:v>
                </c:pt>
                <c:pt idx="17">
                  <c:v>2.8890216424806218E-2</c:v>
                </c:pt>
                <c:pt idx="18">
                  <c:v>6.1371712719446497E-2</c:v>
                </c:pt>
                <c:pt idx="19">
                  <c:v>0.11159366568503556</c:v>
                </c:pt>
                <c:pt idx="20">
                  <c:v>0.24123175854348633</c:v>
                </c:pt>
              </c:numCache>
            </c:numRef>
          </c:yVal>
          <c:smooth val="0"/>
          <c:extLst>
            <c:ext xmlns:c16="http://schemas.microsoft.com/office/drawing/2014/chart" uri="{C3380CC4-5D6E-409C-BE32-E72D297353CC}">
              <c16:uniqueId val="{00000004-3063-47BF-BFF4-450235DB74DC}"/>
            </c:ext>
          </c:extLst>
        </c:ser>
        <c:dLbls>
          <c:showLegendKey val="0"/>
          <c:showVal val="0"/>
          <c:showCatName val="0"/>
          <c:showSerName val="0"/>
          <c:showPercent val="0"/>
          <c:showBubbleSize val="0"/>
        </c:dLbls>
        <c:axId val="1619837263"/>
        <c:axId val="1619843503"/>
      </c:scatterChart>
      <c:valAx>
        <c:axId val="1619837263"/>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19843503"/>
        <c:crosses val="autoZero"/>
        <c:crossBetween val="midCat"/>
      </c:valAx>
      <c:valAx>
        <c:axId val="161984350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1983726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(5)'!$O$60</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(5)'!$E$61</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(5)'!$C$62:$C$82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(5)'!$E$62:$E$82</c:f>
              <c:numCache>
                <c:formatCode>General</c:formatCode>
                <c:ptCount val="21"/>
                <c:pt idx="0">
                  <c:v>1.8541295054612391E-4</c:v>
                </c:pt>
                <c:pt idx="1">
                  <c:v>1.8677460669494175E-4</c:v>
                </c:pt>
                <c:pt idx="2">
                  <c:v>1.9589579741993723E-4</c:v>
                </c:pt>
                <c:pt idx="3">
                  <c:v>2.1734921072343822E-4</c:v>
                </c:pt>
                <c:pt idx="4">
                  <c:v>2.7128800756928196E-4</c:v>
                </c:pt>
                <c:pt idx="5">
                  <c:v>3.281574893190758E-4</c:v>
                </c:pt>
                <c:pt idx="6">
                  <c:v>5.9247392421523206E-4</c:v>
                </c:pt>
                <c:pt idx="7">
                  <c:v>7.9336890965928228E-4</c:v>
                </c:pt>
                <c:pt idx="8">
                  <c:v>1.3361474950870195E-3</c:v>
                </c:pt>
                <c:pt idx="9">
                  <c:v>2.4162274525457257E-3</c:v>
                </c:pt>
                <c:pt idx="10">
                  <c:v>4.7536431947126498E-3</c:v>
                </c:pt>
                <c:pt idx="11">
                  <c:v>9.2842922323505463E-3</c:v>
                </c:pt>
                <c:pt idx="12">
                  <c:v>2.197680920739865E-2</c:v>
                </c:pt>
                <c:pt idx="13">
                  <c:v>4.2620007252344168E-2</c:v>
                </c:pt>
                <c:pt idx="14">
                  <c:v>8.1789944677170226E-2</c:v>
                </c:pt>
                <c:pt idx="15">
                  <c:v>0.16003509528219265</c:v>
                </c:pt>
                <c:pt idx="16">
                  <c:v>0.34492221736573891</c:v>
                </c:pt>
                <c:pt idx="17">
                  <c:v>0.63626525153223235</c:v>
                </c:pt>
                <c:pt idx="18">
                  <c:v>1.4134225890316074</c:v>
                </c:pt>
                <c:pt idx="19">
                  <c:v>2.9313750640299174</c:v>
                </c:pt>
                <c:pt idx="20">
                  <c:v>5.3145593640306386</c:v>
                </c:pt>
              </c:numCache>
            </c:numRef>
          </c:yVal>
          <c:smooth val="0"/>
          <c:extLst>
            <c:ext xmlns:c16="http://schemas.microsoft.com/office/drawing/2014/chart" uri="{C3380CC4-5D6E-409C-BE32-E72D297353CC}">
              <c16:uniqueId val="{00000000-85D2-4C3F-97FB-65C295C8B237}"/>
            </c:ext>
          </c:extLst>
        </c:ser>
        <c:ser>
          <c:idx val="1"/>
          <c:order val="1"/>
          <c:tx>
            <c:strRef>
              <c:f>'Performance (5)'!$F$61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(5)'!$C$62:$C$82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(5)'!$F$62:$F$82</c:f>
              <c:numCache>
                <c:formatCode>General</c:formatCode>
                <c:ptCount val="21"/>
                <c:pt idx="0">
                  <c:v>1.2608399015601049E-4</c:v>
                </c:pt>
                <c:pt idx="1">
                  <c:v>1.333156994116333E-4</c:v>
                </c:pt>
                <c:pt idx="2">
                  <c:v>1.4200924650229377E-4</c:v>
                </c:pt>
                <c:pt idx="3">
                  <c:v>1.5964655756117E-4</c:v>
                </c:pt>
                <c:pt idx="4">
                  <c:v>1.999542250854973E-4</c:v>
                </c:pt>
                <c:pt idx="5">
                  <c:v>2.7616706606988596E-4</c:v>
                </c:pt>
                <c:pt idx="6">
                  <c:v>4.9328385613952653E-4</c:v>
                </c:pt>
                <c:pt idx="7">
                  <c:v>7.1166966094906832E-4</c:v>
                </c:pt>
                <c:pt idx="8">
                  <c:v>1.286084760873014E-3</c:v>
                </c:pt>
                <c:pt idx="9">
                  <c:v>2.4770880637747161E-3</c:v>
                </c:pt>
                <c:pt idx="10">
                  <c:v>4.845807775933221E-3</c:v>
                </c:pt>
                <c:pt idx="11">
                  <c:v>9.779409824565299E-3</c:v>
                </c:pt>
                <c:pt idx="12">
                  <c:v>2.1716846716022847E-2</c:v>
                </c:pt>
                <c:pt idx="13">
                  <c:v>4.2244300166354463E-2</c:v>
                </c:pt>
                <c:pt idx="14">
                  <c:v>8.4569610698639927E-2</c:v>
                </c:pt>
                <c:pt idx="15">
                  <c:v>0.16068771715709854</c:v>
                </c:pt>
                <c:pt idx="16">
                  <c:v>0.33770209069957147</c:v>
                </c:pt>
                <c:pt idx="17">
                  <c:v>0.74863515153220839</c:v>
                </c:pt>
                <c:pt idx="18">
                  <c:v>1.4448142140295304</c:v>
                </c:pt>
                <c:pt idx="19">
                  <c:v>2.9588492140260412</c:v>
                </c:pt>
                <c:pt idx="20">
                  <c:v>5.583984164034983</c:v>
                </c:pt>
              </c:numCache>
            </c:numRef>
          </c:yVal>
          <c:smooth val="0"/>
          <c:extLst>
            <c:ext xmlns:c16="http://schemas.microsoft.com/office/drawing/2014/chart" uri="{C3380CC4-5D6E-409C-BE32-E72D297353CC}">
              <c16:uniqueId val="{00000001-85D2-4C3F-97FB-65C295C8B237}"/>
            </c:ext>
          </c:extLst>
        </c:ser>
        <c:ser>
          <c:idx val="2"/>
          <c:order val="2"/>
          <c:tx>
            <c:strRef>
              <c:f>'Performance (5)'!$G$61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(5)'!$C$62:$C$82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(5)'!$G$62:$G$82</c:f>
              <c:numCache>
                <c:formatCode>General</c:formatCode>
                <c:ptCount val="21"/>
                <c:pt idx="0">
                  <c:v>1.844363402834183E-3</c:v>
                </c:pt>
                <c:pt idx="1">
                  <c:v>1.9175168984870725E-3</c:v>
                </c:pt>
                <c:pt idx="2">
                  <c:v>2.2146001332438471E-3</c:v>
                </c:pt>
                <c:pt idx="3">
                  <c:v>2.1120797456837858E-3</c:v>
                </c:pt>
                <c:pt idx="4">
                  <c:v>2.5261973990849461E-3</c:v>
                </c:pt>
                <c:pt idx="5">
                  <c:v>2.9808101490808045E-3</c:v>
                </c:pt>
                <c:pt idx="6">
                  <c:v>4.571362751122068E-3</c:v>
                </c:pt>
                <c:pt idx="7">
                  <c:v>6.4227073482071547E-3</c:v>
                </c:pt>
                <c:pt idx="8">
                  <c:v>1.1418830470346003E-2</c:v>
                </c:pt>
                <c:pt idx="9">
                  <c:v>1.9947358852693556E-2</c:v>
                </c:pt>
                <c:pt idx="10">
                  <c:v>3.9769096571629907E-2</c:v>
                </c:pt>
                <c:pt idx="11">
                  <c:v>7.4051712561610444E-2</c:v>
                </c:pt>
                <c:pt idx="12">
                  <c:v>0.15967770153202845</c:v>
                </c:pt>
                <c:pt idx="13">
                  <c:v>0.30128142873762176</c:v>
                </c:pt>
                <c:pt idx="14">
                  <c:v>0.61967047514327611</c:v>
                </c:pt>
                <c:pt idx="15">
                  <c:v>1.1584679840335512</c:v>
                </c:pt>
                <c:pt idx="16">
                  <c:v>2.3742715307006113</c:v>
                </c:pt>
                <c:pt idx="17">
                  <c:v>4.6332265140313309</c:v>
                </c:pt>
                <c:pt idx="18">
                  <c:v>9.6322169640275312</c:v>
                </c:pt>
                <c:pt idx="19">
                  <c:v>19.62626626403063</c:v>
                </c:pt>
                <c:pt idx="20">
                  <c:v>40.603153964033034</c:v>
                </c:pt>
              </c:numCache>
            </c:numRef>
          </c:yVal>
          <c:smooth val="0"/>
          <c:extLst>
            <c:ext xmlns:c16="http://schemas.microsoft.com/office/drawing/2014/chart" uri="{C3380CC4-5D6E-409C-BE32-E72D297353CC}">
              <c16:uniqueId val="{00000002-85D2-4C3F-97FB-65C295C8B237}"/>
            </c:ext>
          </c:extLst>
        </c:ser>
        <c:ser>
          <c:idx val="3"/>
          <c:order val="3"/>
          <c:tx>
            <c:strRef>
              <c:f>'Performance (5)'!$H$61</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(5)'!$C$62:$C$82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(5)'!$H$62:$H$82</c:f>
              <c:numCache>
                <c:formatCode>General</c:formatCode>
                <c:ptCount val="21"/>
                <c:pt idx="0">
                  <c:v>1.191572478726458E-4</c:v>
                </c:pt>
                <c:pt idx="1">
                  <c:v>1.2316650027227377E-4</c:v>
                </c:pt>
                <c:pt idx="2">
                  <c:v>1.2929722337383658E-4</c:v>
                </c:pt>
                <c:pt idx="3">
                  <c:v>1.4908651808988725E-4</c:v>
                </c:pt>
                <c:pt idx="4">
                  <c:v>1.8708053813097625E-4</c:v>
                </c:pt>
                <c:pt idx="5">
                  <c:v>2.6702142553912129E-4</c:v>
                </c:pt>
                <c:pt idx="6">
                  <c:v>3.6047215993525674E-4</c:v>
                </c:pt>
                <c:pt idx="7">
                  <c:v>5.8293049440805037E-4</c:v>
                </c:pt>
                <c:pt idx="8">
                  <c:v>1.074913977944993E-3</c:v>
                </c:pt>
                <c:pt idx="9">
                  <c:v>1.9923434884360552E-3</c:v>
                </c:pt>
                <c:pt idx="10">
                  <c:v>3.9803531156660096E-3</c:v>
                </c:pt>
                <c:pt idx="11">
                  <c:v>7.7592937994430547E-3</c:v>
                </c:pt>
                <c:pt idx="12">
                  <c:v>1.7778023606471589E-2</c:v>
                </c:pt>
                <c:pt idx="13">
                  <c:v>3.489487305974337E-2</c:v>
                </c:pt>
                <c:pt idx="14">
                  <c:v>7.1731319746345584E-2</c:v>
                </c:pt>
                <c:pt idx="15">
                  <c:v>0.1467705011749495</c:v>
                </c:pt>
                <c:pt idx="16">
                  <c:v>0.30212991697267355</c:v>
                </c:pt>
                <c:pt idx="17">
                  <c:v>0.73647356403185193</c:v>
                </c:pt>
                <c:pt idx="18">
                  <c:v>2.0398800640337056</c:v>
                </c:pt>
                <c:pt idx="19">
                  <c:v>6.0133217640336722</c:v>
                </c:pt>
                <c:pt idx="20">
                  <c:v>20.962398964032683</c:v>
                </c:pt>
              </c:numCache>
            </c:numRef>
          </c:yVal>
          <c:smooth val="0"/>
          <c:extLst>
            <c:ext xmlns:c16="http://schemas.microsoft.com/office/drawing/2014/chart" uri="{C3380CC4-5D6E-409C-BE32-E72D297353CC}">
              <c16:uniqueId val="{00000003-85D2-4C3F-97FB-65C295C8B237}"/>
            </c:ext>
          </c:extLst>
        </c:ser>
        <c:ser>
          <c:idx val="4"/>
          <c:order val="4"/>
          <c:tx>
            <c:strRef>
              <c:f>'Performance (5)'!$I$61</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(5)'!$C$62:$C$82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(5)'!$I$62:$I$82</c:f>
              <c:numCache>
                <c:formatCode>General</c:formatCode>
                <c:ptCount val="21"/>
                <c:pt idx="0">
                  <c:v>2.6347535892412658E-4</c:v>
                </c:pt>
                <c:pt idx="1">
                  <c:v>2.4745825564355774E-4</c:v>
                </c:pt>
                <c:pt idx="2">
                  <c:v>2.4639351036644455E-4</c:v>
                </c:pt>
                <c:pt idx="3">
                  <c:v>2.5655631647260812E-4</c:v>
                </c:pt>
                <c:pt idx="4">
                  <c:v>2.5739102182022606E-4</c:v>
                </c:pt>
                <c:pt idx="5">
                  <c:v>2.7995089143323989E-4</c:v>
                </c:pt>
                <c:pt idx="6">
                  <c:v>2.7470500777435579E-4</c:v>
                </c:pt>
                <c:pt idx="7">
                  <c:v>2.8507328715803173E-4</c:v>
                </c:pt>
                <c:pt idx="8">
                  <c:v>3.1941815278971591E-4</c:v>
                </c:pt>
                <c:pt idx="9">
                  <c:v>4.4936946400883746E-4</c:v>
                </c:pt>
                <c:pt idx="10">
                  <c:v>6.0156676756239797E-4</c:v>
                </c:pt>
                <c:pt idx="11">
                  <c:v>7.5819002588387995E-4</c:v>
                </c:pt>
                <c:pt idx="12">
                  <c:v>1.148096203269555E-3</c:v>
                </c:pt>
                <c:pt idx="13">
                  <c:v>2.8491751684935201E-3</c:v>
                </c:pt>
                <c:pt idx="14">
                  <c:v>4.6737388879222914E-3</c:v>
                </c:pt>
                <c:pt idx="15">
                  <c:v>8.4555928433719188E-3</c:v>
                </c:pt>
                <c:pt idx="16">
                  <c:v>1.4874616412952468E-2</c:v>
                </c:pt>
                <c:pt idx="17">
                  <c:v>3.2745297482875961E-2</c:v>
                </c:pt>
                <c:pt idx="18">
                  <c:v>6.1335130005272645E-2</c:v>
                </c:pt>
                <c:pt idx="19">
                  <c:v>0.12018413686190964</c:v>
                </c:pt>
                <c:pt idx="20">
                  <c:v>0.31799366772748805</c:v>
                </c:pt>
              </c:numCache>
            </c:numRef>
          </c:yVal>
          <c:smooth val="0"/>
          <c:extLst>
            <c:ext xmlns:c16="http://schemas.microsoft.com/office/drawing/2014/chart" uri="{C3380CC4-5D6E-409C-BE32-E72D297353CC}">
              <c16:uniqueId val="{00000004-85D2-4C3F-97FB-65C295C8B237}"/>
            </c:ext>
          </c:extLst>
        </c:ser>
        <c:dLbls>
          <c:showLegendKey val="0"/>
          <c:showVal val="0"/>
          <c:showCatName val="0"/>
          <c:showSerName val="0"/>
          <c:showPercent val="0"/>
          <c:showBubbleSize val="0"/>
        </c:dLbls>
        <c:axId val="1619840175"/>
        <c:axId val="1619838927"/>
      </c:scatterChart>
      <c:valAx>
        <c:axId val="1619840175"/>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19838927"/>
        <c:crosses val="autoZero"/>
        <c:crossBetween val="midCat"/>
      </c:valAx>
      <c:valAx>
        <c:axId val="1619838927"/>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1984017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(5)'!$O$87</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(5)'!$E$88</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(5)'!$C$89:$C$107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(5)'!$E$89:$E$107</c:f>
              <c:numCache>
                <c:formatCode>General</c:formatCode>
                <c:ptCount val="19"/>
                <c:pt idx="0">
                  <c:v>2.1473478980318922E-4</c:v>
                </c:pt>
                <c:pt idx="1">
                  <c:v>2.2805035834863263E-4</c:v>
                </c:pt>
                <c:pt idx="2">
                  <c:v>2.7596933913588245E-4</c:v>
                </c:pt>
                <c:pt idx="3">
                  <c:v>3.5636742674820113E-4</c:v>
                </c:pt>
                <c:pt idx="4">
                  <c:v>5.1663577135711858E-4</c:v>
                </c:pt>
                <c:pt idx="5">
                  <c:v>8.7078167802777785E-4</c:v>
                </c:pt>
                <c:pt idx="6">
                  <c:v>1.5572561520721855E-3</c:v>
                </c:pt>
                <c:pt idx="7">
                  <c:v>2.9051318434094747E-3</c:v>
                </c:pt>
                <c:pt idx="8">
                  <c:v>5.6896675587258276E-3</c:v>
                </c:pt>
                <c:pt idx="9">
                  <c:v>1.1263327320289567E-2</c:v>
                </c:pt>
                <c:pt idx="10">
                  <c:v>2.3931814271248433E-2</c:v>
                </c:pt>
                <c:pt idx="11">
                  <c:v>6.5131466629321358E-2</c:v>
                </c:pt>
                <c:pt idx="12">
                  <c:v>0.11156956180986707</c:v>
                </c:pt>
                <c:pt idx="13">
                  <c:v>0.22304488577082263</c:v>
                </c:pt>
                <c:pt idx="14">
                  <c:v>0.44011971403249622</c:v>
                </c:pt>
                <c:pt idx="15">
                  <c:v>0.85683744736541256</c:v>
                </c:pt>
                <c:pt idx="16">
                  <c:v>1.7886813306966762</c:v>
                </c:pt>
                <c:pt idx="17">
                  <c:v>3.6231086640268684</c:v>
                </c:pt>
                <c:pt idx="18">
                  <c:v>7.2906760640266937</c:v>
                </c:pt>
              </c:numCache>
            </c:numRef>
          </c:yVal>
          <c:smooth val="0"/>
          <c:extLst>
            <c:ext xmlns:c16="http://schemas.microsoft.com/office/drawing/2014/chart" uri="{C3380CC4-5D6E-409C-BE32-E72D297353CC}">
              <c16:uniqueId val="{00000000-02E3-45C7-A734-D8AD5DEB64DA}"/>
            </c:ext>
          </c:extLst>
        </c:ser>
        <c:ser>
          <c:idx val="1"/>
          <c:order val="1"/>
          <c:tx>
            <c:strRef>
              <c:f>'Performance (5)'!$F$88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(5)'!$C$89:$C$107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(5)'!$F$89:$F$107</c:f>
              <c:numCache>
                <c:formatCode>General</c:formatCode>
                <c:ptCount val="19"/>
                <c:pt idx="0">
                  <c:v>1.4198312609110526E-4</c:v>
                </c:pt>
                <c:pt idx="1">
                  <c:v>1.7160092879725308E-4</c:v>
                </c:pt>
                <c:pt idx="2">
                  <c:v>1.8759714684313348E-4</c:v>
                </c:pt>
                <c:pt idx="3">
                  <c:v>2.6261782684689378E-4</c:v>
                </c:pt>
                <c:pt idx="4">
                  <c:v>3.9971881517369918E-4</c:v>
                </c:pt>
                <c:pt idx="5">
                  <c:v>6.6943642016237736E-4</c:v>
                </c:pt>
                <c:pt idx="6">
                  <c:v>1.2132072271202887E-3</c:v>
                </c:pt>
                <c:pt idx="7">
                  <c:v>2.3011756609778058E-3</c:v>
                </c:pt>
                <c:pt idx="8">
                  <c:v>4.5957962307177861E-3</c:v>
                </c:pt>
                <c:pt idx="9">
                  <c:v>9.35237674226508E-3</c:v>
                </c:pt>
                <c:pt idx="10">
                  <c:v>1.8946506456231294E-2</c:v>
                </c:pt>
                <c:pt idx="11">
                  <c:v>3.9456221512387354E-2</c:v>
                </c:pt>
                <c:pt idx="12">
                  <c:v>9.5880148937693088E-2</c:v>
                </c:pt>
                <c:pt idx="13">
                  <c:v>0.17375793299752068</c:v>
                </c:pt>
                <c:pt idx="14">
                  <c:v>0.36372739260313808</c:v>
                </c:pt>
                <c:pt idx="15">
                  <c:v>0.75699134974724025</c:v>
                </c:pt>
                <c:pt idx="16">
                  <c:v>1.4708712640326767</c:v>
                </c:pt>
                <c:pt idx="17">
                  <c:v>3.0902020140361044</c:v>
                </c:pt>
                <c:pt idx="18">
                  <c:v>6.5738716640276023</c:v>
                </c:pt>
              </c:numCache>
            </c:numRef>
          </c:yVal>
          <c:smooth val="0"/>
          <c:extLst>
            <c:ext xmlns:c16="http://schemas.microsoft.com/office/drawing/2014/chart" uri="{C3380CC4-5D6E-409C-BE32-E72D297353CC}">
              <c16:uniqueId val="{00000001-02E3-45C7-A734-D8AD5DEB64DA}"/>
            </c:ext>
          </c:extLst>
        </c:ser>
        <c:ser>
          <c:idx val="2"/>
          <c:order val="2"/>
          <c:tx>
            <c:strRef>
              <c:f>'Performance (5)'!$G$88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(5)'!$C$89:$C$107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(5)'!$G$89:$G$107</c:f>
              <c:numCache>
                <c:formatCode>General</c:formatCode>
                <c:ptCount val="19"/>
                <c:pt idx="0">
                  <c:v>1.8882028956370997E-3</c:v>
                </c:pt>
                <c:pt idx="1">
                  <c:v>1.8143235514774473E-3</c:v>
                </c:pt>
                <c:pt idx="2">
                  <c:v>1.8743807676155904E-3</c:v>
                </c:pt>
                <c:pt idx="3">
                  <c:v>2.0527145054408656E-3</c:v>
                </c:pt>
                <c:pt idx="4">
                  <c:v>2.5531931005744147E-3</c:v>
                </c:pt>
                <c:pt idx="5">
                  <c:v>2.7728920319995084E-3</c:v>
                </c:pt>
                <c:pt idx="6">
                  <c:v>3.7551264380190608E-3</c:v>
                </c:pt>
                <c:pt idx="7">
                  <c:v>5.6760008083932088E-3</c:v>
                </c:pt>
                <c:pt idx="8">
                  <c:v>9.6682050378105594E-3</c:v>
                </c:pt>
                <c:pt idx="9">
                  <c:v>1.7945200949596757E-2</c:v>
                </c:pt>
                <c:pt idx="10">
                  <c:v>3.5564538500094084E-2</c:v>
                </c:pt>
                <c:pt idx="11">
                  <c:v>7.0299589031855944E-2</c:v>
                </c:pt>
                <c:pt idx="12">
                  <c:v>0.14081825292079056</c:v>
                </c:pt>
                <c:pt idx="13">
                  <c:v>0.26290601403226072</c:v>
                </c:pt>
                <c:pt idx="14">
                  <c:v>0.54354135403255976</c:v>
                </c:pt>
                <c:pt idx="15">
                  <c:v>1.0674095640336518</c:v>
                </c:pt>
                <c:pt idx="16">
                  <c:v>2.146159930701752</c:v>
                </c:pt>
                <c:pt idx="17">
                  <c:v>4.0840542640303381</c:v>
                </c:pt>
                <c:pt idx="18">
                  <c:v>8.558099864030293</c:v>
                </c:pt>
              </c:numCache>
            </c:numRef>
          </c:yVal>
          <c:smooth val="0"/>
          <c:extLst>
            <c:ext xmlns:c16="http://schemas.microsoft.com/office/drawing/2014/chart" uri="{C3380CC4-5D6E-409C-BE32-E72D297353CC}">
              <c16:uniqueId val="{00000002-02E3-45C7-A734-D8AD5DEB64DA}"/>
            </c:ext>
          </c:extLst>
        </c:ser>
        <c:ser>
          <c:idx val="3"/>
          <c:order val="3"/>
          <c:tx>
            <c:strRef>
              <c:f>'Performance (5)'!$H$88</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(5)'!$C$89:$C$107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(5)'!$H$89:$H$107</c:f>
              <c:numCache>
                <c:formatCode>General</c:formatCode>
                <c:ptCount val="19"/>
                <c:pt idx="0">
                  <c:v>1.3962414993526161E-4</c:v>
                </c:pt>
                <c:pt idx="1">
                  <c:v>1.4266308736679233E-4</c:v>
                </c:pt>
                <c:pt idx="2">
                  <c:v>1.730401790850868E-4</c:v>
                </c:pt>
                <c:pt idx="3">
                  <c:v>2.3550980225430103E-4</c:v>
                </c:pt>
                <c:pt idx="4">
                  <c:v>3.7986214739360325E-4</c:v>
                </c:pt>
                <c:pt idx="5">
                  <c:v>5.8632815431801063E-4</c:v>
                </c:pt>
                <c:pt idx="6">
                  <c:v>1.0548612518644352E-3</c:v>
                </c:pt>
                <c:pt idx="7">
                  <c:v>1.9935183702642174E-3</c:v>
                </c:pt>
                <c:pt idx="8">
                  <c:v>4.0148987586905993E-3</c:v>
                </c:pt>
                <c:pt idx="9">
                  <c:v>7.8753783627093996E-3</c:v>
                </c:pt>
                <c:pt idx="10">
                  <c:v>1.6768705838013691E-2</c:v>
                </c:pt>
                <c:pt idx="11">
                  <c:v>4.0447626128850653E-2</c:v>
                </c:pt>
                <c:pt idx="12">
                  <c:v>8.4286314031891574E-2</c:v>
                </c:pt>
                <c:pt idx="13">
                  <c:v>0.18427444617484542</c:v>
                </c:pt>
                <c:pt idx="14">
                  <c:v>0.35601165069860524</c:v>
                </c:pt>
                <c:pt idx="15">
                  <c:v>0.70964926403167816</c:v>
                </c:pt>
                <c:pt idx="16">
                  <c:v>1.4106787390314921</c:v>
                </c:pt>
                <c:pt idx="17">
                  <c:v>2.7801244640300053</c:v>
                </c:pt>
                <c:pt idx="18">
                  <c:v>6.1295408640376179</c:v>
                </c:pt>
              </c:numCache>
            </c:numRef>
          </c:yVal>
          <c:smooth val="0"/>
          <c:extLst>
            <c:ext xmlns:c16="http://schemas.microsoft.com/office/drawing/2014/chart" uri="{C3380CC4-5D6E-409C-BE32-E72D297353CC}">
              <c16:uniqueId val="{00000003-02E3-45C7-A734-D8AD5DEB64DA}"/>
            </c:ext>
          </c:extLst>
        </c:ser>
        <c:ser>
          <c:idx val="4"/>
          <c:order val="4"/>
          <c:tx>
            <c:strRef>
              <c:f>'Performance (5)'!$I$88</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(5)'!$C$89:$C$107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(5)'!$I$89:$I$107</c:f>
              <c:numCache>
                <c:formatCode>General</c:formatCode>
                <c:ptCount val="19"/>
                <c:pt idx="0">
                  <c:v>3.0900207438152081E-4</c:v>
                </c:pt>
                <c:pt idx="1">
                  <c:v>3.077541130353288E-4</c:v>
                </c:pt>
                <c:pt idx="2">
                  <c:v>3.1096318163836687E-4</c:v>
                </c:pt>
                <c:pt idx="3">
                  <c:v>3.2851535801133887E-4</c:v>
                </c:pt>
                <c:pt idx="4">
                  <c:v>3.2699736533342122E-4</c:v>
                </c:pt>
                <c:pt idx="5">
                  <c:v>3.5350570166543512E-4</c:v>
                </c:pt>
                <c:pt idx="6">
                  <c:v>4.7816015603109564E-4</c:v>
                </c:pt>
                <c:pt idx="7">
                  <c:v>5.143888809898817E-4</c:v>
                </c:pt>
                <c:pt idx="8">
                  <c:v>7.8392798015877285E-4</c:v>
                </c:pt>
                <c:pt idx="9">
                  <c:v>1.9992797560273645E-3</c:v>
                </c:pt>
                <c:pt idx="10">
                  <c:v>1.6959722821372823E-3</c:v>
                </c:pt>
                <c:pt idx="11">
                  <c:v>2.2709865119360309E-3</c:v>
                </c:pt>
                <c:pt idx="12">
                  <c:v>3.3880971616674334E-3</c:v>
                </c:pt>
                <c:pt idx="13">
                  <c:v>6.5624711689656985E-3</c:v>
                </c:pt>
                <c:pt idx="14">
                  <c:v>1.1559483655564E-2</c:v>
                </c:pt>
                <c:pt idx="15">
                  <c:v>2.6653238946485937E-2</c:v>
                </c:pt>
                <c:pt idx="16">
                  <c:v>4.3932261075355396E-2</c:v>
                </c:pt>
                <c:pt idx="17">
                  <c:v>9.2938109465440122E-2</c:v>
                </c:pt>
                <c:pt idx="18">
                  <c:v>0.16702699463146706</c:v>
                </c:pt>
              </c:numCache>
            </c:numRef>
          </c:yVal>
          <c:smooth val="0"/>
          <c:extLst>
            <c:ext xmlns:c16="http://schemas.microsoft.com/office/drawing/2014/chart" uri="{C3380CC4-5D6E-409C-BE32-E72D297353CC}">
              <c16:uniqueId val="{00000004-02E3-45C7-A734-D8AD5DEB64DA}"/>
            </c:ext>
          </c:extLst>
        </c:ser>
        <c:dLbls>
          <c:showLegendKey val="0"/>
          <c:showVal val="0"/>
          <c:showCatName val="0"/>
          <c:showSerName val="0"/>
          <c:showPercent val="0"/>
          <c:showBubbleSize val="0"/>
        </c:dLbls>
        <c:axId val="1013881679"/>
        <c:axId val="1013882095"/>
      </c:scatterChart>
      <c:valAx>
        <c:axId val="1013881679"/>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3882095"/>
        <c:crosses val="autoZero"/>
        <c:crossBetween val="midCat"/>
      </c:valAx>
      <c:valAx>
        <c:axId val="101388209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388167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(5)'!$O$114</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(5)'!$E$115</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(5)'!$D$116:$D$129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(5)'!$E$116:$E$129</c:f>
              <c:numCache>
                <c:formatCode>General</c:formatCode>
                <c:ptCount val="14"/>
                <c:pt idx="0">
                  <c:v>1.9730644229665428E-4</c:v>
                </c:pt>
                <c:pt idx="1">
                  <c:v>2.7037863631652849E-4</c:v>
                </c:pt>
                <c:pt idx="2">
                  <c:v>2.5756552564031433E-4</c:v>
                </c:pt>
                <c:pt idx="3">
                  <c:v>3.8912869508085841E-4</c:v>
                </c:pt>
                <c:pt idx="4">
                  <c:v>4.5398104387620752E-4</c:v>
                </c:pt>
                <c:pt idx="5">
                  <c:v>7.2670682631054595E-4</c:v>
                </c:pt>
                <c:pt idx="6">
                  <c:v>1.2539326811912706E-3</c:v>
                </c:pt>
                <c:pt idx="7">
                  <c:v>2.4384687729610286E-3</c:v>
                </c:pt>
                <c:pt idx="8">
                  <c:v>5.1261162371250679E-3</c:v>
                </c:pt>
                <c:pt idx="9">
                  <c:v>9.4382278055881712E-3</c:v>
                </c:pt>
                <c:pt idx="10">
                  <c:v>2.0449495460574087E-2</c:v>
                </c:pt>
                <c:pt idx="11">
                  <c:v>4.0429987419116555E-2</c:v>
                </c:pt>
                <c:pt idx="12">
                  <c:v>7.8478809344697656E-2</c:v>
                </c:pt>
                <c:pt idx="13">
                  <c:v>0.16395547693510201</c:v>
                </c:pt>
              </c:numCache>
            </c:numRef>
          </c:yVal>
          <c:smooth val="0"/>
          <c:extLst>
            <c:ext xmlns:c16="http://schemas.microsoft.com/office/drawing/2014/chart" uri="{C3380CC4-5D6E-409C-BE32-E72D297353CC}">
              <c16:uniqueId val="{00000000-2622-4588-A726-31974CF46681}"/>
            </c:ext>
          </c:extLst>
        </c:ser>
        <c:ser>
          <c:idx val="1"/>
          <c:order val="1"/>
          <c:tx>
            <c:strRef>
              <c:f>'Performance (5)'!$F$115</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(5)'!$D$116:$D$129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(5)'!$F$116:$F$129</c:f>
              <c:numCache>
                <c:formatCode>General</c:formatCode>
                <c:ptCount val="14"/>
                <c:pt idx="0">
                  <c:v>1.4030497401822402E-4</c:v>
                </c:pt>
                <c:pt idx="1">
                  <c:v>1.8667753518465763E-4</c:v>
                </c:pt>
                <c:pt idx="2">
                  <c:v>1.9207523790469683E-4</c:v>
                </c:pt>
                <c:pt idx="3">
                  <c:v>2.4059828385196728E-4</c:v>
                </c:pt>
                <c:pt idx="4">
                  <c:v>3.37807283428249E-4</c:v>
                </c:pt>
                <c:pt idx="5">
                  <c:v>5.8603436726946618E-4</c:v>
                </c:pt>
                <c:pt idx="6">
                  <c:v>9.8221337956893424E-4</c:v>
                </c:pt>
                <c:pt idx="7">
                  <c:v>1.9876227241847314E-3</c:v>
                </c:pt>
                <c:pt idx="8">
                  <c:v>4.483237102010291E-3</c:v>
                </c:pt>
                <c:pt idx="9">
                  <c:v>1.0509780208458053E-2</c:v>
                </c:pt>
                <c:pt idx="10">
                  <c:v>1.6068793839667105E-2</c:v>
                </c:pt>
                <c:pt idx="11">
                  <c:v>3.3133228270495703E-2</c:v>
                </c:pt>
                <c:pt idx="12">
                  <c:v>6.2244043044340051E-2</c:v>
                </c:pt>
                <c:pt idx="13">
                  <c:v>0.12426142012976273</c:v>
                </c:pt>
              </c:numCache>
            </c:numRef>
          </c:yVal>
          <c:smooth val="0"/>
          <c:extLst>
            <c:ext xmlns:c16="http://schemas.microsoft.com/office/drawing/2014/chart" uri="{C3380CC4-5D6E-409C-BE32-E72D297353CC}">
              <c16:uniqueId val="{00000001-2622-4588-A726-31974CF46681}"/>
            </c:ext>
          </c:extLst>
        </c:ser>
        <c:ser>
          <c:idx val="2"/>
          <c:order val="2"/>
          <c:tx>
            <c:strRef>
              <c:f>'Performance (5)'!$G$115</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(5)'!$D$116:$D$129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(5)'!$G$116:$G$129</c:f>
              <c:numCache>
                <c:formatCode>General</c:formatCode>
                <c:ptCount val="14"/>
                <c:pt idx="0">
                  <c:v>2.055671990764423E-3</c:v>
                </c:pt>
                <c:pt idx="1">
                  <c:v>2.1818853449093773E-3</c:v>
                </c:pt>
                <c:pt idx="2">
                  <c:v>2.1445796018912597E-3</c:v>
                </c:pt>
                <c:pt idx="3">
                  <c:v>2.298365598821522E-3</c:v>
                </c:pt>
                <c:pt idx="4">
                  <c:v>2.3151305593886954E-3</c:v>
                </c:pt>
                <c:pt idx="5">
                  <c:v>3.3381720587624519E-3</c:v>
                </c:pt>
                <c:pt idx="6">
                  <c:v>6.8308360265325763E-3</c:v>
                </c:pt>
                <c:pt idx="7">
                  <c:v>1.8666004330508149E-2</c:v>
                </c:pt>
                <c:pt idx="8">
                  <c:v>7.014113208764057E-2</c:v>
                </c:pt>
                <c:pt idx="9">
                  <c:v>0.26011217903206751</c:v>
                </c:pt>
                <c:pt idx="10">
                  <c:v>1.0057844040303381</c:v>
                </c:pt>
                <c:pt idx="11">
                  <c:v>3.8127479640329609</c:v>
                </c:pt>
                <c:pt idx="12">
                  <c:v>15.048107064032148</c:v>
                </c:pt>
                <c:pt idx="13">
                  <c:v>62.329506564035462</c:v>
                </c:pt>
              </c:numCache>
            </c:numRef>
          </c:yVal>
          <c:smooth val="0"/>
          <c:extLst>
            <c:ext xmlns:c16="http://schemas.microsoft.com/office/drawing/2014/chart" uri="{C3380CC4-5D6E-409C-BE32-E72D297353CC}">
              <c16:uniqueId val="{00000002-2622-4588-A726-31974CF46681}"/>
            </c:ext>
          </c:extLst>
        </c:ser>
        <c:ser>
          <c:idx val="3"/>
          <c:order val="3"/>
          <c:tx>
            <c:strRef>
              <c:f>'Performance (5)'!$H$115</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(5)'!$D$116:$D$129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(5)'!$H$116:$H$129</c:f>
              <c:numCache>
                <c:formatCode>General</c:formatCode>
                <c:ptCount val="14"/>
                <c:pt idx="0">
                  <c:v>1.3081552005449467E-4</c:v>
                </c:pt>
                <c:pt idx="1">
                  <c:v>1.4815893683273055E-4</c:v>
                </c:pt>
                <c:pt idx="2">
                  <c:v>1.7235835314656221E-4</c:v>
                </c:pt>
                <c:pt idx="3">
                  <c:v>2.2452010107027647E-4</c:v>
                </c:pt>
                <c:pt idx="4">
                  <c:v>2.9993608271704339E-4</c:v>
                </c:pt>
                <c:pt idx="5">
                  <c:v>4.9746100932977506E-4</c:v>
                </c:pt>
                <c:pt idx="6">
                  <c:v>8.6399686054537022E-4</c:v>
                </c:pt>
                <c:pt idx="7">
                  <c:v>1.6133110527264099E-3</c:v>
                </c:pt>
                <c:pt idx="8">
                  <c:v>3.9228956109403253E-3</c:v>
                </c:pt>
                <c:pt idx="9">
                  <c:v>6.5797110056914901E-3</c:v>
                </c:pt>
                <c:pt idx="10">
                  <c:v>1.3313327861803418E-2</c:v>
                </c:pt>
                <c:pt idx="11">
                  <c:v>2.7279856423329765E-2</c:v>
                </c:pt>
                <c:pt idx="12">
                  <c:v>5.9018529914341179E-2</c:v>
                </c:pt>
                <c:pt idx="13">
                  <c:v>0.12394729086137278</c:v>
                </c:pt>
              </c:numCache>
            </c:numRef>
          </c:yVal>
          <c:smooth val="0"/>
          <c:extLst>
            <c:ext xmlns:c16="http://schemas.microsoft.com/office/drawing/2014/chart" uri="{C3380CC4-5D6E-409C-BE32-E72D297353CC}">
              <c16:uniqueId val="{00000003-2622-4588-A726-31974CF46681}"/>
            </c:ext>
          </c:extLst>
        </c:ser>
        <c:ser>
          <c:idx val="4"/>
          <c:order val="4"/>
          <c:tx>
            <c:strRef>
              <c:f>'Performance (5)'!$I$115</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(5)'!$D$116:$D$129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(5)'!$I$116:$I$129</c:f>
              <c:numCache>
                <c:formatCode>General</c:formatCode>
                <c:ptCount val="14"/>
                <c:pt idx="0">
                  <c:v>2.5259998300443149E-4</c:v>
                </c:pt>
                <c:pt idx="1">
                  <c:v>2.753383038720951E-4</c:v>
                </c:pt>
                <c:pt idx="2">
                  <c:v>2.9850490506434834E-4</c:v>
                </c:pt>
                <c:pt idx="3">
                  <c:v>3.4446737164788135E-4</c:v>
                </c:pt>
                <c:pt idx="4">
                  <c:v>4.2720257357643402E-4</c:v>
                </c:pt>
                <c:pt idx="5">
                  <c:v>5.583167705658699E-4</c:v>
                </c:pt>
                <c:pt idx="6">
                  <c:v>9.0757373772116265E-4</c:v>
                </c:pt>
                <c:pt idx="7">
                  <c:v>1.4177597312310761E-3</c:v>
                </c:pt>
                <c:pt idx="8">
                  <c:v>2.6645974375583562E-3</c:v>
                </c:pt>
                <c:pt idx="9">
                  <c:v>4.8395944253521537E-3</c:v>
                </c:pt>
                <c:pt idx="10">
                  <c:v>1.0355982615897269E-2</c:v>
                </c:pt>
                <c:pt idx="11">
                  <c:v>2.0450806258550131E-2</c:v>
                </c:pt>
                <c:pt idx="12">
                  <c:v>4.3174699057366511E-2</c:v>
                </c:pt>
                <c:pt idx="13">
                  <c:v>8.1106567965371357E-2</c:v>
                </c:pt>
              </c:numCache>
            </c:numRef>
          </c:yVal>
          <c:smooth val="0"/>
          <c:extLst>
            <c:ext xmlns:c16="http://schemas.microsoft.com/office/drawing/2014/chart" uri="{C3380CC4-5D6E-409C-BE32-E72D297353CC}">
              <c16:uniqueId val="{00000004-2622-4588-A726-31974CF46681}"/>
            </c:ext>
          </c:extLst>
        </c:ser>
        <c:dLbls>
          <c:showLegendKey val="0"/>
          <c:showVal val="0"/>
          <c:showCatName val="0"/>
          <c:showSerName val="0"/>
          <c:showPercent val="0"/>
          <c:showBubbleSize val="0"/>
        </c:dLbls>
        <c:axId val="1619833519"/>
        <c:axId val="1619839343"/>
      </c:scatterChart>
      <c:valAx>
        <c:axId val="1619833519"/>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19839343"/>
        <c:crosses val="autoZero"/>
        <c:crossBetween val="midCat"/>
      </c:valAx>
      <c:valAx>
        <c:axId val="161983934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1983351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(5)'!$O$141</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(5)'!$E$142</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(5)'!$A$143:$A$157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(5)'!$E$143:$E$157</c:f>
              <c:numCache>
                <c:formatCode>General</c:formatCode>
                <c:ptCount val="15"/>
                <c:pt idx="0">
                  <c:v>1.3404191304690685E-2</c:v>
                </c:pt>
                <c:pt idx="1">
                  <c:v>1.3017463250748018E-2</c:v>
                </c:pt>
                <c:pt idx="2">
                  <c:v>1.3580738286754372E-2</c:v>
                </c:pt>
                <c:pt idx="3">
                  <c:v>1.651847789336609E-2</c:v>
                </c:pt>
                <c:pt idx="4">
                  <c:v>2.0455275460573737E-2</c:v>
                </c:pt>
                <c:pt idx="5">
                  <c:v>2.6769546384936733E-2</c:v>
                </c:pt>
                <c:pt idx="6">
                  <c:v>4.1053164031988325E-2</c:v>
                </c:pt>
                <c:pt idx="7">
                  <c:v>6.7643255923913181E-2</c:v>
                </c:pt>
                <c:pt idx="8">
                  <c:v>0.12239593476362701</c:v>
                </c:pt>
                <c:pt idx="9">
                  <c:v>0.23065494130495029</c:v>
                </c:pt>
                <c:pt idx="10">
                  <c:v>0.44957552236535553</c:v>
                </c:pt>
                <c:pt idx="11">
                  <c:v>0.89008174736364787</c:v>
                </c:pt>
                <c:pt idx="12">
                  <c:v>2.0097309307010112</c:v>
                </c:pt>
                <c:pt idx="13">
                  <c:v>3.9006052640265905</c:v>
                </c:pt>
                <c:pt idx="14">
                  <c:v>8.3994199640233198</c:v>
                </c:pt>
              </c:numCache>
            </c:numRef>
          </c:yVal>
          <c:smooth val="0"/>
          <c:extLst>
            <c:ext xmlns:c16="http://schemas.microsoft.com/office/drawing/2014/chart" uri="{C3380CC4-5D6E-409C-BE32-E72D297353CC}">
              <c16:uniqueId val="{00000000-C361-4511-BB8F-EA14880952FD}"/>
            </c:ext>
          </c:extLst>
        </c:ser>
        <c:ser>
          <c:idx val="1"/>
          <c:order val="1"/>
          <c:tx>
            <c:strRef>
              <c:f>'Performance (5)'!$F$142</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(5)'!$A$143:$A$157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(5)'!$F$143:$F$157</c:f>
              <c:numCache>
                <c:formatCode>General</c:formatCode>
                <c:ptCount val="15"/>
                <c:pt idx="0">
                  <c:v>1.0335802668355137E-2</c:v>
                </c:pt>
                <c:pt idx="1">
                  <c:v>8.6492472499842561E-3</c:v>
                </c:pt>
                <c:pt idx="2">
                  <c:v>9.9939376847057206E-3</c:v>
                </c:pt>
                <c:pt idx="3">
                  <c:v>1.2636124385512374E-2</c:v>
                </c:pt>
                <c:pt idx="4">
                  <c:v>1.5988016747617406E-2</c:v>
                </c:pt>
                <c:pt idx="5">
                  <c:v>2.2933072288874267E-2</c:v>
                </c:pt>
                <c:pt idx="6">
                  <c:v>3.7646554257614269E-2</c:v>
                </c:pt>
                <c:pt idx="7">
                  <c:v>6.2582140281948237E-2</c:v>
                </c:pt>
                <c:pt idx="8">
                  <c:v>0.11662810821806335</c:v>
                </c:pt>
                <c:pt idx="9">
                  <c:v>0.23234489130520158</c:v>
                </c:pt>
                <c:pt idx="10">
                  <c:v>0.43319134736537085</c:v>
                </c:pt>
                <c:pt idx="11">
                  <c:v>0.87878964736486909</c:v>
                </c:pt>
                <c:pt idx="12">
                  <c:v>1.7466433306970832</c:v>
                </c:pt>
                <c:pt idx="13">
                  <c:v>3.6074267640374371</c:v>
                </c:pt>
                <c:pt idx="14">
                  <c:v>7.6652976640266486</c:v>
                </c:pt>
              </c:numCache>
            </c:numRef>
          </c:yVal>
          <c:smooth val="0"/>
          <c:extLst>
            <c:ext xmlns:c16="http://schemas.microsoft.com/office/drawing/2014/chart" uri="{C3380CC4-5D6E-409C-BE32-E72D297353CC}">
              <c16:uniqueId val="{00000001-C361-4511-BB8F-EA14880952FD}"/>
            </c:ext>
          </c:extLst>
        </c:ser>
        <c:ser>
          <c:idx val="2"/>
          <c:order val="2"/>
          <c:tx>
            <c:strRef>
              <c:f>'Performance (5)'!$G$142</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(5)'!$A$143:$A$157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(5)'!$G$143:$G$157</c:f>
              <c:numCache>
                <c:formatCode>General</c:formatCode>
                <c:ptCount val="15"/>
                <c:pt idx="0">
                  <c:v>2.3453318237593598E-2</c:v>
                </c:pt>
                <c:pt idx="1">
                  <c:v>2.4254501713184426E-2</c:v>
                </c:pt>
                <c:pt idx="2">
                  <c:v>2.4978409803087916E-2</c:v>
                </c:pt>
                <c:pt idx="3">
                  <c:v>2.7730702153517008E-2</c:v>
                </c:pt>
                <c:pt idx="4">
                  <c:v>2.8643697746366232E-2</c:v>
                </c:pt>
                <c:pt idx="5">
                  <c:v>2.8901139754523096E-2</c:v>
                </c:pt>
                <c:pt idx="6">
                  <c:v>3.0371421607744004E-2</c:v>
                </c:pt>
                <c:pt idx="7">
                  <c:v>3.4338153758059431E-2</c:v>
                </c:pt>
                <c:pt idx="8">
                  <c:v>4.4490981731040782E-2</c:v>
                </c:pt>
                <c:pt idx="9">
                  <c:v>7.5842070092575944E-2</c:v>
                </c:pt>
                <c:pt idx="10">
                  <c:v>0.17498538472173772</c:v>
                </c:pt>
                <c:pt idx="11">
                  <c:v>0.63222006403112652</c:v>
                </c:pt>
                <c:pt idx="12">
                  <c:v>1.9966197306968549</c:v>
                </c:pt>
                <c:pt idx="13">
                  <c:v>8.2269622640392406</c:v>
                </c:pt>
                <c:pt idx="14">
                  <c:v>48.336469664028762</c:v>
                </c:pt>
              </c:numCache>
            </c:numRef>
          </c:yVal>
          <c:smooth val="0"/>
          <c:extLst>
            <c:ext xmlns:c16="http://schemas.microsoft.com/office/drawing/2014/chart" uri="{C3380CC4-5D6E-409C-BE32-E72D297353CC}">
              <c16:uniqueId val="{00000002-C361-4511-BB8F-EA14880952FD}"/>
            </c:ext>
          </c:extLst>
        </c:ser>
        <c:ser>
          <c:idx val="3"/>
          <c:order val="3"/>
          <c:tx>
            <c:strRef>
              <c:f>'Performance (5)'!$H$142</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(5)'!$A$143:$A$157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(5)'!$H$143:$H$157</c:f>
              <c:numCache>
                <c:formatCode>General</c:formatCode>
                <c:ptCount val="15"/>
                <c:pt idx="0">
                  <c:v>6.4911263696598208E-3</c:v>
                </c:pt>
                <c:pt idx="1">
                  <c:v>6.4998098057152147E-3</c:v>
                </c:pt>
                <c:pt idx="2">
                  <c:v>7.5243355681328828E-3</c:v>
                </c:pt>
                <c:pt idx="3">
                  <c:v>1.0486455646272725E-2</c:v>
                </c:pt>
                <c:pt idx="4">
                  <c:v>1.3810715689442173E-2</c:v>
                </c:pt>
                <c:pt idx="5">
                  <c:v>2.1102062344223446E-2</c:v>
                </c:pt>
                <c:pt idx="6">
                  <c:v>4.0479886612629266E-2</c:v>
                </c:pt>
                <c:pt idx="7">
                  <c:v>7.0700787975655446E-2</c:v>
                </c:pt>
                <c:pt idx="8">
                  <c:v>0.1373020532211372</c:v>
                </c:pt>
                <c:pt idx="9">
                  <c:v>0.26957703771637487</c:v>
                </c:pt>
                <c:pt idx="10">
                  <c:v>0.54715488403299861</c:v>
                </c:pt>
                <c:pt idx="11">
                  <c:v>1.0929860840317915</c:v>
                </c:pt>
                <c:pt idx="12">
                  <c:v>2.1346888307005831</c:v>
                </c:pt>
                <c:pt idx="13">
                  <c:v>4.4857090640302983</c:v>
                </c:pt>
                <c:pt idx="14">
                  <c:v>11.294989964031185</c:v>
                </c:pt>
              </c:numCache>
            </c:numRef>
          </c:yVal>
          <c:smooth val="0"/>
          <c:extLst>
            <c:ext xmlns:c16="http://schemas.microsoft.com/office/drawing/2014/chart" uri="{C3380CC4-5D6E-409C-BE32-E72D297353CC}">
              <c16:uniqueId val="{00000003-C361-4511-BB8F-EA14880952FD}"/>
            </c:ext>
          </c:extLst>
        </c:ser>
        <c:ser>
          <c:idx val="4"/>
          <c:order val="4"/>
          <c:tx>
            <c:strRef>
              <c:f>'Performance (5)'!$I$142</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(5)'!$A$143:$A$157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(5)'!$I$143:$I$157</c:f>
              <c:numCache>
                <c:formatCode>General</c:formatCode>
                <c:ptCount val="15"/>
                <c:pt idx="0">
                  <c:v>1.3579205122183689E-3</c:v>
                </c:pt>
                <c:pt idx="1">
                  <c:v>2.5969957165078083E-3</c:v>
                </c:pt>
                <c:pt idx="2">
                  <c:v>2.7366294030618009E-3</c:v>
                </c:pt>
                <c:pt idx="3">
                  <c:v>1.7915784512737305E-3</c:v>
                </c:pt>
                <c:pt idx="4">
                  <c:v>1.3755374576758968E-3</c:v>
                </c:pt>
                <c:pt idx="5">
                  <c:v>1.8482634385282779E-3</c:v>
                </c:pt>
                <c:pt idx="6">
                  <c:v>2.5800134916906278E-3</c:v>
                </c:pt>
                <c:pt idx="7">
                  <c:v>2.4891729778687265E-3</c:v>
                </c:pt>
                <c:pt idx="8">
                  <c:v>4.0365095675867916E-3</c:v>
                </c:pt>
                <c:pt idx="9">
                  <c:v>1.0019716178254265E-2</c:v>
                </c:pt>
                <c:pt idx="10">
                  <c:v>9.9301717641492419E-3</c:v>
                </c:pt>
                <c:pt idx="11">
                  <c:v>2.1976120540435788E-2</c:v>
                </c:pt>
                <c:pt idx="12">
                  <c:v>5.0673662429827238E-2</c:v>
                </c:pt>
                <c:pt idx="13">
                  <c:v>9.815052759987597E-2</c:v>
                </c:pt>
                <c:pt idx="14">
                  <c:v>0.14027144710796852</c:v>
                </c:pt>
              </c:numCache>
            </c:numRef>
          </c:yVal>
          <c:smooth val="0"/>
          <c:extLst>
            <c:ext xmlns:c16="http://schemas.microsoft.com/office/drawing/2014/chart" uri="{C3380CC4-5D6E-409C-BE32-E72D297353CC}">
              <c16:uniqueId val="{00000004-C361-4511-BB8F-EA14880952FD}"/>
            </c:ext>
          </c:extLst>
        </c:ser>
        <c:dLbls>
          <c:showLegendKey val="0"/>
          <c:showVal val="0"/>
          <c:showCatName val="0"/>
          <c:showSerName val="0"/>
          <c:showPercent val="0"/>
          <c:showBubbleSize val="0"/>
        </c:dLbls>
        <c:axId val="1619833519"/>
        <c:axId val="1619831439"/>
      </c:scatterChart>
      <c:valAx>
        <c:axId val="1619833519"/>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19831439"/>
        <c:crosses val="autoZero"/>
        <c:crossBetween val="midCat"/>
      </c:valAx>
      <c:valAx>
        <c:axId val="161983143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1983351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(5)'!$O$168</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(5)'!$E$169</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(5)'!$A$170:$A$184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(5)'!$E$170:$E$184</c:f>
              <c:numCache>
                <c:formatCode>General</c:formatCode>
                <c:ptCount val="15"/>
                <c:pt idx="0">
                  <c:v>3.1974099063849626E-2</c:v>
                </c:pt>
                <c:pt idx="1">
                  <c:v>3.2396489838451475E-2</c:v>
                </c:pt>
                <c:pt idx="2">
                  <c:v>3.3209247475745059E-2</c:v>
                </c:pt>
                <c:pt idx="3">
                  <c:v>3.4861936254209157E-2</c:v>
                </c:pt>
                <c:pt idx="4">
                  <c:v>3.5067373822187914E-2</c:v>
                </c:pt>
                <c:pt idx="5">
                  <c:v>4.21501942841453E-2</c:v>
                </c:pt>
                <c:pt idx="6">
                  <c:v>5.9873484270122623E-2</c:v>
                </c:pt>
                <c:pt idx="7">
                  <c:v>8.7769479821395893E-2</c:v>
                </c:pt>
                <c:pt idx="8">
                  <c:v>0.13840881538320712</c:v>
                </c:pt>
                <c:pt idx="9">
                  <c:v>0.25311255403204164</c:v>
                </c:pt>
                <c:pt idx="10">
                  <c:v>0.44963110569870957</c:v>
                </c:pt>
                <c:pt idx="11">
                  <c:v>0.86090288069818677</c:v>
                </c:pt>
                <c:pt idx="12">
                  <c:v>1.7308005973647393</c:v>
                </c:pt>
                <c:pt idx="13">
                  <c:v>3.5211815140369351</c:v>
                </c:pt>
                <c:pt idx="14">
                  <c:v>7.5331332640430544</c:v>
                </c:pt>
              </c:numCache>
            </c:numRef>
          </c:yVal>
          <c:smooth val="0"/>
          <c:extLst>
            <c:ext xmlns:c16="http://schemas.microsoft.com/office/drawing/2014/chart" uri="{C3380CC4-5D6E-409C-BE32-E72D297353CC}">
              <c16:uniqueId val="{00000000-DFEF-41E5-A981-64B8D2620DF7}"/>
            </c:ext>
          </c:extLst>
        </c:ser>
        <c:ser>
          <c:idx val="1"/>
          <c:order val="1"/>
          <c:tx>
            <c:strRef>
              <c:f>'Performance (5)'!$F$169</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(5)'!$A$170:$A$184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(5)'!$F$170:$F$184</c:f>
              <c:numCache>
                <c:formatCode>General</c:formatCode>
                <c:ptCount val="15"/>
                <c:pt idx="0">
                  <c:v>2.5727639929459641E-2</c:v>
                </c:pt>
                <c:pt idx="1">
                  <c:v>2.6860649593530427E-2</c:v>
                </c:pt>
                <c:pt idx="2">
                  <c:v>2.8321772506580096E-2</c:v>
                </c:pt>
                <c:pt idx="3">
                  <c:v>3.1693796310481713E-2</c:v>
                </c:pt>
                <c:pt idx="4">
                  <c:v>3.2174594160211442E-2</c:v>
                </c:pt>
                <c:pt idx="5">
                  <c:v>4.0035078431980654E-2</c:v>
                </c:pt>
                <c:pt idx="6">
                  <c:v>5.6857240168245109E-2</c:v>
                </c:pt>
                <c:pt idx="7">
                  <c:v>8.4975223354193996E-2</c:v>
                </c:pt>
                <c:pt idx="8">
                  <c:v>0.13849599916696928</c:v>
                </c:pt>
                <c:pt idx="9">
                  <c:v>0.24291816403238603</c:v>
                </c:pt>
                <c:pt idx="10">
                  <c:v>0.44300585569863948</c:v>
                </c:pt>
                <c:pt idx="11">
                  <c:v>0.86303273070023123</c:v>
                </c:pt>
                <c:pt idx="12">
                  <c:v>1.6847889973664778</c:v>
                </c:pt>
                <c:pt idx="13">
                  <c:v>3.4888944140343581</c:v>
                </c:pt>
                <c:pt idx="14">
                  <c:v>7.400213564027136</c:v>
                </c:pt>
              </c:numCache>
            </c:numRef>
          </c:yVal>
          <c:smooth val="0"/>
          <c:extLst>
            <c:ext xmlns:c16="http://schemas.microsoft.com/office/drawing/2014/chart" uri="{C3380CC4-5D6E-409C-BE32-E72D297353CC}">
              <c16:uniqueId val="{00000001-DFEF-41E5-A981-64B8D2620DF7}"/>
            </c:ext>
          </c:extLst>
        </c:ser>
        <c:ser>
          <c:idx val="2"/>
          <c:order val="2"/>
          <c:tx>
            <c:strRef>
              <c:f>'Performance (5)'!$G$169</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(5)'!$A$170:$A$184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(5)'!$G$170:$G$184</c:f>
              <c:numCache>
                <c:formatCode>General</c:formatCode>
                <c:ptCount val="15"/>
                <c:pt idx="0">
                  <c:v>4.388228683906116E-2</c:v>
                </c:pt>
                <c:pt idx="1">
                  <c:v>4.5680478577479228E-2</c:v>
                </c:pt>
                <c:pt idx="2">
                  <c:v>4.7315196107381309E-2</c:v>
                </c:pt>
                <c:pt idx="3">
                  <c:v>4.7825354508215089E-2</c:v>
                </c:pt>
                <c:pt idx="4">
                  <c:v>4.7367812145309399E-2</c:v>
                </c:pt>
                <c:pt idx="5">
                  <c:v>5.363388211703482E-2</c:v>
                </c:pt>
                <c:pt idx="6">
                  <c:v>4.8474379416637542E-2</c:v>
                </c:pt>
                <c:pt idx="7">
                  <c:v>8.0016880032020898E-2</c:v>
                </c:pt>
                <c:pt idx="8">
                  <c:v>6.5498787408701256E-2</c:v>
                </c:pt>
                <c:pt idx="9">
                  <c:v>8.1064302741558986E-2</c:v>
                </c:pt>
                <c:pt idx="10">
                  <c:v>0.17730335713524681</c:v>
                </c:pt>
                <c:pt idx="11">
                  <c:v>0.5424658440314587</c:v>
                </c:pt>
                <c:pt idx="12">
                  <c:v>1.9968064307020943</c:v>
                </c:pt>
                <c:pt idx="13">
                  <c:v>9.7541278640214948</c:v>
                </c:pt>
                <c:pt idx="14">
                  <c:v>53.178915664038421</c:v>
                </c:pt>
              </c:numCache>
            </c:numRef>
          </c:yVal>
          <c:smooth val="0"/>
          <c:extLst>
            <c:ext xmlns:c16="http://schemas.microsoft.com/office/drawing/2014/chart" uri="{C3380CC4-5D6E-409C-BE32-E72D297353CC}">
              <c16:uniqueId val="{00000002-DFEF-41E5-A981-64B8D2620DF7}"/>
            </c:ext>
          </c:extLst>
        </c:ser>
        <c:ser>
          <c:idx val="3"/>
          <c:order val="3"/>
          <c:tx>
            <c:strRef>
              <c:f>'Performance (5)'!$H$169</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(5)'!$A$170:$A$184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(5)'!$H$170:$H$184</c:f>
              <c:numCache>
                <c:formatCode>General</c:formatCode>
                <c:ptCount val="15"/>
                <c:pt idx="0">
                  <c:v>1.1787881484813327E-2</c:v>
                </c:pt>
                <c:pt idx="1">
                  <c:v>1.2225802418301153E-2</c:v>
                </c:pt>
                <c:pt idx="2">
                  <c:v>1.3277101697773394E-2</c:v>
                </c:pt>
                <c:pt idx="3">
                  <c:v>1.5171660698655809E-2</c:v>
                </c:pt>
                <c:pt idx="4">
                  <c:v>1.8906601767835669E-2</c:v>
                </c:pt>
                <c:pt idx="5">
                  <c:v>2.5472822915199991E-2</c:v>
                </c:pt>
                <c:pt idx="6">
                  <c:v>4.3588632727644093E-2</c:v>
                </c:pt>
                <c:pt idx="7">
                  <c:v>7.535026701699496E-2</c:v>
                </c:pt>
                <c:pt idx="8">
                  <c:v>0.14007023625421811</c:v>
                </c:pt>
                <c:pt idx="9">
                  <c:v>0.2615019240321188</c:v>
                </c:pt>
                <c:pt idx="10">
                  <c:v>0.53003611403101869</c:v>
                </c:pt>
                <c:pt idx="11">
                  <c:v>1.047293904030731</c:v>
                </c:pt>
                <c:pt idx="12">
                  <c:v>2.1177022640320904</c:v>
                </c:pt>
                <c:pt idx="13">
                  <c:v>4.4146144640267364</c:v>
                </c:pt>
                <c:pt idx="14">
                  <c:v>9.690102264031804</c:v>
                </c:pt>
              </c:numCache>
            </c:numRef>
          </c:yVal>
          <c:smooth val="0"/>
          <c:extLst>
            <c:ext xmlns:c16="http://schemas.microsoft.com/office/drawing/2014/chart" uri="{C3380CC4-5D6E-409C-BE32-E72D297353CC}">
              <c16:uniqueId val="{00000003-DFEF-41E5-A981-64B8D2620DF7}"/>
            </c:ext>
          </c:extLst>
        </c:ser>
        <c:ser>
          <c:idx val="4"/>
          <c:order val="4"/>
          <c:tx>
            <c:strRef>
              <c:f>'Performance (5)'!$I$169</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(5)'!$A$170:$A$184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(5)'!$I$170:$I$184</c:f>
              <c:numCache>
                <c:formatCode>General</c:formatCode>
                <c:ptCount val="15"/>
                <c:pt idx="0">
                  <c:v>2.2627202604577792E-3</c:v>
                </c:pt>
                <c:pt idx="1">
                  <c:v>2.1962180141489574E-3</c:v>
                </c:pt>
                <c:pt idx="2">
                  <c:v>2.2972107512634469E-3</c:v>
                </c:pt>
                <c:pt idx="3">
                  <c:v>1.6960814647545993E-3</c:v>
                </c:pt>
                <c:pt idx="4">
                  <c:v>1.8465724897699107E-3</c:v>
                </c:pt>
                <c:pt idx="5">
                  <c:v>2.8598731646619019E-3</c:v>
                </c:pt>
                <c:pt idx="6">
                  <c:v>3.049898750826494E-3</c:v>
                </c:pt>
                <c:pt idx="7">
                  <c:v>3.2648722030600569E-3</c:v>
                </c:pt>
                <c:pt idx="8">
                  <c:v>5.5402272481650935E-3</c:v>
                </c:pt>
                <c:pt idx="9">
                  <c:v>1.0112006982734484E-2</c:v>
                </c:pt>
                <c:pt idx="10">
                  <c:v>1.388533115960934E-2</c:v>
                </c:pt>
                <c:pt idx="11">
                  <c:v>2.1737143014345005E-2</c:v>
                </c:pt>
                <c:pt idx="12">
                  <c:v>4.6438108776675334E-2</c:v>
                </c:pt>
                <c:pt idx="13">
                  <c:v>9.0993663248624762E-2</c:v>
                </c:pt>
                <c:pt idx="14">
                  <c:v>0.74888255398052705</c:v>
                </c:pt>
              </c:numCache>
            </c:numRef>
          </c:yVal>
          <c:smooth val="0"/>
          <c:extLst>
            <c:ext xmlns:c16="http://schemas.microsoft.com/office/drawing/2014/chart" uri="{C3380CC4-5D6E-409C-BE32-E72D297353CC}">
              <c16:uniqueId val="{00000004-DFEF-41E5-A981-64B8D2620DF7}"/>
            </c:ext>
          </c:extLst>
        </c:ser>
        <c:dLbls>
          <c:showLegendKey val="0"/>
          <c:showVal val="0"/>
          <c:showCatName val="0"/>
          <c:showSerName val="0"/>
          <c:showPercent val="0"/>
          <c:showBubbleSize val="0"/>
        </c:dLbls>
        <c:axId val="1619840175"/>
        <c:axId val="1619836847"/>
      </c:scatterChart>
      <c:valAx>
        <c:axId val="1619840175"/>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19836847"/>
        <c:crosses val="autoZero"/>
        <c:crossBetween val="midCat"/>
      </c:valAx>
      <c:valAx>
        <c:axId val="1619836847"/>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1984017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(6)'!$K$6</c:f>
          <c:strCache>
            <c:ptCount val="1"/>
            <c:pt idx="0">
              <c:v>Parse Time v N. Log Scales.
N columns, N rows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(6)'!$E$7</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(6)'!$D$8:$D$21</c:f>
              <c:numCache>
                <c:formatCode>General</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(6)'!$E$8:$E$21</c:f>
              <c:numCache>
                <c:formatCode>General</c:formatCode>
                <c:ptCount val="14"/>
                <c:pt idx="0">
                  <c:v>1.7644801248840853E-4</c:v>
                </c:pt>
                <c:pt idx="1">
                  <c:v>1.8445118421340419E-4</c:v>
                </c:pt>
                <c:pt idx="2">
                  <c:v>2.0120135983347796E-4</c:v>
                </c:pt>
                <c:pt idx="3">
                  <c:v>2.7148083755594495E-4</c:v>
                </c:pt>
                <c:pt idx="4">
                  <c:v>5.3517332450247362E-4</c:v>
                </c:pt>
                <c:pt idx="5">
                  <c:v>1.6377223616258511E-3</c:v>
                </c:pt>
                <c:pt idx="6">
                  <c:v>6.4179169871830775E-3</c:v>
                </c:pt>
                <c:pt idx="7">
                  <c:v>2.3822850409788418E-2</c:v>
                </c:pt>
                <c:pt idx="8">
                  <c:v>9.599932969180576E-2</c:v>
                </c:pt>
                <c:pt idx="9">
                  <c:v>0.59267523878119599</c:v>
                </c:pt>
                <c:pt idx="10">
                  <c:v>1.6514603387830378</c:v>
                </c:pt>
                <c:pt idx="11">
                  <c:v>7.7898979387744856</c:v>
                </c:pt>
                <c:pt idx="12">
                  <c:v>32.304938438776702</c:v>
                </c:pt>
                <c:pt idx="13">
                  <c:v>159.12672273879329</c:v>
                </c:pt>
              </c:numCache>
            </c:numRef>
          </c:yVal>
          <c:smooth val="0"/>
          <c:extLst>
            <c:ext xmlns:c16="http://schemas.microsoft.com/office/drawing/2014/chart" uri="{C3380CC4-5D6E-409C-BE32-E72D297353CC}">
              <c16:uniqueId val="{00000000-AAB8-462B-93F2-92330D882BC2}"/>
            </c:ext>
          </c:extLst>
        </c:ser>
        <c:ser>
          <c:idx val="1"/>
          <c:order val="1"/>
          <c:tx>
            <c:strRef>
              <c:f>'Performance (6)'!$F$7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(6)'!$D$8:$D$21</c:f>
              <c:numCache>
                <c:formatCode>General</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(6)'!$F$8:$F$21</c:f>
              <c:numCache>
                <c:formatCode>General</c:formatCode>
                <c:ptCount val="14"/>
                <c:pt idx="0">
                  <c:v>1.1477924232639978E-4</c:v>
                </c:pt>
                <c:pt idx="1">
                  <c:v>1.20630134380587E-4</c:v>
                </c:pt>
                <c:pt idx="2">
                  <c:v>1.3190786813201488E-4</c:v>
                </c:pt>
                <c:pt idx="3">
                  <c:v>1.7899621343273755E-4</c:v>
                </c:pt>
                <c:pt idx="4">
                  <c:v>3.5523165980093049E-4</c:v>
                </c:pt>
                <c:pt idx="5">
                  <c:v>1.0567130646882592E-3</c:v>
                </c:pt>
                <c:pt idx="6">
                  <c:v>3.8925967586751014E-3</c:v>
                </c:pt>
                <c:pt idx="7">
                  <c:v>1.5324832721456415E-2</c:v>
                </c:pt>
                <c:pt idx="8">
                  <c:v>6.6397720031857024E-2</c:v>
                </c:pt>
                <c:pt idx="9">
                  <c:v>0.27987241378181554</c:v>
                </c:pt>
                <c:pt idx="10">
                  <c:v>1.2590950387883297</c:v>
                </c:pt>
                <c:pt idx="11">
                  <c:v>6.1225244387813671</c:v>
                </c:pt>
                <c:pt idx="12">
                  <c:v>28.03440563877561</c:v>
                </c:pt>
                <c:pt idx="13">
                  <c:v>156.65383093877503</c:v>
                </c:pt>
              </c:numCache>
            </c:numRef>
          </c:yVal>
          <c:smooth val="0"/>
          <c:extLst>
            <c:ext xmlns:c16="http://schemas.microsoft.com/office/drawing/2014/chart" uri="{C3380CC4-5D6E-409C-BE32-E72D297353CC}">
              <c16:uniqueId val="{00000001-AAB8-462B-93F2-92330D882BC2}"/>
            </c:ext>
          </c:extLst>
        </c:ser>
        <c:ser>
          <c:idx val="2"/>
          <c:order val="2"/>
          <c:tx>
            <c:strRef>
              <c:f>'Performance (6)'!$G$7</c:f>
              <c:strCache>
                <c:ptCount val="1"/>
                <c:pt idx="0">
                  <c:v>ArrayFromCSVfile</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(6)'!$D$8:$D$21</c:f>
              <c:numCache>
                <c:formatCode>General</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(6)'!$G$8:$G$21</c:f>
              <c:numCache>
                <c:formatCode>General</c:formatCode>
                <c:ptCount val="14"/>
                <c:pt idx="0">
                  <c:v>1.1355474123241447E-4</c:v>
                </c:pt>
                <c:pt idx="1">
                  <c:v>1.1550345418980276E-4</c:v>
                </c:pt>
                <c:pt idx="2">
                  <c:v>1.2532129681308855E-4</c:v>
                </c:pt>
                <c:pt idx="3">
                  <c:v>1.5881782411461212E-4</c:v>
                </c:pt>
                <c:pt idx="4">
                  <c:v>2.8731259291933111E-4</c:v>
                </c:pt>
                <c:pt idx="5">
                  <c:v>8.0562709368125823E-4</c:v>
                </c:pt>
                <c:pt idx="6">
                  <c:v>2.9890384826220711E-3</c:v>
                </c:pt>
                <c:pt idx="7">
                  <c:v>1.1657537619151665E-2</c:v>
                </c:pt>
                <c:pt idx="8">
                  <c:v>5.0958153781941511E-2</c:v>
                </c:pt>
                <c:pt idx="9">
                  <c:v>0.22796689878199891</c:v>
                </c:pt>
                <c:pt idx="10">
                  <c:v>1.1223542387805012</c:v>
                </c:pt>
                <c:pt idx="11">
                  <c:v>5.2295692387768593</c:v>
                </c:pt>
                <c:pt idx="12">
                  <c:v>26.263708238787189</c:v>
                </c:pt>
                <c:pt idx="13">
                  <c:v>169.5070796387798</c:v>
                </c:pt>
              </c:numCache>
            </c:numRef>
          </c:yVal>
          <c:smooth val="0"/>
          <c:extLst>
            <c:ext xmlns:c16="http://schemas.microsoft.com/office/drawing/2014/chart" uri="{C3380CC4-5D6E-409C-BE32-E72D297353CC}">
              <c16:uniqueId val="{00000002-AAB8-462B-93F2-92330D882BC2}"/>
            </c:ext>
          </c:extLst>
        </c:ser>
        <c:dLbls>
          <c:showLegendKey val="0"/>
          <c:showVal val="0"/>
          <c:showCatName val="0"/>
          <c:showSerName val="0"/>
          <c:showPercent val="0"/>
          <c:showBubbleSize val="0"/>
        </c:dLbls>
        <c:axId val="1357462815"/>
        <c:axId val="1357458239"/>
      </c:scatterChart>
      <c:valAx>
        <c:axId val="1357462815"/>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and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57458239"/>
        <c:crosses val="autoZero"/>
        <c:crossBetween val="midCat"/>
      </c:valAx>
      <c:valAx>
        <c:axId val="135745823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574628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4.xml.rels><?xml version="1.0" encoding="UTF-8" standalone="yes"?>
<Relationships xmlns="http://schemas.openxmlformats.org/package/2006/relationships"><Relationship Id="rId3" Type="http://schemas.openxmlformats.org/officeDocument/2006/relationships/chart" Target="../charts/chart17.xml"/><Relationship Id="rId7" Type="http://schemas.openxmlformats.org/officeDocument/2006/relationships/chart" Target="../charts/chart21.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chart" Target="../charts/chart20.xml"/><Relationship Id="rId5" Type="http://schemas.openxmlformats.org/officeDocument/2006/relationships/chart" Target="../charts/chart19.xml"/><Relationship Id="rId4" Type="http://schemas.openxmlformats.org/officeDocument/2006/relationships/chart" Target="../charts/chart18.xml"/></Relationships>
</file>

<file path=xl/drawings/_rels/drawing5.xml.rels><?xml version="1.0" encoding="UTF-8" standalone="yes"?>
<Relationships xmlns="http://schemas.openxmlformats.org/package/2006/relationships"><Relationship Id="rId3" Type="http://schemas.openxmlformats.org/officeDocument/2006/relationships/chart" Target="../charts/chart24.xml"/><Relationship Id="rId7" Type="http://schemas.openxmlformats.org/officeDocument/2006/relationships/chart" Target="../charts/chart28.xml"/><Relationship Id="rId2" Type="http://schemas.openxmlformats.org/officeDocument/2006/relationships/chart" Target="../charts/chart23.xml"/><Relationship Id="rId1" Type="http://schemas.openxmlformats.org/officeDocument/2006/relationships/chart" Target="../charts/chart22.xml"/><Relationship Id="rId6" Type="http://schemas.openxmlformats.org/officeDocument/2006/relationships/chart" Target="../charts/chart27.xml"/><Relationship Id="rId5" Type="http://schemas.openxmlformats.org/officeDocument/2006/relationships/chart" Target="../charts/chart26.xml"/><Relationship Id="rId4" Type="http://schemas.openxmlformats.org/officeDocument/2006/relationships/chart" Target="../charts/chart25.xml"/></Relationships>
</file>

<file path=xl/drawings/_rels/drawing6.xml.rels><?xml version="1.0" encoding="UTF-8" standalone="yes"?>
<Relationships xmlns="http://schemas.openxmlformats.org/package/2006/relationships"><Relationship Id="rId3" Type="http://schemas.openxmlformats.org/officeDocument/2006/relationships/chart" Target="../charts/chart31.xml"/><Relationship Id="rId7" Type="http://schemas.openxmlformats.org/officeDocument/2006/relationships/chart" Target="../charts/chart35.xml"/><Relationship Id="rId2" Type="http://schemas.openxmlformats.org/officeDocument/2006/relationships/chart" Target="../charts/chart30.xml"/><Relationship Id="rId1" Type="http://schemas.openxmlformats.org/officeDocument/2006/relationships/chart" Target="../charts/chart29.xml"/><Relationship Id="rId6" Type="http://schemas.openxmlformats.org/officeDocument/2006/relationships/chart" Target="../charts/chart34.xml"/><Relationship Id="rId5" Type="http://schemas.openxmlformats.org/officeDocument/2006/relationships/chart" Target="../charts/chart33.xml"/><Relationship Id="rId4" Type="http://schemas.openxmlformats.org/officeDocument/2006/relationships/chart" Target="../charts/chart32.xml"/></Relationships>
</file>

<file path=xl/drawings/_rels/drawing7.xml.rels><?xml version="1.0" encoding="UTF-8" standalone="yes"?>
<Relationships xmlns="http://schemas.openxmlformats.org/package/2006/relationships"><Relationship Id="rId1" Type="http://schemas.openxmlformats.org/officeDocument/2006/relationships/chart" Target="../charts/chart36.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371475</xdr:colOff>
          <xdr:row>0</xdr:row>
          <xdr:rowOff>104775</xdr:rowOff>
        </xdr:from>
        <xdr:to>
          <xdr:col>10</xdr:col>
          <xdr:colOff>0</xdr:colOff>
          <xdr:row>2</xdr:row>
          <xdr:rowOff>0</xdr:rowOff>
        </xdr:to>
        <xdr:sp macro="" textlink="">
          <xdr:nvSpPr>
            <xdr:cNvPr id="4125" name="Button 29" hidden="1">
              <a:extLst>
                <a:ext uri="{63B3BB69-23CF-44E3-9099-C40C66FF867C}">
                  <a14:compatExt spid="_x0000_s4125"/>
                </a:ext>
                <a:ext uri="{FF2B5EF4-FFF2-40B4-BE49-F238E27FC236}">
                  <a16:creationId xmlns:a16="http://schemas.microsoft.com/office/drawing/2014/main" id="{00000000-0008-0000-0200-00001D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Tests!</a:t>
              </a:r>
            </a:p>
          </xdr:txBody>
        </xdr:sp>
        <xdr:clientData fPrintsWithSheet="0"/>
      </xdr:twoCellAnchor>
    </mc:Choice>
    <mc:Fallback/>
  </mc:AlternateContent>
  <xdr:twoCellAnchor editAs="oneCell">
    <xdr:from>
      <xdr:col>22</xdr:col>
      <xdr:colOff>9524</xdr:colOff>
      <xdr:row>0</xdr:row>
      <xdr:rowOff>47625</xdr:rowOff>
    </xdr:from>
    <xdr:to>
      <xdr:col>22</xdr:col>
      <xdr:colOff>5619749</xdr:colOff>
      <xdr:row>13</xdr:row>
      <xdr:rowOff>0</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12439649" y="47625"/>
          <a:ext cx="5605463" cy="24860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About</a:t>
          </a:r>
        </a:p>
        <a:p>
          <a:r>
            <a:rPr lang="en-GB" sz="1100"/>
            <a:t>This worksheet assists in writing the VBA code of </a:t>
          </a:r>
          <a:r>
            <a:rPr lang="en-GB" sz="1100" baseline="0"/>
            <a:t>module modCSVTests. It helps to generate the methods Test&lt;number&gt;</a:t>
          </a:r>
        </a:p>
        <a:p>
          <a:r>
            <a:rPr lang="en-GB" sz="1100" baseline="0"/>
            <a:t>Usage:</a:t>
          </a:r>
        </a:p>
        <a:p>
          <a:r>
            <a:rPr lang="en-GB" sz="1100" baseline="0"/>
            <a:t>1) Double-click on a a file in the "FileName" column.</a:t>
          </a:r>
        </a:p>
        <a:p>
          <a:r>
            <a:rPr lang="en-GB" sz="1100" baseline="0"/>
            <a:t>2) Carefully examine whether the function CSVRead is returning the correct result. The view of the "raw" CSV contents in column Y is helpful, as is the colour-coding of the return from CSVRead (column AA).</a:t>
          </a:r>
        </a:p>
        <a:p>
          <a:r>
            <a:rPr lang="en-GB" sz="1100" baseline="0"/>
            <a:t>3) Paste the resultant VBA method (column W) into modCSVTests.</a:t>
          </a:r>
        </a:p>
        <a:p>
          <a:r>
            <a:rPr lang="en-GB" sz="1100" baseline="0"/>
            <a:t>4) Amend method RunTests to call the newly created method.</a:t>
          </a:r>
        </a:p>
        <a:p>
          <a:r>
            <a:rPr lang="en-GB" sz="1100" baseline="0"/>
            <a:t>5) There is additional complexity if some of the elements of the return from CSVRead are dates: Select those elements within spill range of CallToCSVRead, format them as dates (any date format will do) and recalculate the sheet. This corrects the generated VBA code.</a:t>
          </a:r>
          <a:endParaRPr lang="en-GB"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1062038</xdr:colOff>
          <xdr:row>0</xdr:row>
          <xdr:rowOff>300038</xdr:rowOff>
        </xdr:from>
        <xdr:to>
          <xdr:col>6</xdr:col>
          <xdr:colOff>971550</xdr:colOff>
          <xdr:row>3</xdr:row>
          <xdr:rowOff>119063</xdr:rowOff>
        </xdr:to>
        <xdr:sp macro="" textlink="">
          <xdr:nvSpPr>
            <xdr:cNvPr id="43009" name="Button 1" hidden="1">
              <a:extLst>
                <a:ext uri="{63B3BB69-23CF-44E3-9099-C40C66FF867C}">
                  <a14:compatExt spid="_x0000_s43009"/>
                </a:ext>
                <a:ext uri="{FF2B5EF4-FFF2-40B4-BE49-F238E27FC236}">
                  <a16:creationId xmlns:a16="http://schemas.microsoft.com/office/drawing/2014/main" id="{00000000-0008-0000-0500-000001A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5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5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5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5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5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5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17</xdr:col>
      <xdr:colOff>0</xdr:colOff>
      <xdr:row>5</xdr:row>
      <xdr:rowOff>0</xdr:rowOff>
    </xdr:from>
    <xdr:to>
      <xdr:col>28</xdr:col>
      <xdr:colOff>0</xdr:colOff>
      <xdr:row>30</xdr:row>
      <xdr:rowOff>117475</xdr:rowOff>
    </xdr:to>
    <xdr:graphicFrame macro="">
      <xdr:nvGraphicFramePr>
        <xdr:cNvPr id="48" name="Chart 47">
          <a:extLst>
            <a:ext uri="{FF2B5EF4-FFF2-40B4-BE49-F238E27FC236}">
              <a16:creationId xmlns:a16="http://schemas.microsoft.com/office/drawing/2014/main" id="{00000000-0008-0000-0600-00003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0</xdr:colOff>
      <xdr:row>32</xdr:row>
      <xdr:rowOff>0</xdr:rowOff>
    </xdr:from>
    <xdr:to>
      <xdr:col>28</xdr:col>
      <xdr:colOff>0</xdr:colOff>
      <xdr:row>57</xdr:row>
      <xdr:rowOff>117475</xdr:rowOff>
    </xdr:to>
    <xdr:graphicFrame macro="">
      <xdr:nvGraphicFramePr>
        <xdr:cNvPr id="49" name="Chart 48">
          <a:extLst>
            <a:ext uri="{FF2B5EF4-FFF2-40B4-BE49-F238E27FC236}">
              <a16:creationId xmlns:a16="http://schemas.microsoft.com/office/drawing/2014/main" id="{00000000-0008-0000-0600-00003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0</xdr:colOff>
      <xdr:row>59</xdr:row>
      <xdr:rowOff>0</xdr:rowOff>
    </xdr:from>
    <xdr:to>
      <xdr:col>28</xdr:col>
      <xdr:colOff>0</xdr:colOff>
      <xdr:row>84</xdr:row>
      <xdr:rowOff>117475</xdr:rowOff>
    </xdr:to>
    <xdr:graphicFrame macro="">
      <xdr:nvGraphicFramePr>
        <xdr:cNvPr id="50" name="Chart 49">
          <a:extLst>
            <a:ext uri="{FF2B5EF4-FFF2-40B4-BE49-F238E27FC236}">
              <a16:creationId xmlns:a16="http://schemas.microsoft.com/office/drawing/2014/main" id="{00000000-0008-0000-0600-00003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17</xdr:col>
      <xdr:colOff>0</xdr:colOff>
      <xdr:row>86</xdr:row>
      <xdr:rowOff>0</xdr:rowOff>
    </xdr:from>
    <xdr:to>
      <xdr:col>28</xdr:col>
      <xdr:colOff>0</xdr:colOff>
      <xdr:row>111</xdr:row>
      <xdr:rowOff>117475</xdr:rowOff>
    </xdr:to>
    <xdr:graphicFrame macro="">
      <xdr:nvGraphicFramePr>
        <xdr:cNvPr id="51" name="Chart 50">
          <a:extLst>
            <a:ext uri="{FF2B5EF4-FFF2-40B4-BE49-F238E27FC236}">
              <a16:creationId xmlns:a16="http://schemas.microsoft.com/office/drawing/2014/main" id="{00000000-0008-0000-0600-00003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17</xdr:col>
      <xdr:colOff>0</xdr:colOff>
      <xdr:row>113</xdr:row>
      <xdr:rowOff>0</xdr:rowOff>
    </xdr:from>
    <xdr:to>
      <xdr:col>28</xdr:col>
      <xdr:colOff>0</xdr:colOff>
      <xdr:row>138</xdr:row>
      <xdr:rowOff>117475</xdr:rowOff>
    </xdr:to>
    <xdr:graphicFrame macro="">
      <xdr:nvGraphicFramePr>
        <xdr:cNvPr id="52" name="Chart 51">
          <a:extLst>
            <a:ext uri="{FF2B5EF4-FFF2-40B4-BE49-F238E27FC236}">
              <a16:creationId xmlns:a16="http://schemas.microsoft.com/office/drawing/2014/main" id="{00000000-0008-0000-0600-00003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17</xdr:col>
      <xdr:colOff>0</xdr:colOff>
      <xdr:row>140</xdr:row>
      <xdr:rowOff>0</xdr:rowOff>
    </xdr:from>
    <xdr:to>
      <xdr:col>28</xdr:col>
      <xdr:colOff>0</xdr:colOff>
      <xdr:row>165</xdr:row>
      <xdr:rowOff>117475</xdr:rowOff>
    </xdr:to>
    <xdr:graphicFrame macro="">
      <xdr:nvGraphicFramePr>
        <xdr:cNvPr id="53" name="Chart 52">
          <a:extLst>
            <a:ext uri="{FF2B5EF4-FFF2-40B4-BE49-F238E27FC236}">
              <a16:creationId xmlns:a16="http://schemas.microsoft.com/office/drawing/2014/main" id="{00000000-0008-0000-0600-00003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17</xdr:col>
      <xdr:colOff>0</xdr:colOff>
      <xdr:row>167</xdr:row>
      <xdr:rowOff>0</xdr:rowOff>
    </xdr:from>
    <xdr:to>
      <xdr:col>28</xdr:col>
      <xdr:colOff>0</xdr:colOff>
      <xdr:row>192</xdr:row>
      <xdr:rowOff>117475</xdr:rowOff>
    </xdr:to>
    <xdr:graphicFrame macro="">
      <xdr:nvGraphicFramePr>
        <xdr:cNvPr id="54" name="Chart 53">
          <a:extLst>
            <a:ext uri="{FF2B5EF4-FFF2-40B4-BE49-F238E27FC236}">
              <a16:creationId xmlns:a16="http://schemas.microsoft.com/office/drawing/2014/main" id="{00000000-0008-0000-0600-00003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57150</xdr:colOff>
          <xdr:row>0</xdr:row>
          <xdr:rowOff>123825</xdr:rowOff>
        </xdr:from>
        <xdr:to>
          <xdr:col>6</xdr:col>
          <xdr:colOff>1047750</xdr:colOff>
          <xdr:row>2</xdr:row>
          <xdr:rowOff>123825</xdr:rowOff>
        </xdr:to>
        <xdr:sp macro="" textlink="">
          <xdr:nvSpPr>
            <xdr:cNvPr id="53249" name="Button 1" hidden="1">
              <a:extLst>
                <a:ext uri="{63B3BB69-23CF-44E3-9099-C40C66FF867C}">
                  <a14:compatExt spid="_x0000_s53249"/>
                </a:ext>
                <a:ext uri="{FF2B5EF4-FFF2-40B4-BE49-F238E27FC236}">
                  <a16:creationId xmlns:a16="http://schemas.microsoft.com/office/drawing/2014/main" id="{00000000-0008-0000-0700-000001D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16" name="Chart 15">
          <a:extLst>
            <a:ext uri="{FF2B5EF4-FFF2-40B4-BE49-F238E27FC236}">
              <a16:creationId xmlns:a16="http://schemas.microsoft.com/office/drawing/2014/main" id="{00000000-0008-0000-07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7" name="Chart 16">
          <a:extLst>
            <a:ext uri="{FF2B5EF4-FFF2-40B4-BE49-F238E27FC236}">
              <a16:creationId xmlns:a16="http://schemas.microsoft.com/office/drawing/2014/main" id="{00000000-0008-0000-07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8" name="Chart 17">
          <a:extLst>
            <a:ext uri="{FF2B5EF4-FFF2-40B4-BE49-F238E27FC236}">
              <a16:creationId xmlns:a16="http://schemas.microsoft.com/office/drawing/2014/main" id="{00000000-0008-0000-07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9" name="Chart 18">
          <a:extLst>
            <a:ext uri="{FF2B5EF4-FFF2-40B4-BE49-F238E27FC236}">
              <a16:creationId xmlns:a16="http://schemas.microsoft.com/office/drawing/2014/main" id="{00000000-0008-0000-07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20" name="Chart 19">
          <a:extLst>
            <a:ext uri="{FF2B5EF4-FFF2-40B4-BE49-F238E27FC236}">
              <a16:creationId xmlns:a16="http://schemas.microsoft.com/office/drawing/2014/main" id="{00000000-0008-0000-0700-00001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21" name="Chart 20">
          <a:extLst>
            <a:ext uri="{FF2B5EF4-FFF2-40B4-BE49-F238E27FC236}">
              <a16:creationId xmlns:a16="http://schemas.microsoft.com/office/drawing/2014/main" id="{00000000-0008-0000-0700-00001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22" name="Chart 21">
          <a:extLst>
            <a:ext uri="{FF2B5EF4-FFF2-40B4-BE49-F238E27FC236}">
              <a16:creationId xmlns:a16="http://schemas.microsoft.com/office/drawing/2014/main" id="{00000000-0008-0000-0700-00001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1062038</xdr:colOff>
          <xdr:row>1</xdr:row>
          <xdr:rowOff>300038</xdr:rowOff>
        </xdr:from>
        <xdr:to>
          <xdr:col>6</xdr:col>
          <xdr:colOff>971550</xdr:colOff>
          <xdr:row>4</xdr:row>
          <xdr:rowOff>119063</xdr:rowOff>
        </xdr:to>
        <xdr:sp macro="" textlink="">
          <xdr:nvSpPr>
            <xdr:cNvPr id="65537" name="Button 1" hidden="1">
              <a:extLst>
                <a:ext uri="{63B3BB69-23CF-44E3-9099-C40C66FF867C}">
                  <a14:compatExt spid="_x0000_s65537"/>
                </a:ext>
                <a:ext uri="{FF2B5EF4-FFF2-40B4-BE49-F238E27FC236}">
                  <a16:creationId xmlns:a16="http://schemas.microsoft.com/office/drawing/2014/main" id="{00000000-0008-0000-0800-00000100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17</xdr:col>
      <xdr:colOff>0</xdr:colOff>
      <xdr:row>6</xdr:row>
      <xdr:rowOff>0</xdr:rowOff>
    </xdr:from>
    <xdr:to>
      <xdr:col>28</xdr:col>
      <xdr:colOff>0</xdr:colOff>
      <xdr:row>31</xdr:row>
      <xdr:rowOff>117475</xdr:rowOff>
    </xdr:to>
    <xdr:graphicFrame macro="">
      <xdr:nvGraphicFramePr>
        <xdr:cNvPr id="23" name="Chart 22">
          <a:extLst>
            <a:ext uri="{FF2B5EF4-FFF2-40B4-BE49-F238E27FC236}">
              <a16:creationId xmlns:a16="http://schemas.microsoft.com/office/drawing/2014/main" id="{00000000-0008-0000-0800-00001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0</xdr:colOff>
      <xdr:row>33</xdr:row>
      <xdr:rowOff>0</xdr:rowOff>
    </xdr:from>
    <xdr:to>
      <xdr:col>28</xdr:col>
      <xdr:colOff>0</xdr:colOff>
      <xdr:row>59</xdr:row>
      <xdr:rowOff>117475</xdr:rowOff>
    </xdr:to>
    <xdr:graphicFrame macro="">
      <xdr:nvGraphicFramePr>
        <xdr:cNvPr id="24" name="Chart 23">
          <a:extLst>
            <a:ext uri="{FF2B5EF4-FFF2-40B4-BE49-F238E27FC236}">
              <a16:creationId xmlns:a16="http://schemas.microsoft.com/office/drawing/2014/main" id="{00000000-0008-0000-0800-00001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0</xdr:colOff>
      <xdr:row>60</xdr:row>
      <xdr:rowOff>0</xdr:rowOff>
    </xdr:from>
    <xdr:to>
      <xdr:col>28</xdr:col>
      <xdr:colOff>0</xdr:colOff>
      <xdr:row>86</xdr:row>
      <xdr:rowOff>117475</xdr:rowOff>
    </xdr:to>
    <xdr:graphicFrame macro="">
      <xdr:nvGraphicFramePr>
        <xdr:cNvPr id="25" name="Chart 24">
          <a:extLst>
            <a:ext uri="{FF2B5EF4-FFF2-40B4-BE49-F238E27FC236}">
              <a16:creationId xmlns:a16="http://schemas.microsoft.com/office/drawing/2014/main" id="{00000000-0008-0000-0800-00001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17</xdr:col>
      <xdr:colOff>0</xdr:colOff>
      <xdr:row>87</xdr:row>
      <xdr:rowOff>0</xdr:rowOff>
    </xdr:from>
    <xdr:to>
      <xdr:col>28</xdr:col>
      <xdr:colOff>0</xdr:colOff>
      <xdr:row>113</xdr:row>
      <xdr:rowOff>117475</xdr:rowOff>
    </xdr:to>
    <xdr:graphicFrame macro="">
      <xdr:nvGraphicFramePr>
        <xdr:cNvPr id="26" name="Chart 25">
          <a:extLst>
            <a:ext uri="{FF2B5EF4-FFF2-40B4-BE49-F238E27FC236}">
              <a16:creationId xmlns:a16="http://schemas.microsoft.com/office/drawing/2014/main" id="{00000000-0008-0000-0800-00001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17</xdr:col>
      <xdr:colOff>0</xdr:colOff>
      <xdr:row>114</xdr:row>
      <xdr:rowOff>0</xdr:rowOff>
    </xdr:from>
    <xdr:to>
      <xdr:col>28</xdr:col>
      <xdr:colOff>0</xdr:colOff>
      <xdr:row>140</xdr:row>
      <xdr:rowOff>117475</xdr:rowOff>
    </xdr:to>
    <xdr:graphicFrame macro="">
      <xdr:nvGraphicFramePr>
        <xdr:cNvPr id="27" name="Chart 26">
          <a:extLst>
            <a:ext uri="{FF2B5EF4-FFF2-40B4-BE49-F238E27FC236}">
              <a16:creationId xmlns:a16="http://schemas.microsoft.com/office/drawing/2014/main" id="{00000000-0008-0000-0800-00001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17</xdr:col>
      <xdr:colOff>0</xdr:colOff>
      <xdr:row>141</xdr:row>
      <xdr:rowOff>0</xdr:rowOff>
    </xdr:from>
    <xdr:to>
      <xdr:col>28</xdr:col>
      <xdr:colOff>0</xdr:colOff>
      <xdr:row>167</xdr:row>
      <xdr:rowOff>117475</xdr:rowOff>
    </xdr:to>
    <xdr:graphicFrame macro="">
      <xdr:nvGraphicFramePr>
        <xdr:cNvPr id="28" name="Chart 27">
          <a:extLst>
            <a:ext uri="{FF2B5EF4-FFF2-40B4-BE49-F238E27FC236}">
              <a16:creationId xmlns:a16="http://schemas.microsoft.com/office/drawing/2014/main" id="{00000000-0008-0000-08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17</xdr:col>
      <xdr:colOff>0</xdr:colOff>
      <xdr:row>168</xdr:row>
      <xdr:rowOff>0</xdr:rowOff>
    </xdr:from>
    <xdr:to>
      <xdr:col>28</xdr:col>
      <xdr:colOff>0</xdr:colOff>
      <xdr:row>194</xdr:row>
      <xdr:rowOff>117475</xdr:rowOff>
    </xdr:to>
    <xdr:graphicFrame macro="">
      <xdr:nvGraphicFramePr>
        <xdr:cNvPr id="29" name="Chart 28">
          <a:extLst>
            <a:ext uri="{FF2B5EF4-FFF2-40B4-BE49-F238E27FC236}">
              <a16:creationId xmlns:a16="http://schemas.microsoft.com/office/drawing/2014/main" id="{00000000-0008-0000-0800-00001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1062038</xdr:colOff>
          <xdr:row>1</xdr:row>
          <xdr:rowOff>300038</xdr:rowOff>
        </xdr:from>
        <xdr:to>
          <xdr:col>6</xdr:col>
          <xdr:colOff>971550</xdr:colOff>
          <xdr:row>4</xdr:row>
          <xdr:rowOff>119063</xdr:rowOff>
        </xdr:to>
        <xdr:sp macro="" textlink="">
          <xdr:nvSpPr>
            <xdr:cNvPr id="67585" name="Button 1" hidden="1">
              <a:extLst>
                <a:ext uri="{63B3BB69-23CF-44E3-9099-C40C66FF867C}">
                  <a14:compatExt spid="_x0000_s67585"/>
                </a:ext>
                <a:ext uri="{FF2B5EF4-FFF2-40B4-BE49-F238E27FC236}">
                  <a16:creationId xmlns:a16="http://schemas.microsoft.com/office/drawing/2014/main" id="{00000000-0008-0000-0900-00000108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17</xdr:col>
      <xdr:colOff>0</xdr:colOff>
      <xdr:row>6</xdr:row>
      <xdr:rowOff>0</xdr:rowOff>
    </xdr:from>
    <xdr:to>
      <xdr:col>28</xdr:col>
      <xdr:colOff>0</xdr:colOff>
      <xdr:row>31</xdr:row>
      <xdr:rowOff>117475</xdr:rowOff>
    </xdr:to>
    <xdr:graphicFrame macro="">
      <xdr:nvGraphicFramePr>
        <xdr:cNvPr id="2" name="Chart 1">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0</xdr:colOff>
      <xdr:row>33</xdr:row>
      <xdr:rowOff>0</xdr:rowOff>
    </xdr:from>
    <xdr:to>
      <xdr:col>28</xdr:col>
      <xdr:colOff>0</xdr:colOff>
      <xdr:row>58</xdr:row>
      <xdr:rowOff>117475</xdr:rowOff>
    </xdr:to>
    <xdr:graphicFrame macro="">
      <xdr:nvGraphicFramePr>
        <xdr:cNvPr id="10" name="Chart 9">
          <a:extLst>
            <a:ext uri="{FF2B5EF4-FFF2-40B4-BE49-F238E27FC236}">
              <a16:creationId xmlns:a16="http://schemas.microsoft.com/office/drawing/2014/main" id="{00000000-0008-0000-09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0</xdr:colOff>
      <xdr:row>60</xdr:row>
      <xdr:rowOff>0</xdr:rowOff>
    </xdr:from>
    <xdr:to>
      <xdr:col>28</xdr:col>
      <xdr:colOff>0</xdr:colOff>
      <xdr:row>85</xdr:row>
      <xdr:rowOff>117475</xdr:rowOff>
    </xdr:to>
    <xdr:graphicFrame macro="">
      <xdr:nvGraphicFramePr>
        <xdr:cNvPr id="11" name="Chart 10">
          <a:extLst>
            <a:ext uri="{FF2B5EF4-FFF2-40B4-BE49-F238E27FC236}">
              <a16:creationId xmlns:a16="http://schemas.microsoft.com/office/drawing/2014/main" id="{00000000-0008-0000-09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17</xdr:col>
      <xdr:colOff>0</xdr:colOff>
      <xdr:row>87</xdr:row>
      <xdr:rowOff>0</xdr:rowOff>
    </xdr:from>
    <xdr:to>
      <xdr:col>28</xdr:col>
      <xdr:colOff>0</xdr:colOff>
      <xdr:row>112</xdr:row>
      <xdr:rowOff>117475</xdr:rowOff>
    </xdr:to>
    <xdr:graphicFrame macro="">
      <xdr:nvGraphicFramePr>
        <xdr:cNvPr id="12" name="Chart 11">
          <a:extLst>
            <a:ext uri="{FF2B5EF4-FFF2-40B4-BE49-F238E27FC236}">
              <a16:creationId xmlns:a16="http://schemas.microsoft.com/office/drawing/2014/main" id="{00000000-0008-0000-09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17</xdr:col>
      <xdr:colOff>0</xdr:colOff>
      <xdr:row>114</xdr:row>
      <xdr:rowOff>0</xdr:rowOff>
    </xdr:from>
    <xdr:to>
      <xdr:col>28</xdr:col>
      <xdr:colOff>0</xdr:colOff>
      <xdr:row>139</xdr:row>
      <xdr:rowOff>117475</xdr:rowOff>
    </xdr:to>
    <xdr:graphicFrame macro="">
      <xdr:nvGraphicFramePr>
        <xdr:cNvPr id="13" name="Chart 12">
          <a:extLst>
            <a:ext uri="{FF2B5EF4-FFF2-40B4-BE49-F238E27FC236}">
              <a16:creationId xmlns:a16="http://schemas.microsoft.com/office/drawing/2014/main" id="{00000000-0008-0000-09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17</xdr:col>
      <xdr:colOff>0</xdr:colOff>
      <xdr:row>141</xdr:row>
      <xdr:rowOff>0</xdr:rowOff>
    </xdr:from>
    <xdr:to>
      <xdr:col>28</xdr:col>
      <xdr:colOff>0</xdr:colOff>
      <xdr:row>166</xdr:row>
      <xdr:rowOff>117475</xdr:rowOff>
    </xdr:to>
    <xdr:graphicFrame macro="">
      <xdr:nvGraphicFramePr>
        <xdr:cNvPr id="14" name="Chart 13">
          <a:extLst>
            <a:ext uri="{FF2B5EF4-FFF2-40B4-BE49-F238E27FC236}">
              <a16:creationId xmlns:a16="http://schemas.microsoft.com/office/drawing/2014/main" id="{00000000-0008-0000-09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17</xdr:col>
      <xdr:colOff>0</xdr:colOff>
      <xdr:row>168</xdr:row>
      <xdr:rowOff>0</xdr:rowOff>
    </xdr:from>
    <xdr:to>
      <xdr:col>28</xdr:col>
      <xdr:colOff>0</xdr:colOff>
      <xdr:row>193</xdr:row>
      <xdr:rowOff>117475</xdr:rowOff>
    </xdr:to>
    <xdr:graphicFrame macro="">
      <xdr:nvGraphicFramePr>
        <xdr:cNvPr id="15" name="Chart 14">
          <a:extLst>
            <a:ext uri="{FF2B5EF4-FFF2-40B4-BE49-F238E27FC236}">
              <a16:creationId xmlns:a16="http://schemas.microsoft.com/office/drawing/2014/main" id="{00000000-0008-0000-09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652463</xdr:colOff>
          <xdr:row>0</xdr:row>
          <xdr:rowOff>52388</xdr:rowOff>
        </xdr:from>
        <xdr:to>
          <xdr:col>5</xdr:col>
          <xdr:colOff>804863</xdr:colOff>
          <xdr:row>2</xdr:row>
          <xdr:rowOff>52388</xdr:rowOff>
        </xdr:to>
        <xdr:sp macro="" textlink="">
          <xdr:nvSpPr>
            <xdr:cNvPr id="78849" name="Button 1" hidden="1">
              <a:extLst>
                <a:ext uri="{63B3BB69-23CF-44E3-9099-C40C66FF867C}">
                  <a14:compatExt spid="_x0000_s78849"/>
                </a:ext>
                <a:ext uri="{FF2B5EF4-FFF2-40B4-BE49-F238E27FC236}">
                  <a16:creationId xmlns:a16="http://schemas.microsoft.com/office/drawing/2014/main" id="{00000000-0008-0000-0A00-00000134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13</xdr:col>
      <xdr:colOff>0</xdr:colOff>
      <xdr:row>6</xdr:row>
      <xdr:rowOff>0</xdr:rowOff>
    </xdr:from>
    <xdr:to>
      <xdr:col>24</xdr:col>
      <xdr:colOff>0</xdr:colOff>
      <xdr:row>31</xdr:row>
      <xdr:rowOff>117475</xdr:rowOff>
    </xdr:to>
    <xdr:graphicFrame macro="">
      <xdr:nvGraphicFramePr>
        <xdr:cNvPr id="4" name="Chart 3">
          <a:extLst>
            <a:ext uri="{FF2B5EF4-FFF2-40B4-BE49-F238E27FC236}">
              <a16:creationId xmlns:a16="http://schemas.microsoft.com/office/drawing/2014/main" id="{00000000-0008-0000-0A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581025</xdr:colOff>
          <xdr:row>0</xdr:row>
          <xdr:rowOff>171450</xdr:rowOff>
        </xdr:from>
        <xdr:to>
          <xdr:col>4</xdr:col>
          <xdr:colOff>895350</xdr:colOff>
          <xdr:row>3</xdr:row>
          <xdr:rowOff>38100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1100-0000010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Save and export</a:t>
              </a:r>
            </a:p>
            <a:p>
              <a:pPr algn="ctr" rtl="0">
                <a:defRPr sz="1000"/>
              </a:pPr>
              <a:r>
                <a:rPr lang="en-GB" sz="1100" b="0" i="0" u="none" strike="noStrike" baseline="0">
                  <a:solidFill>
                    <a:srgbClr val="000000"/>
                  </a:solidFill>
                  <a:latin typeface="Calibri"/>
                  <a:cs typeface="Calibri"/>
                </a:rPr>
                <a:t>modules...</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A7B04EB-66A0-4341-9771-1FD43653C50C}" name="Tests" displayName="Tests" ref="B14:U216" totalsRowShown="0" headerRowDxfId="115" dataDxfId="113" headerRowBorderDxfId="114" tableBorderDxfId="112" totalsRowBorderDxfId="111">
  <autoFilter ref="B14:U216" xr:uid="{AA7B04EB-66A0-4341-9771-1FD43653C50C}"/>
  <sortState xmlns:xlrd2="http://schemas.microsoft.com/office/spreadsheetml/2017/richdata2" ref="B15:U216">
    <sortCondition ref="C14:C216"/>
  </sortState>
  <tableColumns count="20">
    <tableColumn id="2" xr3:uid="{7BD45304-7DCD-4FE1-87D6-ED5FE38F64B3}" name="File Size" dataDxfId="110"/>
    <tableColumn id="17" xr3:uid="{0274EA37-179C-4B3B-A1C9-4FF870F07628}" name="TestNo" dataDxfId="109"/>
    <tableColumn id="3" xr3:uid="{861F0434-521B-4486-96EB-11210D28A649}" name="FileName" dataDxfId="108"/>
    <tableColumn id="4" xr3:uid="{73BAD586-F792-467D-93BE-365E171D2905}" name="ConvertTypes" dataDxfId="107"/>
    <tableColumn id="5" xr3:uid="{AFE18E19-BAA4-408C-B594-F6F5CE6072E2}" name="Delimiter" dataDxfId="106"/>
    <tableColumn id="6" xr3:uid="{1D60ED3A-6C85-4E51-AFC6-E8B21A54B83F}" name="IgnoreRepeated" dataDxfId="105"/>
    <tableColumn id="7" xr3:uid="{0EB858F2-EB3F-4E38-A22D-35AD966720B1}" name="DateFormat" dataDxfId="104"/>
    <tableColumn id="8" xr3:uid="{3F295DC4-6496-4579-BD3D-4E7BB02C40AE}" name="Comment" dataDxfId="103"/>
    <tableColumn id="1" xr3:uid="{35AD0B15-8DF7-4A2D-A339-2C9F3F0337D3}" name="IgnoreEmptyLines" dataDxfId="102"/>
    <tableColumn id="20" xr3:uid="{CB00B580-6750-46E3-A668-80075BB9623A}" name="HeaderRowNum" dataDxfId="101"/>
    <tableColumn id="9" xr3:uid="{788FDAFC-A8CF-46C4-90AE-BE337028930D}" name="SkipToRow" dataDxfId="100"/>
    <tableColumn id="10" xr3:uid="{F00D66D5-FB9F-4412-9552-E7F6E3F184F7}" name="SkipToCol" dataDxfId="99"/>
    <tableColumn id="11" xr3:uid="{2FACE1D6-3CA2-489F-B1D2-75E539FBB36E}" name="NumRows" dataDxfId="98"/>
    <tableColumn id="12" xr3:uid="{4FD86CBE-1D42-4E7F-B6D5-08CDA9500663}" name="NumCols" dataDxfId="97"/>
    <tableColumn id="19" xr3:uid="{6C4B751B-31C5-4B5E-997B-190DE9FBCB29}" name="TrueStrings" dataDxfId="96"/>
    <tableColumn id="18" xr3:uid="{532430DF-54E3-4811-BCDB-86D723AE8FF6}" name="FalseStrings" dataDxfId="95"/>
    <tableColumn id="13" xr3:uid="{86D68B3D-FB6A-42C1-B6BC-C15193F8CE1D}" name="MissingStrings" dataDxfId="94"/>
    <tableColumn id="14" xr3:uid="{33117371-AD91-493D-9A19-4EBB17C61C95}" name="Encoding" dataDxfId="93"/>
    <tableColumn id="15" xr3:uid="{AF39713F-4C5B-43A8-90C7-95E589307608}" name="DecimalSeparator" dataDxfId="92"/>
    <tableColumn id="16" xr3:uid="{37CD4E9B-8BB2-4722-90D7-0FB31FC8E545}" name="Notes" dataDxfId="91"/>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omments" Target="../comments2.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5.bin"/><Relationship Id="rId4" Type="http://schemas.openxmlformats.org/officeDocument/2006/relationships/ctrlProp" Target="../ctrlProps/ctrlProp2.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7.bin"/><Relationship Id="rId4" Type="http://schemas.openxmlformats.org/officeDocument/2006/relationships/ctrlProp" Target="../ctrlProps/ctrlProp3.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8.bin"/><Relationship Id="rId4" Type="http://schemas.openxmlformats.org/officeDocument/2006/relationships/ctrlProp" Target="../ctrlProps/ctrlProp4.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9.bin"/><Relationship Id="rId4" Type="http://schemas.openxmlformats.org/officeDocument/2006/relationships/ctrlProp" Target="../ctrlProps/ctrlProp5.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10.bin"/><Relationship Id="rId4" Type="http://schemas.openxmlformats.org/officeDocument/2006/relationships/ctrlProp" Target="../ctrlProps/ctrlProp6.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openxmlformats.org/officeDocument/2006/relationships/hyperlink" Target="https://github.com/osiegmar/JavaCsvComparison" TargetMode="External"/></Relationships>
</file>

<file path=xl/worksheets/_rels/sheet17.xml.rels><?xml version="1.0" encoding="UTF-8" standalone="yes"?>
<Relationships xmlns="http://schemas.openxmlformats.org/package/2006/relationships"><Relationship Id="rId1" Type="http://schemas.openxmlformats.org/officeDocument/2006/relationships/hyperlink" Target="https://github.com/22222/CsvTextFieldParser" TargetMode="External"/></Relationships>
</file>

<file path=xl/worksheets/_rels/sheet18.xml.rels><?xml version="1.0" encoding="UTF-8" standalone="yes"?>
<Relationships xmlns="http://schemas.openxmlformats.org/package/2006/relationships"><Relationship Id="rId8" Type="http://schemas.openxmlformats.org/officeDocument/2006/relationships/hyperlink" Target="https://stackoverflow.com/questions/68354563/difficulty-forcing-vba-to-parse-dates-in-us-uk-format" TargetMode="External"/><Relationship Id="rId13" Type="http://schemas.openxmlformats.org/officeDocument/2006/relationships/hyperlink" Target="https://github.com/Senipah/VBA-Better-Array" TargetMode="External"/><Relationship Id="rId18" Type="http://schemas.openxmlformats.org/officeDocument/2006/relationships/vmlDrawing" Target="../drawings/vmlDrawing8.vml"/><Relationship Id="rId3" Type="http://schemas.openxmlformats.org/officeDocument/2006/relationships/hyperlink" Target="https://docs.python.org/3/library/csv.html" TargetMode="External"/><Relationship Id="rId7" Type="http://schemas.openxmlformats.org/officeDocument/2006/relationships/hyperlink" Target="https://github.com/PGS62/VBA-CSV" TargetMode="External"/><Relationship Id="rId12" Type="http://schemas.openxmlformats.org/officeDocument/2006/relationships/hyperlink" Target="https://www.papaparse.com/" TargetMode="External"/><Relationship Id="rId17" Type="http://schemas.openxmlformats.org/officeDocument/2006/relationships/drawing" Target="../drawings/drawing8.xml"/><Relationship Id="rId2" Type="http://schemas.openxmlformats.org/officeDocument/2006/relationships/hyperlink" Target="https://github.com/ws-garcia/VBA-CSV-interface" TargetMode="External"/><Relationship Id="rId16" Type="http://schemas.openxmlformats.org/officeDocument/2006/relationships/printerSettings" Target="../printerSettings/printerSettings13.bin"/><Relationship Id="rId1" Type="http://schemas.openxmlformats.org/officeDocument/2006/relationships/hyperlink" Target="https://github.com/sdkn104/VBA-CSV" TargetMode="External"/><Relationship Id="rId6" Type="http://schemas.openxmlformats.org/officeDocument/2006/relationships/hyperlink" Target="https://raw.githubusercontent.com/plotly/datasets/master/mtcars.csv" TargetMode="External"/><Relationship Id="rId11" Type="http://schemas.openxmlformats.org/officeDocument/2006/relationships/hyperlink" Target="https://www.contextis.com/en/blog/comma-separated-vulnerabilities" TargetMode="External"/><Relationship Id="rId5" Type="http://schemas.openxmlformats.org/officeDocument/2006/relationships/hyperlink" Target="https://www.rdocumentation.org/packages/data.table/versions/1.14.0/topics/fread" TargetMode="External"/><Relationship Id="rId15" Type="http://schemas.openxmlformats.org/officeDocument/2006/relationships/hyperlink" Target="https://github.com/osiegmar/JavaCsvComparison" TargetMode="External"/><Relationship Id="rId10" Type="http://schemas.openxmlformats.org/officeDocument/2006/relationships/hyperlink" Target="https://stackoverflow.com/questions/12259595/load-csv-file-into-a-vba-array-rather-than-excel-sheet?" TargetMode="External"/><Relationship Id="rId19" Type="http://schemas.openxmlformats.org/officeDocument/2006/relationships/ctrlProp" Target="../ctrlProps/ctrlProp7.xml"/><Relationship Id="rId4" Type="http://schemas.openxmlformats.org/officeDocument/2006/relationships/hyperlink" Target="https://csv.juliadata.org/stable/" TargetMode="External"/><Relationship Id="rId9" Type="http://schemas.openxmlformats.org/officeDocument/2006/relationships/hyperlink" Target="https://stackoverflow.com/questions/6780765/parse-csv-ignoring-commas-inside-string-literals-in-vba" TargetMode="External"/><Relationship Id="rId14" Type="http://schemas.openxmlformats.org/officeDocument/2006/relationships/hyperlink" Target="https://dev.to/nastyox1/8-concrete-steps-to-get-stars-on-github-355c"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34CCCD-AC96-4BB7-9ECA-A3FB0BD853FA}">
  <sheetPr codeName="shDemo"/>
  <dimension ref="A1:N52"/>
  <sheetViews>
    <sheetView showGridLines="0" showRowColHeaders="0" tabSelected="1" zoomScaleNormal="100" workbookViewId="0"/>
  </sheetViews>
  <sheetFormatPr defaultRowHeight="14.25" x14ac:dyDescent="0.45"/>
  <cols>
    <col min="1" max="1" width="3.59765625" customWidth="1"/>
    <col min="2" max="3" width="23.59765625" customWidth="1"/>
    <col min="4" max="4" width="2.59765625" customWidth="1"/>
    <col min="5" max="5" width="17.73046875" bestFit="1" customWidth="1"/>
    <col min="6" max="6" width="6.59765625" customWidth="1"/>
    <col min="7" max="8" width="30.59765625" customWidth="1"/>
    <col min="9" max="9" width="6.59765625" customWidth="1"/>
    <col min="10" max="11" width="23.59765625" customWidth="1"/>
    <col min="12" max="12" width="6.59765625" customWidth="1"/>
  </cols>
  <sheetData>
    <row r="1" spans="1:14" ht="28.5" x14ac:dyDescent="0.85">
      <c r="A1" s="1" t="s">
        <v>545</v>
      </c>
    </row>
    <row r="3" spans="1:14" x14ac:dyDescent="0.45">
      <c r="B3" s="3" t="s">
        <v>0</v>
      </c>
    </row>
    <row r="4" spans="1:14" x14ac:dyDescent="0.45">
      <c r="B4" s="4" t="s">
        <v>2</v>
      </c>
      <c r="C4" s="4"/>
    </row>
    <row r="5" spans="1:14" x14ac:dyDescent="0.45">
      <c r="B5" s="8" t="s">
        <v>221</v>
      </c>
      <c r="C5" s="8"/>
    </row>
    <row r="6" spans="1:14" x14ac:dyDescent="0.45">
      <c r="B6" s="7" t="s">
        <v>5</v>
      </c>
      <c r="C6" s="7"/>
    </row>
    <row r="7" spans="1:14" x14ac:dyDescent="0.45">
      <c r="B7" s="6" t="s">
        <v>3</v>
      </c>
      <c r="C7" s="6"/>
    </row>
    <row r="8" spans="1:14" x14ac:dyDescent="0.45">
      <c r="B8" s="52" t="s">
        <v>220</v>
      </c>
      <c r="C8" s="52"/>
    </row>
    <row r="9" spans="1:14" x14ac:dyDescent="0.45">
      <c r="B9" s="51" t="s">
        <v>330</v>
      </c>
      <c r="C9" s="51"/>
    </row>
    <row r="10" spans="1:14" x14ac:dyDescent="0.45">
      <c r="C10" s="5"/>
      <c r="M10" s="3" t="s">
        <v>6</v>
      </c>
    </row>
    <row r="11" spans="1:14" x14ac:dyDescent="0.45">
      <c r="B11" s="2" t="s">
        <v>7</v>
      </c>
      <c r="E11" s="3" t="s">
        <v>8</v>
      </c>
      <c r="G11" s="2" t="s">
        <v>548</v>
      </c>
      <c r="M11" s="10" t="b">
        <f ca="1">AND(ROWS(B13:C52)=ROWS(_xlfn.ANCHORARRAY(G13)),COLUMNS(B13:C52)=COLUMNS(_xlfn.ANCHORARRAY(G13)),AND(M13:N52))</f>
        <v>1</v>
      </c>
    </row>
    <row r="12" spans="1:14" x14ac:dyDescent="0.45">
      <c r="G12" s="2" t="s">
        <v>547</v>
      </c>
      <c r="J12" s="2" t="s">
        <v>546</v>
      </c>
      <c r="M12" t="s">
        <v>9</v>
      </c>
    </row>
    <row r="13" spans="1:14" x14ac:dyDescent="0.45">
      <c r="B13" s="68" t="str" cm="1">
        <f t="array" aca="1" ref="B13:C52" ca="1">RandomVariants(40,2,TRUE,FALSE,"Windows")</f>
        <v>2023-May-06</v>
      </c>
      <c r="C13" s="68" t="str">
        <f ca="1"/>
        <v>-2.44939303940382E-05</v>
      </c>
      <c r="E13" s="9" t="str" cm="1">
        <f t="array" aca="1" ref="E13" ca="1">CSVWrite(Data,"")</f>
        <v xml:space="preserve">"2023-May-06","-2.44939303940382E-05"
"TRUE","FALSE"
"1974-Jul-16",57076
"TRUE",#UNKNOWN!
False,44740
"TRUE","-9.55053597743791E-02"
"-427.31352981488","ŒûƎŲuĢƌ{_x000D_
Ɠě'öFGŉ"
"ƀƌ¶\]Đ¹","2002-Aug-16"
"-8.89536247911694E-07","-3.458336312258E-10"
0,-122577.102958343
"ċĉÀEñĢųŖ)_x000D_
ÀĜÛßÌ¤·",-3350704042.73829
38900,""
-51082,31.6258462107551
877090,"2020-Aug-11"
29491,"TRUE"
"FALSE",0
True,True
"!èĔê",0
True,"2015-Jun-04"
"ĦŹåB","TRUE"
"",""
-3.182316509156E-04,"2.13576766915843E-07"
-112275,"ķĚB,ŅxÓ2Ómšû"
#FIELD!,""
False,60648
846890,"-6.31772975315685E-04"
"",-5538145102.50916
True,"22014609.73985"
56515,"Here's a carriage return (ascii 13):_x000D_and here's a line feed (ascii 10):
and here's both together:_x000D_
"
"2042-Mar-11",#FIELD!
"",50964
-154163,""
"FALSE",44163
-4.92135020082535,"2058-Aug-30"
36618,"åtù§"
0,""
2375.21777620191,"-297200.813701261"
"TRUE",#BLOCKED!
False,42501
-769060,-903762
</v>
      </c>
      <c r="F13" s="14" t="s">
        <v>93</v>
      </c>
      <c r="G13" s="68" t="str" cm="1">
        <f t="array" aca="1" ref="G13:H52" ca="1">CSVRead(CSVContents,FALSE)</f>
        <v>2023-May-06</v>
      </c>
      <c r="H13" s="68" t="str">
        <f ca="1"/>
        <v>-2.44939303940382E-05</v>
      </c>
      <c r="J13" s="68" t="str" cm="1">
        <f t="array" aca="1" ref="J13:K52" ca="1">CSVRead(CSVContents,"NDBE")</f>
        <v>2023-May-06</v>
      </c>
      <c r="K13" s="68" t="str">
        <f ca="1"/>
        <v>-2.44939303940382E-05</v>
      </c>
      <c r="M13" s="10" t="b" cm="1">
        <f t="array" aca="1" ref="M13" ca="1">_xlfn.IFS(TYPE(B13)&lt;&gt;TYPE(J13),FALSE,ISERROR(B13),ERROR.TYPE(B13)=ERROR.TYPE(J13),TRUE,B13=J13)</f>
        <v>1</v>
      </c>
      <c r="N13" s="10" t="b" cm="1">
        <f t="array" aca="1" ref="N13" ca="1">_xlfn.IFS(TYPE(C13)&lt;&gt;TYPE(K13),FALSE,ISERROR(C13),ERROR.TYPE(C13)=ERROR.TYPE(K13),TRUE,C13=K13)</f>
        <v>1</v>
      </c>
    </row>
    <row r="14" spans="1:14" x14ac:dyDescent="0.45">
      <c r="B14" s="68" t="str">
        <f ca="1"/>
        <v>TRUE</v>
      </c>
      <c r="C14" s="68" t="str">
        <f ca="1"/>
        <v>FALSE</v>
      </c>
      <c r="G14" s="68" t="str">
        <f ca="1"/>
        <v>TRUE</v>
      </c>
      <c r="H14" s="68" t="str">
        <f ca="1"/>
        <v>FALSE</v>
      </c>
      <c r="J14" s="68" t="str">
        <f ca="1"/>
        <v>TRUE</v>
      </c>
      <c r="K14" s="68" t="str">
        <f ca="1"/>
        <v>FALSE</v>
      </c>
      <c r="M14" s="10" t="b" cm="1">
        <f t="array" aca="1" ref="M14" ca="1">_xlfn.IFS(TYPE(B14)&lt;&gt;TYPE(J14),FALSE,ISERROR(B14),ERROR.TYPE(B14)=ERROR.TYPE(J14),TRUE,B14=J14)</f>
        <v>1</v>
      </c>
      <c r="N14" s="10" t="b" cm="1">
        <f t="array" aca="1" ref="N14" ca="1">_xlfn.IFS(TYPE(C14)&lt;&gt;TYPE(K14),FALSE,ISERROR(C14),ERROR.TYPE(C14)=ERROR.TYPE(K14),TRUE,C14=K14)</f>
        <v>1</v>
      </c>
    </row>
    <row r="15" spans="1:14" x14ac:dyDescent="0.45">
      <c r="B15" s="68" t="str">
        <f ca="1"/>
        <v>1974-Jul-16</v>
      </c>
      <c r="C15" s="68">
        <f ca="1"/>
        <v>57076</v>
      </c>
      <c r="G15" s="68" t="str">
        <f ca="1"/>
        <v>1974-Jul-16</v>
      </c>
      <c r="H15" s="68" t="str">
        <f ca="1"/>
        <v>57076</v>
      </c>
      <c r="J15" s="68" t="str">
        <f ca="1"/>
        <v>1974-Jul-16</v>
      </c>
      <c r="K15" s="68">
        <f ca="1"/>
        <v>57076</v>
      </c>
      <c r="M15" s="10" t="b" cm="1">
        <f t="array" aca="1" ref="M15" ca="1">_xlfn.IFS(TYPE(B15)&lt;&gt;TYPE(J15),FALSE,ISERROR(B15),ERROR.TYPE(B15)=ERROR.TYPE(J15),TRUE,B15=J15)</f>
        <v>1</v>
      </c>
      <c r="N15" s="10" t="b" cm="1">
        <f t="array" aca="1" ref="N15" ca="1">_xlfn.IFS(TYPE(C15)&lt;&gt;TYPE(K15),FALSE,ISERROR(C15),ERROR.TYPE(C15)=ERROR.TYPE(K15),TRUE,C15=K15)</f>
        <v>1</v>
      </c>
    </row>
    <row r="16" spans="1:14" x14ac:dyDescent="0.45">
      <c r="B16" s="68" t="str">
        <f ca="1"/>
        <v>TRUE</v>
      </c>
      <c r="C16" s="68" t="e">
        <f ca="1"/>
      </c>
      <c r="G16" s="68" t="str">
        <f ca="1"/>
        <v>TRUE</v>
      </c>
      <c r="H16" s="68" t="str">
        <f ca="1"/>
        <v>#UNKNOWN!</v>
      </c>
      <c r="J16" s="68" t="str">
        <f ca="1"/>
        <v>TRUE</v>
      </c>
      <c r="K16" s="68" t="e">
        <f ca="1"/>
      </c>
      <c r="M16" s="10" t="b" cm="1">
        <f t="array" aca="1" ref="M16" ca="1">_xlfn.IFS(TYPE(B16)&lt;&gt;TYPE(J16),FALSE,ISERROR(B16),ERROR.TYPE(B16)=ERROR.TYPE(J16),TRUE,B16=J16)</f>
        <v>1</v>
      </c>
      <c r="N16" s="10" t="b" cm="1">
        <f t="array" aca="1" ref="N16" ca="1">_xlfn.IFS(TYPE(C16)&lt;&gt;TYPE(K16),FALSE,ISERROR(C16),ERROR.TYPE(C16)=ERROR.TYPE(K16),TRUE,C16=K16)</f>
        <v>1</v>
      </c>
    </row>
    <row r="17" spans="2:14" x14ac:dyDescent="0.45">
      <c r="B17" s="68" t="b">
        <f ca="1"/>
        <v>0</v>
      </c>
      <c r="C17" s="68">
        <f ca="1"/>
        <v>44740</v>
      </c>
      <c r="G17" s="68" t="str">
        <f ca="1"/>
        <v>False</v>
      </c>
      <c r="H17" s="68" t="str">
        <f ca="1"/>
        <v>44740</v>
      </c>
      <c r="J17" s="68" t="b">
        <f ca="1"/>
        <v>0</v>
      </c>
      <c r="K17" s="68">
        <f ca="1"/>
        <v>44740</v>
      </c>
      <c r="M17" s="10" t="b" cm="1">
        <f t="array" aca="1" ref="M17" ca="1">_xlfn.IFS(TYPE(B17)&lt;&gt;TYPE(J17),FALSE,ISERROR(B17),ERROR.TYPE(B17)=ERROR.TYPE(J17),TRUE,B17=J17)</f>
        <v>1</v>
      </c>
      <c r="N17" s="10" t="b" cm="1">
        <f t="array" aca="1" ref="N17" ca="1">_xlfn.IFS(TYPE(C17)&lt;&gt;TYPE(K17),FALSE,ISERROR(C17),ERROR.TYPE(C17)=ERROR.TYPE(K17),TRUE,C17=K17)</f>
        <v>1</v>
      </c>
    </row>
    <row r="18" spans="2:14" x14ac:dyDescent="0.45">
      <c r="B18" s="68" t="str">
        <f ca="1"/>
        <v>TRUE</v>
      </c>
      <c r="C18" s="68" t="str">
        <f ca="1"/>
        <v>-9.55053597743791E-02</v>
      </c>
      <c r="G18" s="68" t="str">
        <f ca="1"/>
        <v>TRUE</v>
      </c>
      <c r="H18" s="68" t="str">
        <f ca="1"/>
        <v>-9.55053597743791E-02</v>
      </c>
      <c r="J18" s="68" t="str">
        <f ca="1"/>
        <v>TRUE</v>
      </c>
      <c r="K18" s="68" t="str">
        <f ca="1"/>
        <v>-9.55053597743791E-02</v>
      </c>
      <c r="M18" s="10" t="b" cm="1">
        <f t="array" aca="1" ref="M18" ca="1">_xlfn.IFS(TYPE(B18)&lt;&gt;TYPE(J18),FALSE,ISERROR(B18),ERROR.TYPE(B18)=ERROR.TYPE(J18),TRUE,B18=J18)</f>
        <v>1</v>
      </c>
      <c r="N18" s="10" t="b" cm="1">
        <f t="array" aca="1" ref="N18" ca="1">_xlfn.IFS(TYPE(C18)&lt;&gt;TYPE(K18),FALSE,ISERROR(C18),ERROR.TYPE(C18)=ERROR.TYPE(K18),TRUE,C18=K18)</f>
        <v>1</v>
      </c>
    </row>
    <row r="19" spans="2:14" x14ac:dyDescent="0.45">
      <c r="B19" s="68" t="str">
        <f ca="1"/>
        <v>-427.31352981488</v>
      </c>
      <c r="C19" s="68" t="str">
        <f ca="1"/>
        <v>ŒûƎŲuĢƌ{_x000D_
Ɠě'öFGŉ</v>
      </c>
      <c r="G19" s="68" t="str">
        <f ca="1"/>
        <v>-427.31352981488</v>
      </c>
      <c r="H19" s="68" t="str">
        <f ca="1"/>
        <v>ŒûƎŲuĢƌ{_x000D_
Ɠě'öFGŉ</v>
      </c>
      <c r="J19" s="68" t="str">
        <f ca="1"/>
        <v>-427.31352981488</v>
      </c>
      <c r="K19" s="68" t="str">
        <f ca="1"/>
        <v>ŒûƎŲuĢƌ{_x000D_
Ɠě'öFGŉ</v>
      </c>
      <c r="M19" s="10" t="b" cm="1">
        <f t="array" aca="1" ref="M19" ca="1">_xlfn.IFS(TYPE(B19)&lt;&gt;TYPE(J19),FALSE,ISERROR(B19),ERROR.TYPE(B19)=ERROR.TYPE(J19),TRUE,B19=J19)</f>
        <v>1</v>
      </c>
      <c r="N19" s="10" t="b" cm="1">
        <f t="array" aca="1" ref="N19" ca="1">_xlfn.IFS(TYPE(C19)&lt;&gt;TYPE(K19),FALSE,ISERROR(C19),ERROR.TYPE(C19)=ERROR.TYPE(K19),TRUE,C19=K19)</f>
        <v>1</v>
      </c>
    </row>
    <row r="20" spans="2:14" x14ac:dyDescent="0.45">
      <c r="B20" s="68" t="str">
        <f ca="1"/>
        <v>ƀƌ¶\]Đ¹</v>
      </c>
      <c r="C20" s="68" t="str">
        <f ca="1"/>
        <v>2002-Aug-16</v>
      </c>
      <c r="G20" s="68" t="str">
        <f ca="1"/>
        <v>ƀƌ¶\]Đ¹</v>
      </c>
      <c r="H20" s="68" t="str">
        <f ca="1"/>
        <v>2002-Aug-16</v>
      </c>
      <c r="J20" s="68" t="str">
        <f ca="1"/>
        <v>ƀƌ¶\]Đ¹</v>
      </c>
      <c r="K20" s="68" t="str">
        <f ca="1"/>
        <v>2002-Aug-16</v>
      </c>
      <c r="M20" s="10" t="b" cm="1">
        <f t="array" aca="1" ref="M20" ca="1">_xlfn.IFS(TYPE(B20)&lt;&gt;TYPE(J20),FALSE,ISERROR(B20),ERROR.TYPE(B20)=ERROR.TYPE(J20),TRUE,B20=J20)</f>
        <v>1</v>
      </c>
      <c r="N20" s="10" t="b" cm="1">
        <f t="array" aca="1" ref="N20" ca="1">_xlfn.IFS(TYPE(C20)&lt;&gt;TYPE(K20),FALSE,ISERROR(C20),ERROR.TYPE(C20)=ERROR.TYPE(K20),TRUE,C20=K20)</f>
        <v>1</v>
      </c>
    </row>
    <row r="21" spans="2:14" x14ac:dyDescent="0.45">
      <c r="B21" s="68" t="str">
        <f ca="1"/>
        <v>-8.89536247911694E-07</v>
      </c>
      <c r="C21" s="68" t="str">
        <f ca="1"/>
        <v>-3.458336312258E-10</v>
      </c>
      <c r="G21" s="68" t="str">
        <f ca="1"/>
        <v>-8.89536247911694E-07</v>
      </c>
      <c r="H21" s="68" t="str">
        <f ca="1"/>
        <v>-3.458336312258E-10</v>
      </c>
      <c r="J21" s="68" t="str">
        <f ca="1"/>
        <v>-8.89536247911694E-07</v>
      </c>
      <c r="K21" s="68" t="str">
        <f ca="1"/>
        <v>-3.458336312258E-10</v>
      </c>
      <c r="M21" s="10" t="b" cm="1">
        <f t="array" aca="1" ref="M21" ca="1">_xlfn.IFS(TYPE(B21)&lt;&gt;TYPE(J21),FALSE,ISERROR(B21),ERROR.TYPE(B21)=ERROR.TYPE(J21),TRUE,B21=J21)</f>
        <v>1</v>
      </c>
      <c r="N21" s="10" t="b" cm="1">
        <f t="array" aca="1" ref="N21" ca="1">_xlfn.IFS(TYPE(C21)&lt;&gt;TYPE(K21),FALSE,ISERROR(C21),ERROR.TYPE(C21)=ERROR.TYPE(K21),TRUE,C21=K21)</f>
        <v>1</v>
      </c>
    </row>
    <row r="22" spans="2:14" x14ac:dyDescent="0.45">
      <c r="B22" s="68">
        <f ca="1"/>
        <v>0</v>
      </c>
      <c r="C22" s="68">
        <f ca="1"/>
        <v>-122577.10295834301</v>
      </c>
      <c r="G22" s="68" t="str">
        <f ca="1"/>
        <v>0</v>
      </c>
      <c r="H22" s="68" t="str">
        <f ca="1"/>
        <v>-122577.102958343</v>
      </c>
      <c r="J22" s="68">
        <f ca="1"/>
        <v>0</v>
      </c>
      <c r="K22" s="68">
        <f ca="1"/>
        <v>-122577.10295834301</v>
      </c>
      <c r="M22" s="10" t="b" cm="1">
        <f t="array" aca="1" ref="M22" ca="1">_xlfn.IFS(TYPE(B22)&lt;&gt;TYPE(J22),FALSE,ISERROR(B22),ERROR.TYPE(B22)=ERROR.TYPE(J22),TRUE,B22=J22)</f>
        <v>1</v>
      </c>
      <c r="N22" s="10" t="b" cm="1">
        <f t="array" aca="1" ref="N22" ca="1">_xlfn.IFS(TYPE(C22)&lt;&gt;TYPE(K22),FALSE,ISERROR(C22),ERROR.TYPE(C22)=ERROR.TYPE(K22),TRUE,C22=K22)</f>
        <v>1</v>
      </c>
    </row>
    <row r="23" spans="2:14" x14ac:dyDescent="0.45">
      <c r="B23" s="68" t="str">
        <f ca="1"/>
        <v>ċĉÀEñĢųŖ)_x000D_
ÀĜÛßÌ¤·</v>
      </c>
      <c r="C23" s="68">
        <f ca="1"/>
        <v>-3350704042.7382898</v>
      </c>
      <c r="G23" s="68" t="str">
        <f ca="1"/>
        <v>ċĉÀEñĢųŖ)_x000D_
ÀĜÛßÌ¤·</v>
      </c>
      <c r="H23" s="68" t="str">
        <f ca="1"/>
        <v>-3350704042.73829</v>
      </c>
      <c r="J23" s="68" t="str">
        <f ca="1"/>
        <v>ċĉÀEñĢųŖ)_x000D_
ÀĜÛßÌ¤·</v>
      </c>
      <c r="K23" s="68">
        <f ca="1"/>
        <v>-3350704042.7382898</v>
      </c>
      <c r="M23" s="10" t="b" cm="1">
        <f t="array" aca="1" ref="M23" ca="1">_xlfn.IFS(TYPE(B23)&lt;&gt;TYPE(J23),FALSE,ISERROR(B23),ERROR.TYPE(B23)=ERROR.TYPE(J23),TRUE,B23=J23)</f>
        <v>1</v>
      </c>
      <c r="N23" s="10" t="b" cm="1">
        <f t="array" aca="1" ref="N23" ca="1">_xlfn.IFS(TYPE(C23)&lt;&gt;TYPE(K23),FALSE,ISERROR(C23),ERROR.TYPE(C23)=ERROR.TYPE(K23),TRUE,C23=K23)</f>
        <v>1</v>
      </c>
    </row>
    <row r="24" spans="2:14" x14ac:dyDescent="0.45">
      <c r="B24" s="68">
        <f ca="1"/>
        <v>38900</v>
      </c>
      <c r="C24" s="68" t="str">
        <f ca="1"/>
        <v/>
      </c>
      <c r="G24" s="68" t="str">
        <f ca="1"/>
        <v>38900</v>
      </c>
      <c r="H24" s="68" t="str">
        <f ca="1"/>
        <v/>
      </c>
      <c r="J24" s="68">
        <f ca="1"/>
        <v>38900</v>
      </c>
      <c r="K24" s="68" t="str">
        <f ca="1"/>
        <v/>
      </c>
      <c r="M24" s="10" t="b" cm="1">
        <f t="array" aca="1" ref="M24" ca="1">_xlfn.IFS(TYPE(B24)&lt;&gt;TYPE(J24),FALSE,ISERROR(B24),ERROR.TYPE(B24)=ERROR.TYPE(J24),TRUE,B24=J24)</f>
        <v>1</v>
      </c>
      <c r="N24" s="10" t="b" cm="1">
        <f t="array" aca="1" ref="N24" ca="1">_xlfn.IFS(TYPE(C24)&lt;&gt;TYPE(K24),FALSE,ISERROR(C24),ERROR.TYPE(C24)=ERROR.TYPE(K24),TRUE,C24=K24)</f>
        <v>1</v>
      </c>
    </row>
    <row r="25" spans="2:14" x14ac:dyDescent="0.45">
      <c r="B25" s="68">
        <f ca="1"/>
        <v>-51082</v>
      </c>
      <c r="C25" s="68">
        <f ca="1"/>
        <v>31.6258462107551</v>
      </c>
      <c r="G25" s="68" t="str">
        <f ca="1"/>
        <v>-51082</v>
      </c>
      <c r="H25" s="68" t="str">
        <f ca="1"/>
        <v>31.6258462107551</v>
      </c>
      <c r="J25" s="68">
        <f ca="1"/>
        <v>-51082</v>
      </c>
      <c r="K25" s="68">
        <f ca="1"/>
        <v>31.6258462107551</v>
      </c>
      <c r="M25" s="10" t="b" cm="1">
        <f t="array" aca="1" ref="M25" ca="1">_xlfn.IFS(TYPE(B25)&lt;&gt;TYPE(J25),FALSE,ISERROR(B25),ERROR.TYPE(B25)=ERROR.TYPE(J25),TRUE,B25=J25)</f>
        <v>1</v>
      </c>
      <c r="N25" s="10" t="b" cm="1">
        <f t="array" aca="1" ref="N25" ca="1">_xlfn.IFS(TYPE(C25)&lt;&gt;TYPE(K25),FALSE,ISERROR(C25),ERROR.TYPE(C25)=ERROR.TYPE(K25),TRUE,C25=K25)</f>
        <v>1</v>
      </c>
    </row>
    <row r="26" spans="2:14" x14ac:dyDescent="0.45">
      <c r="B26" s="68">
        <f ca="1"/>
        <v>877090</v>
      </c>
      <c r="C26" s="68" t="str">
        <f ca="1"/>
        <v>2020-Aug-11</v>
      </c>
      <c r="G26" s="68" t="str">
        <f ca="1"/>
        <v>877090</v>
      </c>
      <c r="H26" s="68" t="str">
        <f ca="1"/>
        <v>2020-Aug-11</v>
      </c>
      <c r="J26" s="68">
        <f ca="1"/>
        <v>877090</v>
      </c>
      <c r="K26" s="68" t="str">
        <f ca="1"/>
        <v>2020-Aug-11</v>
      </c>
      <c r="M26" s="10" t="b" cm="1">
        <f t="array" aca="1" ref="M26" ca="1">_xlfn.IFS(TYPE(B26)&lt;&gt;TYPE(J26),FALSE,ISERROR(B26),ERROR.TYPE(B26)=ERROR.TYPE(J26),TRUE,B26=J26)</f>
        <v>1</v>
      </c>
      <c r="N26" s="10" t="b" cm="1">
        <f t="array" aca="1" ref="N26" ca="1">_xlfn.IFS(TYPE(C26)&lt;&gt;TYPE(K26),FALSE,ISERROR(C26),ERROR.TYPE(C26)=ERROR.TYPE(K26),TRUE,C26=K26)</f>
        <v>1</v>
      </c>
    </row>
    <row r="27" spans="2:14" x14ac:dyDescent="0.45">
      <c r="B27" s="68">
        <f ca="1"/>
        <v>29491</v>
      </c>
      <c r="C27" s="68" t="str">
        <f ca="1"/>
        <v>TRUE</v>
      </c>
      <c r="G27" s="68" t="str">
        <f ca="1"/>
        <v>29491</v>
      </c>
      <c r="H27" s="68" t="str">
        <f ca="1"/>
        <v>TRUE</v>
      </c>
      <c r="J27" s="68">
        <f ca="1"/>
        <v>29491</v>
      </c>
      <c r="K27" s="68" t="str">
        <f ca="1"/>
        <v>TRUE</v>
      </c>
      <c r="M27" s="10" t="b" cm="1">
        <f t="array" aca="1" ref="M27" ca="1">_xlfn.IFS(TYPE(B27)&lt;&gt;TYPE(J27),FALSE,ISERROR(B27),ERROR.TYPE(B27)=ERROR.TYPE(J27),TRUE,B27=J27)</f>
        <v>1</v>
      </c>
      <c r="N27" s="10" t="b" cm="1">
        <f t="array" aca="1" ref="N27" ca="1">_xlfn.IFS(TYPE(C27)&lt;&gt;TYPE(K27),FALSE,ISERROR(C27),ERROR.TYPE(C27)=ERROR.TYPE(K27),TRUE,C27=K27)</f>
        <v>1</v>
      </c>
    </row>
    <row r="28" spans="2:14" x14ac:dyDescent="0.45">
      <c r="B28" s="68" t="str">
        <f ca="1"/>
        <v>FALSE</v>
      </c>
      <c r="C28" s="68">
        <f ca="1"/>
        <v>0</v>
      </c>
      <c r="G28" s="68" t="str">
        <f ca="1"/>
        <v>FALSE</v>
      </c>
      <c r="H28" s="68" t="str">
        <f ca="1"/>
        <v>0</v>
      </c>
      <c r="J28" s="68" t="str">
        <f ca="1"/>
        <v>FALSE</v>
      </c>
      <c r="K28" s="68">
        <f ca="1"/>
        <v>0</v>
      </c>
      <c r="M28" s="10" t="b" cm="1">
        <f t="array" aca="1" ref="M28" ca="1">_xlfn.IFS(TYPE(B28)&lt;&gt;TYPE(J28),FALSE,ISERROR(B28),ERROR.TYPE(B28)=ERROR.TYPE(J28),TRUE,B28=J28)</f>
        <v>1</v>
      </c>
      <c r="N28" s="10" t="b" cm="1">
        <f t="array" aca="1" ref="N28" ca="1">_xlfn.IFS(TYPE(C28)&lt;&gt;TYPE(K28),FALSE,ISERROR(C28),ERROR.TYPE(C28)=ERROR.TYPE(K28),TRUE,C28=K28)</f>
        <v>1</v>
      </c>
    </row>
    <row r="29" spans="2:14" x14ac:dyDescent="0.45">
      <c r="B29" s="68" t="b">
        <f ca="1"/>
        <v>1</v>
      </c>
      <c r="C29" s="68" t="b">
        <f ca="1"/>
        <v>1</v>
      </c>
      <c r="G29" s="68" t="str">
        <f ca="1"/>
        <v>True</v>
      </c>
      <c r="H29" s="68" t="str">
        <f ca="1"/>
        <v>True</v>
      </c>
      <c r="J29" s="68" t="b">
        <f ca="1"/>
        <v>1</v>
      </c>
      <c r="K29" s="68" t="b">
        <f ca="1"/>
        <v>1</v>
      </c>
      <c r="M29" s="10" t="b" cm="1">
        <f t="array" aca="1" ref="M29" ca="1">_xlfn.IFS(TYPE(B29)&lt;&gt;TYPE(J29),FALSE,ISERROR(B29),ERROR.TYPE(B29)=ERROR.TYPE(J29),TRUE,B29=J29)</f>
        <v>1</v>
      </c>
      <c r="N29" s="10" t="b" cm="1">
        <f t="array" aca="1" ref="N29" ca="1">_xlfn.IFS(TYPE(C29)&lt;&gt;TYPE(K29),FALSE,ISERROR(C29),ERROR.TYPE(C29)=ERROR.TYPE(K29),TRUE,C29=K29)</f>
        <v>1</v>
      </c>
    </row>
    <row r="30" spans="2:14" x14ac:dyDescent="0.45">
      <c r="B30" s="68" t="str">
        <f ca="1"/>
        <v>!èĔê</v>
      </c>
      <c r="C30" s="68">
        <f ca="1"/>
        <v>0</v>
      </c>
      <c r="G30" s="68" t="str">
        <f ca="1"/>
        <v>!èĔê</v>
      </c>
      <c r="H30" s="68" t="str">
        <f ca="1"/>
        <v>0</v>
      </c>
      <c r="J30" s="68" t="str">
        <f ca="1"/>
        <v>!èĔê</v>
      </c>
      <c r="K30" s="68">
        <f ca="1"/>
        <v>0</v>
      </c>
      <c r="M30" s="10" t="b" cm="1">
        <f t="array" aca="1" ref="M30" ca="1">_xlfn.IFS(TYPE(B30)&lt;&gt;TYPE(J30),FALSE,ISERROR(B30),ERROR.TYPE(B30)=ERROR.TYPE(J30),TRUE,B30=J30)</f>
        <v>1</v>
      </c>
      <c r="N30" s="10" t="b" cm="1">
        <f t="array" aca="1" ref="N30" ca="1">_xlfn.IFS(TYPE(C30)&lt;&gt;TYPE(K30),FALSE,ISERROR(C30),ERROR.TYPE(C30)=ERROR.TYPE(K30),TRUE,C30=K30)</f>
        <v>1</v>
      </c>
    </row>
    <row r="31" spans="2:14" x14ac:dyDescent="0.45">
      <c r="B31" s="68" t="b">
        <f ca="1"/>
        <v>1</v>
      </c>
      <c r="C31" s="68" t="str">
        <f ca="1"/>
        <v>2015-Jun-04</v>
      </c>
      <c r="G31" s="68" t="str">
        <f ca="1"/>
        <v>True</v>
      </c>
      <c r="H31" s="68" t="str">
        <f ca="1"/>
        <v>2015-Jun-04</v>
      </c>
      <c r="J31" s="68" t="b">
        <f ca="1"/>
        <v>1</v>
      </c>
      <c r="K31" s="68" t="str">
        <f ca="1"/>
        <v>2015-Jun-04</v>
      </c>
      <c r="M31" s="10" t="b" cm="1">
        <f t="array" aca="1" ref="M31" ca="1">_xlfn.IFS(TYPE(B31)&lt;&gt;TYPE(J31),FALSE,ISERROR(B31),ERROR.TYPE(B31)=ERROR.TYPE(J31),TRUE,B31=J31)</f>
        <v>1</v>
      </c>
      <c r="N31" s="10" t="b" cm="1">
        <f t="array" aca="1" ref="N31" ca="1">_xlfn.IFS(TYPE(C31)&lt;&gt;TYPE(K31),FALSE,ISERROR(C31),ERROR.TYPE(C31)=ERROR.TYPE(K31),TRUE,C31=K31)</f>
        <v>1</v>
      </c>
    </row>
    <row r="32" spans="2:14" x14ac:dyDescent="0.45">
      <c r="B32" s="68" t="str">
        <f ca="1"/>
        <v>ĦŹåB</v>
      </c>
      <c r="C32" s="68" t="str">
        <f ca="1"/>
        <v>TRUE</v>
      </c>
      <c r="G32" s="68" t="str">
        <f ca="1"/>
        <v>ĦŹåB</v>
      </c>
      <c r="H32" s="68" t="str">
        <f ca="1"/>
        <v>TRUE</v>
      </c>
      <c r="J32" s="68" t="str">
        <f ca="1"/>
        <v>ĦŹåB</v>
      </c>
      <c r="K32" s="68" t="str">
        <f ca="1"/>
        <v>TRUE</v>
      </c>
      <c r="M32" s="10" t="b" cm="1">
        <f t="array" aca="1" ref="M32" ca="1">_xlfn.IFS(TYPE(B32)&lt;&gt;TYPE(J32),FALSE,ISERROR(B32),ERROR.TYPE(B32)=ERROR.TYPE(J32),TRUE,B32=J32)</f>
        <v>1</v>
      </c>
      <c r="N32" s="10" t="b" cm="1">
        <f t="array" aca="1" ref="N32" ca="1">_xlfn.IFS(TYPE(C32)&lt;&gt;TYPE(K32),FALSE,ISERROR(C32),ERROR.TYPE(C32)=ERROR.TYPE(K32),TRUE,C32=K32)</f>
        <v>1</v>
      </c>
    </row>
    <row r="33" spans="2:14" x14ac:dyDescent="0.45">
      <c r="B33" s="68" t="str">
        <f ca="1"/>
        <v/>
      </c>
      <c r="C33" s="68" t="str">
        <f ca="1"/>
        <v/>
      </c>
      <c r="G33" s="68" t="str">
        <f ca="1"/>
        <v/>
      </c>
      <c r="H33" s="68" t="str">
        <f ca="1"/>
        <v/>
      </c>
      <c r="J33" s="68" t="str">
        <f ca="1"/>
        <v/>
      </c>
      <c r="K33" s="68" t="str">
        <f ca="1"/>
        <v/>
      </c>
      <c r="M33" s="10" t="b" cm="1">
        <f t="array" aca="1" ref="M33" ca="1">_xlfn.IFS(TYPE(B33)&lt;&gt;TYPE(J33),FALSE,ISERROR(B33),ERROR.TYPE(B33)=ERROR.TYPE(J33),TRUE,B33=J33)</f>
        <v>1</v>
      </c>
      <c r="N33" s="10" t="b" cm="1">
        <f t="array" aca="1" ref="N33" ca="1">_xlfn.IFS(TYPE(C33)&lt;&gt;TYPE(K33),FALSE,ISERROR(C33),ERROR.TYPE(C33)=ERROR.TYPE(K33),TRUE,C33=K33)</f>
        <v>1</v>
      </c>
    </row>
    <row r="34" spans="2:14" x14ac:dyDescent="0.45">
      <c r="B34" s="68">
        <f ca="1"/>
        <v>-3.1823165091559999E-4</v>
      </c>
      <c r="C34" s="68" t="str">
        <f ca="1"/>
        <v>2.13576766915843E-07</v>
      </c>
      <c r="G34" s="68" t="str">
        <f ca="1"/>
        <v>-3.182316509156E-04</v>
      </c>
      <c r="H34" s="68" t="str">
        <f ca="1"/>
        <v>2.13576766915843E-07</v>
      </c>
      <c r="J34" s="68">
        <f ca="1"/>
        <v>-3.1823165091559999E-4</v>
      </c>
      <c r="K34" s="68" t="str">
        <f ca="1"/>
        <v>2.13576766915843E-07</v>
      </c>
      <c r="M34" s="10" t="b" cm="1">
        <f t="array" aca="1" ref="M34" ca="1">_xlfn.IFS(TYPE(B34)&lt;&gt;TYPE(J34),FALSE,ISERROR(B34),ERROR.TYPE(B34)=ERROR.TYPE(J34),TRUE,B34=J34)</f>
        <v>1</v>
      </c>
      <c r="N34" s="10" t="b" cm="1">
        <f t="array" aca="1" ref="N34" ca="1">_xlfn.IFS(TYPE(C34)&lt;&gt;TYPE(K34),FALSE,ISERROR(C34),ERROR.TYPE(C34)=ERROR.TYPE(K34),TRUE,C34=K34)</f>
        <v>1</v>
      </c>
    </row>
    <row r="35" spans="2:14" x14ac:dyDescent="0.45">
      <c r="B35" s="68">
        <f ca="1"/>
        <v>-112275</v>
      </c>
      <c r="C35" s="68" t="str">
        <f ca="1"/>
        <v>ķĚB,ŅxÓ2Ómšû</v>
      </c>
      <c r="G35" s="68" t="str">
        <f ca="1"/>
        <v>-112275</v>
      </c>
      <c r="H35" s="68" t="str">
        <f ca="1"/>
        <v>ķĚB,ŅxÓ2Ómšû</v>
      </c>
      <c r="J35" s="68">
        <f ca="1"/>
        <v>-112275</v>
      </c>
      <c r="K35" s="68" t="str">
        <f ca="1"/>
        <v>ķĚB,ŅxÓ2Ómšû</v>
      </c>
      <c r="M35" s="10" t="b" cm="1">
        <f t="array" aca="1" ref="M35" ca="1">_xlfn.IFS(TYPE(B35)&lt;&gt;TYPE(J35),FALSE,ISERROR(B35),ERROR.TYPE(B35)=ERROR.TYPE(J35),TRUE,B35=J35)</f>
        <v>1</v>
      </c>
      <c r="N35" s="10" t="b" cm="1">
        <f t="array" aca="1" ref="N35" ca="1">_xlfn.IFS(TYPE(C35)&lt;&gt;TYPE(K35),FALSE,ISERROR(C35),ERROR.TYPE(C35)=ERROR.TYPE(K35),TRUE,C35=K35)</f>
        <v>1</v>
      </c>
    </row>
    <row r="36" spans="2:14" x14ac:dyDescent="0.45">
      <c r="B36" s="68" t="e">
        <f ca="1"/>
      </c>
      <c r="C36" s="68" t="str">
        <f ca="1"/>
        <v/>
      </c>
      <c r="G36" s="68" t="str">
        <f ca="1"/>
        <v>#FIELD!</v>
      </c>
      <c r="H36" s="68" t="str">
        <f ca="1"/>
        <v/>
      </c>
      <c r="J36" s="68" t="e">
        <f ca="1"/>
      </c>
      <c r="K36" s="68" t="str">
        <f ca="1"/>
        <v/>
      </c>
      <c r="M36" s="10" t="b" cm="1">
        <f t="array" aca="1" ref="M36" ca="1">_xlfn.IFS(TYPE(B36)&lt;&gt;TYPE(J36),FALSE,ISERROR(B36),ERROR.TYPE(B36)=ERROR.TYPE(J36),TRUE,B36=J36)</f>
        <v>1</v>
      </c>
      <c r="N36" s="10" t="b" cm="1">
        <f t="array" aca="1" ref="N36" ca="1">_xlfn.IFS(TYPE(C36)&lt;&gt;TYPE(K36),FALSE,ISERROR(C36),ERROR.TYPE(C36)=ERROR.TYPE(K36),TRUE,C36=K36)</f>
        <v>1</v>
      </c>
    </row>
    <row r="37" spans="2:14" x14ac:dyDescent="0.45">
      <c r="B37" s="68" t="b">
        <f ca="1"/>
        <v>0</v>
      </c>
      <c r="C37" s="68">
        <f ca="1"/>
        <v>60648</v>
      </c>
      <c r="G37" s="68" t="str">
        <f ca="1"/>
        <v>False</v>
      </c>
      <c r="H37" s="68" t="str">
        <f ca="1"/>
        <v>60648</v>
      </c>
      <c r="J37" s="68" t="b">
        <f ca="1"/>
        <v>0</v>
      </c>
      <c r="K37" s="68">
        <f ca="1"/>
        <v>60648</v>
      </c>
      <c r="M37" s="10" t="b" cm="1">
        <f t="array" aca="1" ref="M37" ca="1">_xlfn.IFS(TYPE(B37)&lt;&gt;TYPE(J37),FALSE,ISERROR(B37),ERROR.TYPE(B37)=ERROR.TYPE(J37),TRUE,B37=J37)</f>
        <v>1</v>
      </c>
      <c r="N37" s="10" t="b" cm="1">
        <f t="array" aca="1" ref="N37" ca="1">_xlfn.IFS(TYPE(C37)&lt;&gt;TYPE(K37),FALSE,ISERROR(C37),ERROR.TYPE(C37)=ERROR.TYPE(K37),TRUE,C37=K37)</f>
        <v>1</v>
      </c>
    </row>
    <row r="38" spans="2:14" x14ac:dyDescent="0.45">
      <c r="B38" s="68">
        <f ca="1"/>
        <v>846890</v>
      </c>
      <c r="C38" s="68" t="str">
        <f ca="1"/>
        <v>-6.31772975315685E-04</v>
      </c>
      <c r="G38" s="68" t="str">
        <f ca="1"/>
        <v>846890</v>
      </c>
      <c r="H38" s="68" t="str">
        <f ca="1"/>
        <v>-6.31772975315685E-04</v>
      </c>
      <c r="J38" s="68">
        <f ca="1"/>
        <v>846890</v>
      </c>
      <c r="K38" s="68" t="str">
        <f ca="1"/>
        <v>-6.31772975315685E-04</v>
      </c>
      <c r="M38" s="10" t="b" cm="1">
        <f t="array" aca="1" ref="M38" ca="1">_xlfn.IFS(TYPE(B38)&lt;&gt;TYPE(J38),FALSE,ISERROR(B38),ERROR.TYPE(B38)=ERROR.TYPE(J38),TRUE,B38=J38)</f>
        <v>1</v>
      </c>
      <c r="N38" s="10" t="b" cm="1">
        <f t="array" aca="1" ref="N38" ca="1">_xlfn.IFS(TYPE(C38)&lt;&gt;TYPE(K38),FALSE,ISERROR(C38),ERROR.TYPE(C38)=ERROR.TYPE(K38),TRUE,C38=K38)</f>
        <v>1</v>
      </c>
    </row>
    <row r="39" spans="2:14" x14ac:dyDescent="0.45">
      <c r="B39" s="68" t="str">
        <f ca="1"/>
        <v/>
      </c>
      <c r="C39" s="68">
        <f ca="1"/>
        <v>-5538145102.50916</v>
      </c>
      <c r="G39" s="68" t="str">
        <f ca="1"/>
        <v/>
      </c>
      <c r="H39" s="68" t="str">
        <f ca="1"/>
        <v>-5538145102.50916</v>
      </c>
      <c r="J39" s="68" t="str">
        <f ca="1"/>
        <v/>
      </c>
      <c r="K39" s="68">
        <f ca="1"/>
        <v>-5538145102.50916</v>
      </c>
      <c r="M39" s="10" t="b" cm="1">
        <f t="array" aca="1" ref="M39" ca="1">_xlfn.IFS(TYPE(B39)&lt;&gt;TYPE(J39),FALSE,ISERROR(B39),ERROR.TYPE(B39)=ERROR.TYPE(J39),TRUE,B39=J39)</f>
        <v>1</v>
      </c>
      <c r="N39" s="10" t="b" cm="1">
        <f t="array" aca="1" ref="N39" ca="1">_xlfn.IFS(TYPE(C39)&lt;&gt;TYPE(K39),FALSE,ISERROR(C39),ERROR.TYPE(C39)=ERROR.TYPE(K39),TRUE,C39=K39)</f>
        <v>1</v>
      </c>
    </row>
    <row r="40" spans="2:14" x14ac:dyDescent="0.45">
      <c r="B40" s="68" t="b">
        <f ca="1"/>
        <v>1</v>
      </c>
      <c r="C40" s="68" t="str">
        <f ca="1"/>
        <v>22014609.73985</v>
      </c>
      <c r="G40" s="68" t="str">
        <f ca="1"/>
        <v>True</v>
      </c>
      <c r="H40" s="68" t="str">
        <f ca="1"/>
        <v>22014609.73985</v>
      </c>
      <c r="J40" s="68" t="b">
        <f ca="1"/>
        <v>1</v>
      </c>
      <c r="K40" s="68" t="str">
        <f ca="1"/>
        <v>22014609.73985</v>
      </c>
      <c r="M40" s="10" t="b" cm="1">
        <f t="array" aca="1" ref="M40" ca="1">_xlfn.IFS(TYPE(B40)&lt;&gt;TYPE(J40),FALSE,ISERROR(B40),ERROR.TYPE(B40)=ERROR.TYPE(J40),TRUE,B40=J40)</f>
        <v>1</v>
      </c>
      <c r="N40" s="10" t="b" cm="1">
        <f t="array" aca="1" ref="N40" ca="1">_xlfn.IFS(TYPE(C40)&lt;&gt;TYPE(K40),FALSE,ISERROR(C40),ERROR.TYPE(C40)=ERROR.TYPE(K40),TRUE,C40=K40)</f>
        <v>1</v>
      </c>
    </row>
    <row r="41" spans="2:14" x14ac:dyDescent="0.45">
      <c r="B41" s="68">
        <f ca="1"/>
        <v>56515</v>
      </c>
      <c r="C41" s="68" t="str">
        <f ca="1"/>
        <v xml:space="preserve">Here's a carriage return (ascii 13):_x000D_and here's a line feed (ascii 10):
and here's both together:_x000D_
</v>
      </c>
      <c r="G41" s="68" t="str">
        <f ca="1"/>
        <v>56515</v>
      </c>
      <c r="H41" s="68" t="str">
        <f ca="1"/>
        <v xml:space="preserve">Here's a carriage return (ascii 13):_x000D_and here's a line feed (ascii 10):
and here's both together:_x000D_
</v>
      </c>
      <c r="J41" s="68">
        <f ca="1"/>
        <v>56515</v>
      </c>
      <c r="K41" s="68" t="str">
        <f ca="1"/>
        <v xml:space="preserve">Here's a carriage return (ascii 13):_x000D_and here's a line feed (ascii 10):
and here's both together:_x000D_
</v>
      </c>
      <c r="M41" s="10" t="b" cm="1">
        <f t="array" aca="1" ref="M41" ca="1">_xlfn.IFS(TYPE(B41)&lt;&gt;TYPE(J41),FALSE,ISERROR(B41),ERROR.TYPE(B41)=ERROR.TYPE(J41),TRUE,B41=J41)</f>
        <v>1</v>
      </c>
      <c r="N41" s="10" t="b" cm="1">
        <f t="array" aca="1" ref="N41" ca="1">_xlfn.IFS(TYPE(C41)&lt;&gt;TYPE(K41),FALSE,ISERROR(C41),ERROR.TYPE(C41)=ERROR.TYPE(K41),TRUE,C41=K41)</f>
        <v>1</v>
      </c>
    </row>
    <row r="42" spans="2:14" x14ac:dyDescent="0.45">
      <c r="B42" s="68" t="str">
        <f ca="1"/>
        <v>2042-Mar-11</v>
      </c>
      <c r="C42" s="68" t="e">
        <f ca="1"/>
      </c>
      <c r="G42" s="68" t="str">
        <f ca="1"/>
        <v>2042-Mar-11</v>
      </c>
      <c r="H42" s="68" t="str">
        <f ca="1"/>
        <v>#FIELD!</v>
      </c>
      <c r="J42" s="68" t="str">
        <f ca="1"/>
        <v>2042-Mar-11</v>
      </c>
      <c r="K42" s="68" t="e">
        <f ca="1"/>
      </c>
      <c r="M42" s="10" t="b" cm="1">
        <f t="array" aca="1" ref="M42" ca="1">_xlfn.IFS(TYPE(B42)&lt;&gt;TYPE(J42),FALSE,ISERROR(B42),ERROR.TYPE(B42)=ERROR.TYPE(J42),TRUE,B42=J42)</f>
        <v>1</v>
      </c>
      <c r="N42" s="10" t="b" cm="1">
        <f t="array" aca="1" ref="N42" ca="1">_xlfn.IFS(TYPE(C42)&lt;&gt;TYPE(K42),FALSE,ISERROR(C42),ERROR.TYPE(C42)=ERROR.TYPE(K42),TRUE,C42=K42)</f>
        <v>1</v>
      </c>
    </row>
    <row r="43" spans="2:14" x14ac:dyDescent="0.45">
      <c r="B43" s="68" t="str">
        <f ca="1"/>
        <v/>
      </c>
      <c r="C43" s="68">
        <f ca="1"/>
        <v>50964</v>
      </c>
      <c r="G43" s="68" t="str">
        <f ca="1"/>
        <v/>
      </c>
      <c r="H43" s="68" t="str">
        <f ca="1"/>
        <v>50964</v>
      </c>
      <c r="J43" s="68" t="str">
        <f ca="1"/>
        <v/>
      </c>
      <c r="K43" s="68">
        <f ca="1"/>
        <v>50964</v>
      </c>
      <c r="M43" s="10" t="b" cm="1">
        <f t="array" aca="1" ref="M43" ca="1">_xlfn.IFS(TYPE(B43)&lt;&gt;TYPE(J43),FALSE,ISERROR(B43),ERROR.TYPE(B43)=ERROR.TYPE(J43),TRUE,B43=J43)</f>
        <v>1</v>
      </c>
      <c r="N43" s="10" t="b" cm="1">
        <f t="array" aca="1" ref="N43" ca="1">_xlfn.IFS(TYPE(C43)&lt;&gt;TYPE(K43),FALSE,ISERROR(C43),ERROR.TYPE(C43)=ERROR.TYPE(K43),TRUE,C43=K43)</f>
        <v>1</v>
      </c>
    </row>
    <row r="44" spans="2:14" x14ac:dyDescent="0.45">
      <c r="B44" s="68">
        <f ca="1"/>
        <v>-154163</v>
      </c>
      <c r="C44" s="68" t="str">
        <f ca="1"/>
        <v/>
      </c>
      <c r="G44" s="68" t="str">
        <f ca="1"/>
        <v>-154163</v>
      </c>
      <c r="H44" s="68" t="str">
        <f ca="1"/>
        <v/>
      </c>
      <c r="J44" s="68">
        <f ca="1"/>
        <v>-154163</v>
      </c>
      <c r="K44" s="68" t="str">
        <f ca="1"/>
        <v/>
      </c>
      <c r="M44" s="10" t="b" cm="1">
        <f t="array" aca="1" ref="M44" ca="1">_xlfn.IFS(TYPE(B44)&lt;&gt;TYPE(J44),FALSE,ISERROR(B44),ERROR.TYPE(B44)=ERROR.TYPE(J44),TRUE,B44=J44)</f>
        <v>1</v>
      </c>
      <c r="N44" s="10" t="b" cm="1">
        <f t="array" aca="1" ref="N44" ca="1">_xlfn.IFS(TYPE(C44)&lt;&gt;TYPE(K44),FALSE,ISERROR(C44),ERROR.TYPE(C44)=ERROR.TYPE(K44),TRUE,C44=K44)</f>
        <v>1</v>
      </c>
    </row>
    <row r="45" spans="2:14" x14ac:dyDescent="0.45">
      <c r="B45" s="68" t="str">
        <f ca="1"/>
        <v>FALSE</v>
      </c>
      <c r="C45" s="68">
        <f ca="1"/>
        <v>44163</v>
      </c>
      <c r="G45" s="68" t="str">
        <f ca="1"/>
        <v>FALSE</v>
      </c>
      <c r="H45" s="68" t="str">
        <f ca="1"/>
        <v>44163</v>
      </c>
      <c r="J45" s="68" t="str">
        <f ca="1"/>
        <v>FALSE</v>
      </c>
      <c r="K45" s="68">
        <f ca="1"/>
        <v>44163</v>
      </c>
      <c r="M45" s="10" t="b" cm="1">
        <f t="array" aca="1" ref="M45" ca="1">_xlfn.IFS(TYPE(B45)&lt;&gt;TYPE(J45),FALSE,ISERROR(B45),ERROR.TYPE(B45)=ERROR.TYPE(J45),TRUE,B45=J45)</f>
        <v>1</v>
      </c>
      <c r="N45" s="10" t="b" cm="1">
        <f t="array" aca="1" ref="N45" ca="1">_xlfn.IFS(TYPE(C45)&lt;&gt;TYPE(K45),FALSE,ISERROR(C45),ERROR.TYPE(C45)=ERROR.TYPE(K45),TRUE,C45=K45)</f>
        <v>1</v>
      </c>
    </row>
    <row r="46" spans="2:14" x14ac:dyDescent="0.45">
      <c r="B46" s="68">
        <f ca="1"/>
        <v>-4.9213502008253496</v>
      </c>
      <c r="C46" s="68" t="str">
        <f ca="1"/>
        <v>2058-Aug-30</v>
      </c>
      <c r="G46" s="68" t="str">
        <f ca="1"/>
        <v>-4.92135020082535</v>
      </c>
      <c r="H46" s="68" t="str">
        <f ca="1"/>
        <v>2058-Aug-30</v>
      </c>
      <c r="J46" s="68">
        <f ca="1"/>
        <v>-4.9213502008253496</v>
      </c>
      <c r="K46" s="68" t="str">
        <f ca="1"/>
        <v>2058-Aug-30</v>
      </c>
      <c r="M46" s="10" t="b" cm="1">
        <f t="array" aca="1" ref="M46" ca="1">_xlfn.IFS(TYPE(B46)&lt;&gt;TYPE(J46),FALSE,ISERROR(B46),ERROR.TYPE(B46)=ERROR.TYPE(J46),TRUE,B46=J46)</f>
        <v>1</v>
      </c>
      <c r="N46" s="10" t="b" cm="1">
        <f t="array" aca="1" ref="N46" ca="1">_xlfn.IFS(TYPE(C46)&lt;&gt;TYPE(K46),FALSE,ISERROR(C46),ERROR.TYPE(C46)=ERROR.TYPE(K46),TRUE,C46=K46)</f>
        <v>1</v>
      </c>
    </row>
    <row r="47" spans="2:14" x14ac:dyDescent="0.45">
      <c r="B47" s="68">
        <f ca="1"/>
        <v>36618</v>
      </c>
      <c r="C47" s="68" t="str">
        <f ca="1"/>
        <v>åtù§</v>
      </c>
      <c r="G47" s="68" t="str">
        <f ca="1"/>
        <v>36618</v>
      </c>
      <c r="H47" s="68" t="str">
        <f ca="1"/>
        <v>åtù§</v>
      </c>
      <c r="J47" s="68">
        <f ca="1"/>
        <v>36618</v>
      </c>
      <c r="K47" s="68" t="str">
        <f ca="1"/>
        <v>åtù§</v>
      </c>
      <c r="M47" s="10" t="b" cm="1">
        <f t="array" aca="1" ref="M47" ca="1">_xlfn.IFS(TYPE(B47)&lt;&gt;TYPE(J47),FALSE,ISERROR(B47),ERROR.TYPE(B47)=ERROR.TYPE(J47),TRUE,B47=J47)</f>
        <v>1</v>
      </c>
      <c r="N47" s="10" t="b" cm="1">
        <f t="array" aca="1" ref="N47" ca="1">_xlfn.IFS(TYPE(C47)&lt;&gt;TYPE(K47),FALSE,ISERROR(C47),ERROR.TYPE(C47)=ERROR.TYPE(K47),TRUE,C47=K47)</f>
        <v>1</v>
      </c>
    </row>
    <row r="48" spans="2:14" x14ac:dyDescent="0.45">
      <c r="B48" s="68">
        <f ca="1"/>
        <v>0</v>
      </c>
      <c r="C48" s="68" t="str">
        <f ca="1"/>
        <v/>
      </c>
      <c r="G48" s="68" t="str">
        <f ca="1"/>
        <v>0</v>
      </c>
      <c r="H48" s="68" t="str">
        <f ca="1"/>
        <v/>
      </c>
      <c r="J48" s="68">
        <f ca="1"/>
        <v>0</v>
      </c>
      <c r="K48" s="68" t="str">
        <f ca="1"/>
        <v/>
      </c>
      <c r="M48" s="10" t="b" cm="1">
        <f t="array" aca="1" ref="M48" ca="1">_xlfn.IFS(TYPE(B48)&lt;&gt;TYPE(J48),FALSE,ISERROR(B48),ERROR.TYPE(B48)=ERROR.TYPE(J48),TRUE,B48=J48)</f>
        <v>1</v>
      </c>
      <c r="N48" s="10" t="b" cm="1">
        <f t="array" aca="1" ref="N48" ca="1">_xlfn.IFS(TYPE(C48)&lt;&gt;TYPE(K48),FALSE,ISERROR(C48),ERROR.TYPE(C48)=ERROR.TYPE(K48),TRUE,C48=K48)</f>
        <v>1</v>
      </c>
    </row>
    <row r="49" spans="2:14" x14ac:dyDescent="0.45">
      <c r="B49" s="68">
        <f ca="1"/>
        <v>2375.2177762019101</v>
      </c>
      <c r="C49" s="68" t="str">
        <f ca="1"/>
        <v>-297200.813701261</v>
      </c>
      <c r="G49" s="68" t="str">
        <f ca="1"/>
        <v>2375.21777620191</v>
      </c>
      <c r="H49" s="68" t="str">
        <f ca="1"/>
        <v>-297200.813701261</v>
      </c>
      <c r="J49" s="68">
        <f ca="1"/>
        <v>2375.2177762019101</v>
      </c>
      <c r="K49" s="68" t="str">
        <f ca="1"/>
        <v>-297200.813701261</v>
      </c>
      <c r="M49" s="10" t="b" cm="1">
        <f t="array" aca="1" ref="M49" ca="1">_xlfn.IFS(TYPE(B49)&lt;&gt;TYPE(J49),FALSE,ISERROR(B49),ERROR.TYPE(B49)=ERROR.TYPE(J49),TRUE,B49=J49)</f>
        <v>1</v>
      </c>
      <c r="N49" s="10" t="b" cm="1">
        <f t="array" aca="1" ref="N49" ca="1">_xlfn.IFS(TYPE(C49)&lt;&gt;TYPE(K49),FALSE,ISERROR(C49),ERROR.TYPE(C49)=ERROR.TYPE(K49),TRUE,C49=K49)</f>
        <v>1</v>
      </c>
    </row>
    <row r="50" spans="2:14" x14ac:dyDescent="0.45">
      <c r="B50" s="68" t="str">
        <f ca="1"/>
        <v>TRUE</v>
      </c>
      <c r="C50" s="68" t="e">
        <f ca="1"/>
      </c>
      <c r="G50" s="68" t="str">
        <f ca="1"/>
        <v>TRUE</v>
      </c>
      <c r="H50" s="68" t="str">
        <f ca="1"/>
        <v>#BLOCKED!</v>
      </c>
      <c r="J50" s="68" t="str">
        <f ca="1"/>
        <v>TRUE</v>
      </c>
      <c r="K50" s="68" t="e">
        <f ca="1"/>
      </c>
      <c r="M50" s="10" t="b" cm="1">
        <f t="array" aca="1" ref="M50" ca="1">_xlfn.IFS(TYPE(B50)&lt;&gt;TYPE(J50),FALSE,ISERROR(B50),ERROR.TYPE(B50)=ERROR.TYPE(J50),TRUE,B50=J50)</f>
        <v>1</v>
      </c>
      <c r="N50" s="10" t="b" cm="1">
        <f t="array" aca="1" ref="N50" ca="1">_xlfn.IFS(TYPE(C50)&lt;&gt;TYPE(K50),FALSE,ISERROR(C50),ERROR.TYPE(C50)=ERROR.TYPE(K50),TRUE,C50=K50)</f>
        <v>1</v>
      </c>
    </row>
    <row r="51" spans="2:14" x14ac:dyDescent="0.45">
      <c r="B51" s="68" t="b">
        <f ca="1"/>
        <v>0</v>
      </c>
      <c r="C51" s="68">
        <f ca="1"/>
        <v>42501</v>
      </c>
      <c r="G51" s="68" t="str">
        <f ca="1"/>
        <v>False</v>
      </c>
      <c r="H51" s="68" t="str">
        <f ca="1"/>
        <v>42501</v>
      </c>
      <c r="J51" s="68" t="b">
        <f ca="1"/>
        <v>0</v>
      </c>
      <c r="K51" s="68">
        <f ca="1"/>
        <v>42501</v>
      </c>
      <c r="M51" s="10" t="b" cm="1">
        <f t="array" aca="1" ref="M51" ca="1">_xlfn.IFS(TYPE(B51)&lt;&gt;TYPE(J51),FALSE,ISERROR(B51),ERROR.TYPE(B51)=ERROR.TYPE(J51),TRUE,B51=J51)</f>
        <v>1</v>
      </c>
      <c r="N51" s="10" t="b" cm="1">
        <f t="array" aca="1" ref="N51" ca="1">_xlfn.IFS(TYPE(C51)&lt;&gt;TYPE(K51),FALSE,ISERROR(C51),ERROR.TYPE(C51)=ERROR.TYPE(K51),TRUE,C51=K51)</f>
        <v>1</v>
      </c>
    </row>
    <row r="52" spans="2:14" x14ac:dyDescent="0.45">
      <c r="B52" s="68">
        <f ca="1"/>
        <v>-769060</v>
      </c>
      <c r="C52" s="68">
        <f ca="1"/>
        <v>-903762</v>
      </c>
      <c r="G52" s="68" t="str">
        <f ca="1"/>
        <v>-769060</v>
      </c>
      <c r="H52" s="68" t="str">
        <f ca="1"/>
        <v>-903762</v>
      </c>
      <c r="J52" s="68">
        <f ca="1"/>
        <v>-769060</v>
      </c>
      <c r="K52" s="68">
        <f ca="1"/>
        <v>-903762</v>
      </c>
      <c r="M52" s="10" t="b" cm="1">
        <f t="array" aca="1" ref="M52" ca="1">_xlfn.IFS(TYPE(B52)&lt;&gt;TYPE(J52),FALSE,ISERROR(B52),ERROR.TYPE(B52)=ERROR.TYPE(J52),TRUE,B52=J52)</f>
        <v>1</v>
      </c>
      <c r="N52" s="10" t="b" cm="1">
        <f t="array" aca="1" ref="N52" ca="1">_xlfn.IFS(TYPE(C52)&lt;&gt;TYPE(K52),FALSE,ISERROR(C52),ERROR.TYPE(C52)=ERROR.TYPE(K52),TRUE,C52=K52)</f>
        <v>1</v>
      </c>
    </row>
  </sheetData>
  <sheetProtection sheet="1" objects="1" scenarios="1"/>
  <conditionalFormatting sqref="M13:N52">
    <cfRule type="cellIs" dxfId="90" priority="75" operator="equal">
      <formula>FALSE</formula>
    </cfRule>
    <cfRule type="cellIs" dxfId="89" priority="76" operator="equal">
      <formula>TRUE</formula>
    </cfRule>
  </conditionalFormatting>
  <conditionalFormatting sqref="M11">
    <cfRule type="cellIs" dxfId="88" priority="73" operator="equal">
      <formula>FALSE</formula>
    </cfRule>
    <cfRule type="cellIs" dxfId="87" priority="74" operator="equal">
      <formula>TRUE</formula>
    </cfRule>
  </conditionalFormatting>
  <conditionalFormatting sqref="B13:C52">
    <cfRule type="expression" dxfId="86" priority="13">
      <formula>ISNUMBER(B13)</formula>
    </cfRule>
    <cfRule type="expression" dxfId="85" priority="14">
      <formula>ISLOGICAL(B13)</formula>
    </cfRule>
    <cfRule type="expression" dxfId="84" priority="15">
      <formula>ISERROR(B13)</formula>
    </cfRule>
    <cfRule type="expression" dxfId="83" priority="16">
      <formula>ISNUMBER(SEARCH(CHAR(10),B13))</formula>
    </cfRule>
    <cfRule type="expression" dxfId="82" priority="17">
      <formula>ISNUMBER(SEARCH("""",B13))</formula>
    </cfRule>
    <cfRule type="expression" dxfId="81" priority="18">
      <formula>ISTEXT(B13)</formula>
    </cfRule>
  </conditionalFormatting>
  <conditionalFormatting sqref="G13:H52">
    <cfRule type="expression" dxfId="80" priority="7">
      <formula>ISNUMBER(G13)</formula>
    </cfRule>
    <cfRule type="expression" dxfId="79" priority="8">
      <formula>ISLOGICAL(G13)</formula>
    </cfRule>
    <cfRule type="expression" dxfId="78" priority="9">
      <formula>ISERROR(G13)</formula>
    </cfRule>
    <cfRule type="expression" dxfId="77" priority="10">
      <formula>ISNUMBER(SEARCH(CHAR(10),G13))</formula>
    </cfRule>
    <cfRule type="expression" dxfId="76" priority="11">
      <formula>ISNUMBER(SEARCH("""",G13))</formula>
    </cfRule>
    <cfRule type="expression" dxfId="75" priority="12">
      <formula>ISTEXT(G13)</formula>
    </cfRule>
  </conditionalFormatting>
  <conditionalFormatting sqref="J13:K52">
    <cfRule type="expression" dxfId="74" priority="1">
      <formula>ISNUMBER(J13)</formula>
    </cfRule>
    <cfRule type="expression" dxfId="73" priority="2">
      <formula>ISLOGICAL(J13)</formula>
    </cfRule>
    <cfRule type="expression" dxfId="72" priority="3">
      <formula>ISERROR(J13)</formula>
    </cfRule>
    <cfRule type="expression" dxfId="71" priority="4">
      <formula>ISNUMBER(SEARCH(CHAR(10),J13))</formula>
    </cfRule>
    <cfRule type="expression" dxfId="70" priority="5">
      <formula>ISNUMBER(SEARCH("""",J13))</formula>
    </cfRule>
    <cfRule type="expression" dxfId="69" priority="6">
      <formula>ISTEXT(J13)</formula>
    </cfRule>
  </conditionalFormatting>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650BC4-ADAE-47C1-ADB3-BE1511CDDD4C}">
  <sheetPr codeName="shColByCol"/>
  <dimension ref="B1:U22"/>
  <sheetViews>
    <sheetView showGridLines="0" showRowColHeaders="0" zoomScaleNormal="100" workbookViewId="0"/>
  </sheetViews>
  <sheetFormatPr defaultRowHeight="14.25" x14ac:dyDescent="0.45"/>
  <cols>
    <col min="1" max="1" width="2.59765625" customWidth="1"/>
    <col min="2" max="2" width="7.1328125" bestFit="1" customWidth="1"/>
    <col min="3" max="9" width="18" bestFit="1" customWidth="1"/>
    <col min="10" max="10" width="4.59765625" customWidth="1"/>
    <col min="11" max="11" width="4.86328125" bestFit="1" customWidth="1"/>
    <col min="12" max="12" width="5.265625" bestFit="1" customWidth="1"/>
    <col min="13" max="13" width="4.59765625" customWidth="1"/>
    <col min="14" max="14" width="7.3984375" bestFit="1" customWidth="1"/>
    <col min="15" max="21" width="18" bestFit="1" customWidth="1"/>
  </cols>
  <sheetData>
    <row r="1" spans="2:21" ht="28.5" x14ac:dyDescent="0.85">
      <c r="B1" s="1" t="s">
        <v>550</v>
      </c>
    </row>
    <row r="3" spans="2:21" x14ac:dyDescent="0.45">
      <c r="B3" s="3" t="s">
        <v>549</v>
      </c>
    </row>
    <row r="4" spans="2:21" x14ac:dyDescent="0.45">
      <c r="B4" t="str" cm="1">
        <f t="array" aca="1" ref="B4" ca="1">CSVWrite(B6:I17)</f>
        <v xml:space="preserve">"Type","Col A","Col B","Col C","Col D","Col E","Col F","Col G"
"Number",44424,44424,44424,44424,44424,44424,44424
"Date",44432.5341782407,44432.5341782407,44432.5341782407,44432.5341782407,44432.5341782407,44432.5341782407,44432.5341782407
"Boolean",True,True,True,True,True,True,True
"Error",#DIV/0!,#DIV/0!,#DIV/0!,#DIV/0!,#DIV/0!,#DIV/0!,#DIV/0!
"String","1","1","1","1","1","1","1"
"String","2021-08-24T12:49:13","2021-08-24T12:49:13","2021-08-24T12:49:13","2021-08-24T12:49:13","2021-08-24T12:49:13","2021-08-24T12:49:13","2021-08-24T12:49:13"
"String","TRUE","TRUE","TRUE","TRUE","TRUE","TRUE","TRUE"
"String","#DIV/0!","#DIV/0!","#DIV/0!","#DIV/0!","#DIV/0!","#DIV/0!","#DIV/0!"
"String","abc","abc","abc","abc","abc","abc","abc"
"String","abc""def","abc""def","abc""def","abc""def","abc""def","abc""def","abc""def"
"String","Line
Feed","Line
Feed","Line
Feed","Line
Feed","Line
Feed","Line
Feed","Line
Feed"
</v>
      </c>
    </row>
    <row r="5" spans="2:21" x14ac:dyDescent="0.45">
      <c r="K5" s="3" t="s">
        <v>84</v>
      </c>
    </row>
    <row r="6" spans="2:21" x14ac:dyDescent="0.45">
      <c r="B6" s="67" t="s">
        <v>359</v>
      </c>
      <c r="C6" s="67" t="s">
        <v>360</v>
      </c>
      <c r="D6" s="67" t="s">
        <v>361</v>
      </c>
      <c r="E6" s="67" t="s">
        <v>362</v>
      </c>
      <c r="F6" s="67" t="s">
        <v>363</v>
      </c>
      <c r="G6" s="67" t="s">
        <v>364</v>
      </c>
      <c r="H6" s="67" t="s">
        <v>365</v>
      </c>
      <c r="I6" s="67" t="s">
        <v>366</v>
      </c>
      <c r="K6" s="9">
        <v>0</v>
      </c>
      <c r="L6" s="37" t="b">
        <v>0</v>
      </c>
      <c r="N6" s="67" t="str" cm="1">
        <f t="array" aca="1" ref="N6:U17" ca="1">CSVRead(B4,ConvertTypes,,,"ISO",,,1,1)</f>
        <v>Type</v>
      </c>
      <c r="O6" s="67" t="str">
        <f ca="1"/>
        <v>Col A</v>
      </c>
      <c r="P6" s="67" t="str">
        <f ca="1"/>
        <v>Col B</v>
      </c>
      <c r="Q6" s="67" t="str">
        <f ca="1"/>
        <v>Col C</v>
      </c>
      <c r="R6" s="67" t="str">
        <f ca="1"/>
        <v>Col D</v>
      </c>
      <c r="S6" s="67" t="str">
        <f ca="1"/>
        <v>Col E</v>
      </c>
      <c r="T6" s="67" t="str">
        <f ca="1"/>
        <v>Col F</v>
      </c>
      <c r="U6" s="67" t="str">
        <f ca="1"/>
        <v>Col G</v>
      </c>
    </row>
    <row r="7" spans="2:21" x14ac:dyDescent="0.45">
      <c r="B7" s="67" t="str" cm="1">
        <f t="array" ref="B7">_xlfn.IFS(ISNUMBER(C7),"Number",ISTEXT(C7),"String",ISLOGICAL(C7),"Boolean",ISERROR(C7),"Error")</f>
        <v>Number</v>
      </c>
      <c r="C7" s="67">
        <v>44424</v>
      </c>
      <c r="D7" s="67">
        <v>44424</v>
      </c>
      <c r="E7" s="67">
        <v>44424</v>
      </c>
      <c r="F7" s="67">
        <v>44424</v>
      </c>
      <c r="G7" s="67">
        <v>44424</v>
      </c>
      <c r="H7" s="67">
        <v>44424</v>
      </c>
      <c r="I7" s="67">
        <v>44424</v>
      </c>
      <c r="K7" s="9" t="s">
        <v>361</v>
      </c>
      <c r="L7" s="9" t="s">
        <v>203</v>
      </c>
      <c r="N7" s="67" t="str">
        <f ca="1"/>
        <v>Number</v>
      </c>
      <c r="O7" s="67" t="str">
        <f ca="1"/>
        <v>44424</v>
      </c>
      <c r="P7" s="67">
        <f ca="1"/>
        <v>44424</v>
      </c>
      <c r="Q7" s="67" t="str">
        <f ca="1"/>
        <v>44424</v>
      </c>
      <c r="R7" s="67" t="str">
        <f ca="1"/>
        <v>44424</v>
      </c>
      <c r="S7" s="67">
        <f ca="1"/>
        <v>44424</v>
      </c>
      <c r="T7" s="67" t="str">
        <f ca="1"/>
        <v>44424</v>
      </c>
      <c r="U7" s="67" t="str">
        <f ca="1"/>
        <v>44424</v>
      </c>
    </row>
    <row r="8" spans="2:21" x14ac:dyDescent="0.45">
      <c r="B8" s="67" t="s">
        <v>49</v>
      </c>
      <c r="C8" s="67">
        <v>44432.534178240741</v>
      </c>
      <c r="D8" s="67">
        <v>44432.534178240741</v>
      </c>
      <c r="E8" s="67">
        <v>44432.534178240741</v>
      </c>
      <c r="F8" s="67">
        <v>44432.534178240741</v>
      </c>
      <c r="G8" s="67">
        <v>44432.534178240741</v>
      </c>
      <c r="H8" s="67">
        <v>44432.534178240741</v>
      </c>
      <c r="I8" s="67">
        <v>44432.534178240741</v>
      </c>
      <c r="K8" s="9" t="s">
        <v>362</v>
      </c>
      <c r="L8" s="9" t="s">
        <v>212</v>
      </c>
      <c r="N8" s="67" t="str">
        <f ca="1"/>
        <v>Date</v>
      </c>
      <c r="O8" s="67" t="str">
        <f ca="1"/>
        <v>44432.5341782407</v>
      </c>
      <c r="P8" s="67">
        <f ca="1"/>
        <v>44432.534178240698</v>
      </c>
      <c r="Q8" s="67" t="str">
        <f ca="1"/>
        <v>44432.5341782407</v>
      </c>
      <c r="R8" s="67" t="str">
        <f ca="1"/>
        <v>44432.5341782407</v>
      </c>
      <c r="S8" s="67">
        <f ca="1"/>
        <v>44432.534178240698</v>
      </c>
      <c r="T8" s="67" t="str">
        <f ca="1"/>
        <v>44432.5341782407</v>
      </c>
      <c r="U8" s="67" t="str">
        <f ca="1"/>
        <v>44432.5341782407</v>
      </c>
    </row>
    <row r="9" spans="2:21" x14ac:dyDescent="0.45">
      <c r="B9" s="67" t="str" cm="1">
        <f t="array" ref="B9">_xlfn.IFS(ISNUMBER(C9),"Number",ISTEXT(C9),"String",ISLOGICAL(C9),"Boolean",ISERROR(C9),"Error")</f>
        <v>Boolean</v>
      </c>
      <c r="C9" s="67" t="b">
        <v>1</v>
      </c>
      <c r="D9" s="67" t="b">
        <v>1</v>
      </c>
      <c r="E9" s="67" t="b">
        <v>1</v>
      </c>
      <c r="F9" s="67" t="b">
        <v>1</v>
      </c>
      <c r="G9" s="67" t="b">
        <v>1</v>
      </c>
      <c r="H9" s="67" t="b">
        <v>1</v>
      </c>
      <c r="I9" s="67" t="b">
        <v>1</v>
      </c>
      <c r="K9" s="9" t="s">
        <v>363</v>
      </c>
      <c r="L9" s="66" t="s">
        <v>367</v>
      </c>
      <c r="N9" s="67" t="str">
        <f ca="1"/>
        <v>Boolean</v>
      </c>
      <c r="O9" s="67" t="str">
        <f ca="1"/>
        <v>True</v>
      </c>
      <c r="P9" s="67" t="str">
        <f ca="1"/>
        <v>True</v>
      </c>
      <c r="Q9" s="67" t="str">
        <f ca="1"/>
        <v>True</v>
      </c>
      <c r="R9" s="67" t="b">
        <f ca="1"/>
        <v>1</v>
      </c>
      <c r="S9" s="67" t="str">
        <f ca="1"/>
        <v>True</v>
      </c>
      <c r="T9" s="67" t="str">
        <f ca="1"/>
        <v>True</v>
      </c>
      <c r="U9" s="67" t="b">
        <f ca="1"/>
        <v>1</v>
      </c>
    </row>
    <row r="10" spans="2:21" x14ac:dyDescent="0.45">
      <c r="B10" s="67" t="str" cm="1">
        <f t="array" ref="B10">_xlfn.IFS(ISNUMBER(C10),"Number",ISTEXT(C10),"String",ISLOGICAL(C10),"Boolean",ISERROR(C10),"Error")</f>
        <v>Error</v>
      </c>
      <c r="C10" s="67" t="e">
        <f>1/0</f>
        <v>#DIV/0!</v>
      </c>
      <c r="D10" s="67" t="e">
        <f t="shared" ref="D10:I10" si="0">1/0</f>
        <v>#DIV/0!</v>
      </c>
      <c r="E10" s="67" t="e">
        <f t="shared" si="0"/>
        <v>#DIV/0!</v>
      </c>
      <c r="F10" s="67" t="e">
        <f t="shared" si="0"/>
        <v>#DIV/0!</v>
      </c>
      <c r="G10" s="67" t="e">
        <f t="shared" si="0"/>
        <v>#DIV/0!</v>
      </c>
      <c r="H10" s="67" t="e">
        <f t="shared" si="0"/>
        <v>#DIV/0!</v>
      </c>
      <c r="I10" s="67" t="e">
        <f t="shared" si="0"/>
        <v>#DIV/0!</v>
      </c>
      <c r="K10" s="9" t="s">
        <v>364</v>
      </c>
      <c r="L10" s="9" t="s">
        <v>216</v>
      </c>
      <c r="N10" s="67" t="str">
        <f ca="1"/>
        <v>Error</v>
      </c>
      <c r="O10" s="67" t="str">
        <f ca="1"/>
        <v>#DIV/0!</v>
      </c>
      <c r="P10" s="67" t="str">
        <f ca="1"/>
        <v>#DIV/0!</v>
      </c>
      <c r="Q10" s="67" t="str">
        <f ca="1"/>
        <v>#DIV/0!</v>
      </c>
      <c r="R10" s="67" t="e">
        <f ca="1"/>
        <v>#DIV/0!</v>
      </c>
      <c r="S10" s="67" t="str">
        <f ca="1"/>
        <v>#DIV/0!</v>
      </c>
      <c r="T10" s="67" t="str">
        <f ca="1"/>
        <v>#DIV/0!</v>
      </c>
      <c r="U10" s="67" t="e">
        <f ca="1"/>
        <v>#DIV/0!</v>
      </c>
    </row>
    <row r="11" spans="2:21" x14ac:dyDescent="0.45">
      <c r="B11" s="67" t="str" cm="1">
        <f t="array" ref="B11">_xlfn.IFS(ISNUMBER(C11),"Number",ISTEXT(C11),"String",ISLOGICAL(C11),"Boolean",ISERROR(C11),"Error")</f>
        <v>String</v>
      </c>
      <c r="C11" s="67" t="s">
        <v>205</v>
      </c>
      <c r="D11" s="67" t="s">
        <v>205</v>
      </c>
      <c r="E11" s="67" t="s">
        <v>205</v>
      </c>
      <c r="F11" s="67" t="s">
        <v>205</v>
      </c>
      <c r="G11" s="67" t="s">
        <v>205</v>
      </c>
      <c r="H11" s="67" t="s">
        <v>205</v>
      </c>
      <c r="I11" s="67" t="s">
        <v>205</v>
      </c>
      <c r="K11" s="9" t="s">
        <v>365</v>
      </c>
      <c r="L11" s="9" t="s">
        <v>217</v>
      </c>
      <c r="N11" s="67" t="str">
        <f ca="1"/>
        <v>String</v>
      </c>
      <c r="O11" s="67" t="str">
        <f ca="1"/>
        <v>1</v>
      </c>
      <c r="P11" s="67" t="str">
        <f ca="1"/>
        <v>1</v>
      </c>
      <c r="Q11" s="67" t="str">
        <f ca="1"/>
        <v>1</v>
      </c>
      <c r="R11" s="67" t="str">
        <f ca="1"/>
        <v>1</v>
      </c>
      <c r="S11" s="67">
        <f ca="1"/>
        <v>1</v>
      </c>
      <c r="T11" s="67" t="str">
        <f ca="1"/>
        <v>1</v>
      </c>
      <c r="U11" s="67" t="str">
        <f ca="1"/>
        <v>1</v>
      </c>
    </row>
    <row r="12" spans="2:21" ht="28.5" x14ac:dyDescent="0.45">
      <c r="B12" s="67" t="s">
        <v>3</v>
      </c>
      <c r="C12" s="67" t="s">
        <v>288</v>
      </c>
      <c r="D12" s="67" t="s">
        <v>288</v>
      </c>
      <c r="E12" s="67" t="s">
        <v>288</v>
      </c>
      <c r="F12" s="67" t="s">
        <v>288</v>
      </c>
      <c r="G12" s="67" t="s">
        <v>288</v>
      </c>
      <c r="H12" s="67" t="s">
        <v>288</v>
      </c>
      <c r="I12" s="67" t="s">
        <v>288</v>
      </c>
      <c r="K12" s="9" t="s">
        <v>366</v>
      </c>
      <c r="L12" s="66" t="s">
        <v>368</v>
      </c>
      <c r="N12" s="67" t="str">
        <f ca="1"/>
        <v>String</v>
      </c>
      <c r="O12" s="67" t="str">
        <f ca="1"/>
        <v>2021-08-24T12:49:13</v>
      </c>
      <c r="P12" s="67" t="str">
        <f ca="1"/>
        <v>2021-08-24T12:49:13</v>
      </c>
      <c r="Q12" s="67" t="str">
        <f ca="1"/>
        <v>2021-08-24T12:49:13</v>
      </c>
      <c r="R12" s="67" t="str">
        <f ca="1"/>
        <v>2021-08-24T12:49:13</v>
      </c>
      <c r="S12" s="67" t="str">
        <f ca="1"/>
        <v>2021-08-24T12:49:13</v>
      </c>
      <c r="T12" s="67">
        <f ca="1"/>
        <v>44432.534178240741</v>
      </c>
      <c r="U12" s="67" t="str">
        <f ca="1"/>
        <v>2021-08-24T12:49:13</v>
      </c>
    </row>
    <row r="13" spans="2:21" x14ac:dyDescent="0.45">
      <c r="B13" s="67" t="str" cm="1">
        <f t="array" ref="B13">_xlfn.IFS(ISNUMBER(C13),"Number",ISTEXT(C13),"String",ISLOGICAL(C13),"Boolean",ISERROR(C13),"Error")</f>
        <v>String</v>
      </c>
      <c r="C13" s="67" t="s">
        <v>206</v>
      </c>
      <c r="D13" s="67" t="s">
        <v>206</v>
      </c>
      <c r="E13" s="67" t="s">
        <v>206</v>
      </c>
      <c r="F13" s="67" t="s">
        <v>206</v>
      </c>
      <c r="G13" s="67" t="s">
        <v>206</v>
      </c>
      <c r="H13" s="67" t="s">
        <v>206</v>
      </c>
      <c r="I13" s="67" t="s">
        <v>206</v>
      </c>
      <c r="N13" s="67" t="str">
        <f ca="1"/>
        <v>String</v>
      </c>
      <c r="O13" s="67" t="str">
        <f ca="1"/>
        <v>TRUE</v>
      </c>
      <c r="P13" s="67" t="str">
        <f ca="1"/>
        <v>TRUE</v>
      </c>
      <c r="Q13" s="67" t="str">
        <f ca="1"/>
        <v>TRUE</v>
      </c>
      <c r="R13" s="67" t="str">
        <f ca="1"/>
        <v>TRUE</v>
      </c>
      <c r="S13" s="67" t="str">
        <f ca="1"/>
        <v>TRUE</v>
      </c>
      <c r="T13" s="67" t="str">
        <f ca="1"/>
        <v>TRUE</v>
      </c>
      <c r="U13" s="67" t="b">
        <f ca="1"/>
        <v>1</v>
      </c>
    </row>
    <row r="14" spans="2:21" x14ac:dyDescent="0.45">
      <c r="B14" s="67" t="str" cm="1">
        <f t="array" ref="B14">_xlfn.IFS(ISNUMBER(C14),"Number",ISTEXT(C14),"String",ISLOGICAL(C14),"Boolean",ISERROR(C14),"Error")</f>
        <v>String</v>
      </c>
      <c r="C14" s="67" t="s">
        <v>208</v>
      </c>
      <c r="D14" s="67" t="s">
        <v>208</v>
      </c>
      <c r="E14" s="67" t="s">
        <v>208</v>
      </c>
      <c r="F14" s="67" t="s">
        <v>208</v>
      </c>
      <c r="G14" s="67" t="s">
        <v>208</v>
      </c>
      <c r="H14" s="67" t="s">
        <v>208</v>
      </c>
      <c r="I14" s="67" t="s">
        <v>208</v>
      </c>
      <c r="N14" s="67" t="str">
        <f ca="1"/>
        <v>String</v>
      </c>
      <c r="O14" s="67" t="str">
        <f ca="1"/>
        <v>#DIV/0!</v>
      </c>
      <c r="P14" s="67" t="str">
        <f ca="1"/>
        <v>#DIV/0!</v>
      </c>
      <c r="Q14" s="67" t="str">
        <f ca="1"/>
        <v>#DIV/0!</v>
      </c>
      <c r="R14" s="67" t="str">
        <f ca="1"/>
        <v>#DIV/0!</v>
      </c>
      <c r="S14" s="67" t="str">
        <f ca="1"/>
        <v>#DIV/0!</v>
      </c>
      <c r="T14" s="67" t="str">
        <f ca="1"/>
        <v>#DIV/0!</v>
      </c>
      <c r="U14" s="67" t="e">
        <f ca="1"/>
        <v>#DIV/0!</v>
      </c>
    </row>
    <row r="15" spans="2:21" x14ac:dyDescent="0.45">
      <c r="B15" s="67" t="str" cm="1">
        <f t="array" ref="B15">_xlfn.IFS(ISNUMBER(C15),"Number",ISTEXT(C15),"String",ISLOGICAL(C15),"Boolean",ISERROR(C15),"Error")</f>
        <v>String</v>
      </c>
      <c r="C15" s="67" t="s">
        <v>207</v>
      </c>
      <c r="D15" s="67" t="s">
        <v>207</v>
      </c>
      <c r="E15" s="67" t="s">
        <v>207</v>
      </c>
      <c r="F15" s="67" t="s">
        <v>207</v>
      </c>
      <c r="G15" s="67" t="s">
        <v>207</v>
      </c>
      <c r="H15" s="67" t="s">
        <v>207</v>
      </c>
      <c r="I15" s="67" t="s">
        <v>207</v>
      </c>
      <c r="N15" s="67" t="str">
        <f ca="1"/>
        <v>String</v>
      </c>
      <c r="O15" s="67" t="str">
        <f ca="1"/>
        <v>abc</v>
      </c>
      <c r="P15" s="67" t="str">
        <f ca="1"/>
        <v>abc</v>
      </c>
      <c r="Q15" s="67" t="str">
        <f ca="1"/>
        <v>abc</v>
      </c>
      <c r="R15" s="67" t="str">
        <f ca="1"/>
        <v>abc</v>
      </c>
      <c r="S15" s="67" t="str">
        <f ca="1"/>
        <v>abc</v>
      </c>
      <c r="T15" s="67" t="str">
        <f ca="1"/>
        <v>abc</v>
      </c>
      <c r="U15" s="67" t="str">
        <f ca="1"/>
        <v>abc</v>
      </c>
    </row>
    <row r="16" spans="2:21" x14ac:dyDescent="0.45">
      <c r="B16" s="67" t="s">
        <v>3</v>
      </c>
      <c r="C16" s="67" t="s">
        <v>211</v>
      </c>
      <c r="D16" s="67" t="s">
        <v>211</v>
      </c>
      <c r="E16" s="67" t="s">
        <v>211</v>
      </c>
      <c r="F16" s="67" t="s">
        <v>211</v>
      </c>
      <c r="G16" s="67" t="s">
        <v>211</v>
      </c>
      <c r="H16" s="67" t="s">
        <v>211</v>
      </c>
      <c r="I16" s="67" t="s">
        <v>211</v>
      </c>
      <c r="N16" s="67" t="str">
        <f ca="1"/>
        <v>String</v>
      </c>
      <c r="O16" s="67" t="str">
        <f ca="1"/>
        <v>abc"def</v>
      </c>
      <c r="P16" s="67" t="str">
        <f ca="1"/>
        <v>abc"def</v>
      </c>
      <c r="Q16" s="67" t="str">
        <f ca="1"/>
        <v>abc"def</v>
      </c>
      <c r="R16" s="67" t="str">
        <f ca="1"/>
        <v>abc"def</v>
      </c>
      <c r="S16" s="67" t="str">
        <f ca="1"/>
        <v>abc"def</v>
      </c>
      <c r="T16" s="67" t="str">
        <f ca="1"/>
        <v>abc"def</v>
      </c>
      <c r="U16" s="67" t="str">
        <f ca="1"/>
        <v>abc"def</v>
      </c>
    </row>
    <row r="17" spans="2:21" ht="28.5" x14ac:dyDescent="0.45">
      <c r="B17" s="67" t="str" cm="1">
        <f t="array" ref="B17">_xlfn.IFS(ISNUMBER(C17),"Number",ISTEXT(C17),"String",ISLOGICAL(C17),"Boolean",ISERROR(C17),"Error")</f>
        <v>String</v>
      </c>
      <c r="C17" s="67" t="s">
        <v>329</v>
      </c>
      <c r="D17" s="67" t="s">
        <v>329</v>
      </c>
      <c r="E17" s="67" t="s">
        <v>329</v>
      </c>
      <c r="F17" s="67" t="s">
        <v>329</v>
      </c>
      <c r="G17" s="67" t="s">
        <v>329</v>
      </c>
      <c r="H17" s="67" t="s">
        <v>329</v>
      </c>
      <c r="I17" s="67" t="s">
        <v>329</v>
      </c>
      <c r="N17" s="67" t="str">
        <f ca="1"/>
        <v>String</v>
      </c>
      <c r="O17" s="67" t="str">
        <f ca="1"/>
        <v>Line
Feed</v>
      </c>
      <c r="P17" s="67" t="str">
        <f ca="1"/>
        <v>Line
Feed</v>
      </c>
      <c r="Q17" s="67" t="str">
        <f ca="1"/>
        <v>Line
Feed</v>
      </c>
      <c r="R17" s="67" t="str">
        <f ca="1"/>
        <v>Line
Feed</v>
      </c>
      <c r="S17" s="67" t="str">
        <f ca="1"/>
        <v>Line
Feed</v>
      </c>
      <c r="T17" s="67" t="str">
        <f ca="1"/>
        <v>Line
Feed</v>
      </c>
      <c r="U17" s="67" t="str">
        <f ca="1"/>
        <v>Line
Feed</v>
      </c>
    </row>
    <row r="22" spans="2:21" x14ac:dyDescent="0.45">
      <c r="E22" s="55"/>
    </row>
  </sheetData>
  <sheetProtection sheet="1" objects="1" scenarios="1"/>
  <conditionalFormatting sqref="B6:I17">
    <cfRule type="expression" dxfId="68" priority="13">
      <formula>ISNUMBER(B6)</formula>
    </cfRule>
    <cfRule type="expression" dxfId="67" priority="14">
      <formula>ISLOGICAL(B6)</formula>
    </cfRule>
    <cfRule type="expression" dxfId="66" priority="15">
      <formula>ISERROR(B6)</formula>
    </cfRule>
    <cfRule type="expression" dxfId="65" priority="16">
      <formula>ISNUMBER(SEARCH(CHAR(10),B6))</formula>
    </cfRule>
    <cfRule type="expression" dxfId="64" priority="17">
      <formula>ISNUMBER(SEARCH("""",B6))</formula>
    </cfRule>
    <cfRule type="expression" dxfId="63" priority="18">
      <formula>ISTEXT(B6)</formula>
    </cfRule>
  </conditionalFormatting>
  <conditionalFormatting sqref="N6:U17">
    <cfRule type="expression" dxfId="62" priority="1">
      <formula>ISNUMBER(N6)</formula>
    </cfRule>
    <cfRule type="expression" dxfId="61" priority="2">
      <formula>ISLOGICAL(N6)</formula>
    </cfRule>
    <cfRule type="expression" dxfId="60" priority="3">
      <formula>ISERROR(N6)</formula>
    </cfRule>
    <cfRule type="expression" dxfId="59" priority="4">
      <formula>ISNUMBER(SEARCH(CHAR(10),N6))</formula>
    </cfRule>
    <cfRule type="expression" dxfId="58" priority="5">
      <formula>ISNUMBER(SEARCH("""",N6))</formula>
    </cfRule>
    <cfRule type="expression" dxfId="57" priority="6">
      <formula>ISTEXT(N6)</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B781E1-B220-4449-A5D9-C29407EF9035}">
  <sheetPr codeName="shTest"/>
  <dimension ref="B1:AO216"/>
  <sheetViews>
    <sheetView showGridLines="0" showRowColHeaders="0" zoomScaleNormal="100" workbookViewId="0">
      <pane ySplit="14" topLeftCell="A15" activePane="bottomLeft" state="frozen"/>
      <selection pane="bottomLeft"/>
    </sheetView>
  </sheetViews>
  <sheetFormatPr defaultRowHeight="14.25" x14ac:dyDescent="0.45"/>
  <cols>
    <col min="1" max="1" width="3.59765625" customWidth="1"/>
    <col min="2" max="2" width="10.265625" bestFit="1" customWidth="1"/>
    <col min="3" max="3" width="8.3984375" bestFit="1" customWidth="1"/>
    <col min="4" max="4" width="27.3984375" bestFit="1" customWidth="1"/>
    <col min="5" max="6" width="6.59765625" bestFit="1" customWidth="1"/>
    <col min="7" max="7" width="6.1328125" bestFit="1" customWidth="1"/>
    <col min="8" max="9" width="6" bestFit="1" customWidth="1"/>
    <col min="10" max="11" width="6" customWidth="1"/>
    <col min="12" max="14" width="4.59765625" customWidth="1"/>
    <col min="15" max="15" width="5.265625" bestFit="1" customWidth="1"/>
    <col min="16" max="18" width="6" customWidth="1"/>
    <col min="19" max="19" width="8.59765625" customWidth="1"/>
    <col min="20" max="20" width="6" bestFit="1" customWidth="1"/>
    <col min="21" max="21" width="29.86328125" bestFit="1" customWidth="1"/>
    <col min="22" max="22" width="2.59765625" customWidth="1"/>
    <col min="23" max="23" width="82.3984375" bestFit="1" customWidth="1"/>
    <col min="24" max="24" width="2.59765625" customWidth="1"/>
    <col min="25" max="25" width="4.6640625" bestFit="1" customWidth="1"/>
    <col min="26" max="26" width="9.86328125" bestFit="1" customWidth="1"/>
    <col min="27" max="36" width="4.59765625" customWidth="1"/>
    <col min="37" max="37" width="21.59765625" bestFit="1" customWidth="1"/>
    <col min="38" max="38" width="22.06640625" bestFit="1" customWidth="1"/>
    <col min="39" max="39" width="24.73046875" bestFit="1" customWidth="1"/>
    <col min="40" max="40" width="21.59765625" bestFit="1" customWidth="1"/>
    <col min="41" max="41" width="22.06640625" bestFit="1" customWidth="1"/>
  </cols>
  <sheetData>
    <row r="1" spans="2:41" ht="28.5" x14ac:dyDescent="0.85">
      <c r="B1" s="1" t="s">
        <v>530</v>
      </c>
      <c r="C1" s="11"/>
    </row>
    <row r="2" spans="2:41" x14ac:dyDescent="0.45">
      <c r="B2" s="35" t="s">
        <v>107</v>
      </c>
      <c r="C2" t="str" cm="1">
        <f t="array" aca="1" ref="C2" ca="1">TestFolder()</f>
        <v>C:\Projects\VBA-CSV\testfiles\</v>
      </c>
    </row>
    <row r="3" spans="2:41" x14ac:dyDescent="0.45">
      <c r="B3" s="35" t="s">
        <v>1</v>
      </c>
      <c r="C3" t="str" cm="1">
        <f t="array" aca="1" ref="C3" ca="1">IF(OR(LEFT(INDEX(Tests[FileName],RowNo),4)="http",ISNUMBER(SEARCH(",",INDEX(Tests[FileName],RowNo))),ISNUMBER(SEARCH(CHAR(10),INDEX(Tests[FileName],RowNo)))),INDEX(Tests[FileName],RowNo),Folder&amp;INDEX(Tests[FileName],RowNo))</f>
        <v>C:\Projects\VBA-CSV\testfiles\test_one_row_of_data.cscv</v>
      </c>
      <c r="I3" s="50" t="s">
        <v>326</v>
      </c>
      <c r="J3" s="46" t="b">
        <v>0</v>
      </c>
    </row>
    <row r="4" spans="2:41" x14ac:dyDescent="0.45">
      <c r="B4" s="35" t="s">
        <v>564</v>
      </c>
      <c r="C4" s="46">
        <v>1</v>
      </c>
      <c r="I4" s="35" t="s">
        <v>239</v>
      </c>
      <c r="J4">
        <v>200</v>
      </c>
      <c r="AF4" s="34"/>
      <c r="AG4" s="34"/>
      <c r="AH4" s="34"/>
    </row>
    <row r="5" spans="2:41" x14ac:dyDescent="0.45">
      <c r="B5" s="35" t="s">
        <v>237</v>
      </c>
      <c r="C5">
        <f>MATCH(TestNo,Tests[TestNo],0)</f>
        <v>1</v>
      </c>
      <c r="I5" s="35" t="s">
        <v>240</v>
      </c>
      <c r="J5">
        <v>0</v>
      </c>
      <c r="K5" s="3" t="s">
        <v>552</v>
      </c>
      <c r="AF5" s="34"/>
      <c r="AG5" s="34"/>
      <c r="AH5" s="34"/>
    </row>
    <row r="6" spans="2:41" x14ac:dyDescent="0.45">
      <c r="I6" s="35" t="s">
        <v>327</v>
      </c>
      <c r="J6">
        <v>3</v>
      </c>
    </row>
    <row r="7" spans="2:41" x14ac:dyDescent="0.45">
      <c r="N7" s="35"/>
      <c r="AB7" s="57"/>
    </row>
    <row r="8" spans="2:41" x14ac:dyDescent="0.45">
      <c r="B8" s="109" t="str">
        <f>B14</f>
        <v>File Size</v>
      </c>
      <c r="C8" s="109" t="s">
        <v>564</v>
      </c>
      <c r="D8" s="109" t="str">
        <f t="shared" ref="D8:U8" si="0">D14</f>
        <v>FileName</v>
      </c>
      <c r="E8" s="109" t="str">
        <f t="shared" si="0"/>
        <v>ConvertTypes</v>
      </c>
      <c r="F8" s="109" t="str">
        <f t="shared" si="0"/>
        <v>Delimiter</v>
      </c>
      <c r="G8" s="109" t="str">
        <f t="shared" si="0"/>
        <v>IgnoreRepeated</v>
      </c>
      <c r="H8" s="109" t="str">
        <f t="shared" si="0"/>
        <v>DateFormat</v>
      </c>
      <c r="I8" s="109" t="str">
        <f t="shared" si="0"/>
        <v>Comment</v>
      </c>
      <c r="J8" s="109" t="str">
        <f t="shared" si="0"/>
        <v>IgnoreEmptyLines</v>
      </c>
      <c r="K8" s="109" t="str">
        <f t="shared" si="0"/>
        <v>HeaderRowNum</v>
      </c>
      <c r="L8" s="109" t="str">
        <f t="shared" si="0"/>
        <v>SkipToRow</v>
      </c>
      <c r="M8" s="109" t="str">
        <f t="shared" si="0"/>
        <v>SkipToCol</v>
      </c>
      <c r="N8" s="109" t="str">
        <f t="shared" si="0"/>
        <v>NumRows</v>
      </c>
      <c r="O8" s="109" t="str">
        <f t="shared" si="0"/>
        <v>NumCols</v>
      </c>
      <c r="P8" s="109" t="str">
        <f t="shared" si="0"/>
        <v>TrueStrings</v>
      </c>
      <c r="Q8" s="109" t="str">
        <f t="shared" si="0"/>
        <v>FalseStrings</v>
      </c>
      <c r="R8" s="109" t="str">
        <f t="shared" si="0"/>
        <v>MissingStrings</v>
      </c>
      <c r="S8" s="109" t="str">
        <f t="shared" si="0"/>
        <v>Encoding</v>
      </c>
      <c r="T8" s="109" t="str">
        <f t="shared" si="0"/>
        <v>DecimalSeparator</v>
      </c>
      <c r="U8" s="109" t="str">
        <f t="shared" si="0"/>
        <v>Notes</v>
      </c>
      <c r="V8" s="64" t="str" cm="1">
        <f t="array" aca="1" ref="V8:V215" ca="1">fill(" ",ROWS(Tests[TestNo])+6,1)</f>
        <v xml:space="preserve"> </v>
      </c>
      <c r="AB8" s="57"/>
    </row>
    <row r="9" spans="2:41" ht="14.25" customHeight="1" x14ac:dyDescent="0.45">
      <c r="B9" s="109"/>
      <c r="C9" s="109"/>
      <c r="D9" s="109"/>
      <c r="E9" s="109"/>
      <c r="F9" s="109"/>
      <c r="G9" s="109"/>
      <c r="H9" s="109"/>
      <c r="I9" s="109"/>
      <c r="J9" s="109"/>
      <c r="K9" s="109"/>
      <c r="L9" s="109"/>
      <c r="M9" s="109"/>
      <c r="N9" s="109"/>
      <c r="O9" s="109"/>
      <c r="P9" s="109"/>
      <c r="Q9" s="109"/>
      <c r="R9" s="109"/>
      <c r="S9" s="109"/>
      <c r="T9" s="109"/>
      <c r="U9" s="109"/>
      <c r="V9" s="64" t="str">
        <f ca="1"/>
        <v xml:space="preserve"> </v>
      </c>
      <c r="AA9" s="56"/>
      <c r="AB9" s="57"/>
    </row>
    <row r="10" spans="2:41" ht="14.25" customHeight="1" x14ac:dyDescent="0.45">
      <c r="B10" s="109"/>
      <c r="C10" s="109"/>
      <c r="D10" s="109"/>
      <c r="E10" s="109"/>
      <c r="F10" s="109"/>
      <c r="G10" s="109"/>
      <c r="H10" s="109"/>
      <c r="I10" s="109"/>
      <c r="J10" s="109"/>
      <c r="K10" s="109"/>
      <c r="L10" s="109"/>
      <c r="M10" s="109"/>
      <c r="N10" s="109"/>
      <c r="O10" s="109"/>
      <c r="P10" s="109"/>
      <c r="Q10" s="109"/>
      <c r="R10" s="109"/>
      <c r="S10" s="109"/>
      <c r="T10" s="109"/>
      <c r="U10" s="109"/>
      <c r="V10" s="64" t="str">
        <f ca="1"/>
        <v xml:space="preserve"> </v>
      </c>
      <c r="AA10" s="56"/>
      <c r="AB10" s="57"/>
    </row>
    <row r="11" spans="2:41" x14ac:dyDescent="0.45">
      <c r="B11" s="109"/>
      <c r="C11" s="109"/>
      <c r="D11" s="109"/>
      <c r="E11" s="109"/>
      <c r="F11" s="109"/>
      <c r="G11" s="109"/>
      <c r="H11" s="109"/>
      <c r="I11" s="109"/>
      <c r="J11" s="109"/>
      <c r="K11" s="109"/>
      <c r="L11" s="109"/>
      <c r="M11" s="109"/>
      <c r="N11" s="109"/>
      <c r="O11" s="109"/>
      <c r="P11" s="109"/>
      <c r="Q11" s="109"/>
      <c r="R11" s="109"/>
      <c r="S11" s="109"/>
      <c r="T11" s="109"/>
      <c r="U11" s="109"/>
      <c r="V11" s="64" t="str">
        <f ca="1"/>
        <v xml:space="preserve"> </v>
      </c>
      <c r="AB11" s="57"/>
    </row>
    <row r="12" spans="2:41" x14ac:dyDescent="0.45">
      <c r="B12" s="109"/>
      <c r="C12" s="109"/>
      <c r="D12" s="109"/>
      <c r="E12" s="109"/>
      <c r="F12" s="109"/>
      <c r="G12" s="109"/>
      <c r="H12" s="109"/>
      <c r="I12" s="109"/>
      <c r="J12" s="109"/>
      <c r="K12" s="109"/>
      <c r="L12" s="109"/>
      <c r="M12" s="109"/>
      <c r="N12" s="109"/>
      <c r="O12" s="109"/>
      <c r="P12" s="109"/>
      <c r="Q12" s="109"/>
      <c r="R12" s="109"/>
      <c r="S12" s="109"/>
      <c r="T12" s="109"/>
      <c r="U12" s="109"/>
      <c r="V12" s="64" t="str">
        <f ca="1"/>
        <v xml:space="preserve"> </v>
      </c>
      <c r="AB12" s="57"/>
    </row>
    <row r="13" spans="2:41" x14ac:dyDescent="0.45">
      <c r="B13" s="110"/>
      <c r="C13" s="110"/>
      <c r="D13" s="110"/>
      <c r="E13" s="110"/>
      <c r="F13" s="110"/>
      <c r="G13" s="110"/>
      <c r="H13" s="110"/>
      <c r="I13" s="110"/>
      <c r="J13" s="110"/>
      <c r="K13" s="110"/>
      <c r="L13" s="110"/>
      <c r="M13" s="110"/>
      <c r="N13" s="110"/>
      <c r="O13" s="110"/>
      <c r="P13" s="110"/>
      <c r="Q13" s="110"/>
      <c r="R13" s="110"/>
      <c r="S13" s="110"/>
      <c r="T13" s="110"/>
      <c r="U13" s="110"/>
      <c r="V13" s="64" t="str">
        <f ca="1"/>
        <v xml:space="preserve"> </v>
      </c>
      <c r="Z13" s="50" t="s">
        <v>348</v>
      </c>
      <c r="AA13" s="63" t="str" cm="1">
        <f t="array" aca="1" ref="AA13" ca="1">IF(INDEX(Tests[HeaderRowNum],RowNo)=0,"#Not requested!",CSVRead(FileName,
FALSE,
INDEX(Tests[Delimiter],RowNo),
INDEX(Tests[IgnoreRepeated],RowNo),
INDEX(Tests[DateFormat],RowNo),
INDEX(Tests[Comment],RowNo),
INDEX(Tests[IgnoreEmptyLines],RowNo),
0,
INDEX(Tests[HeaderRowNum],RowNo),
INDEX(Tests[SkipToCol],RowNo),
1,
INDEX(Tests[NumCols],RowNo),
INDEX(Tests[TrueStrings],RowNo),
INDEX(Tests[FalseStrings],RowNo),
INDEX(Tests[MissingStrings],RowNo),
"I'm missing!",
INDEX(Tests[Encoding],RowNo),
INDEX(Tests[DecimalSeparator],RowNo)))</f>
        <v>#Not requested!</v>
      </c>
      <c r="AB13" s="63"/>
      <c r="AC13" s="63"/>
      <c r="AD13" s="63"/>
      <c r="AE13" s="63"/>
      <c r="AF13" s="63"/>
      <c r="AG13" s="63"/>
      <c r="AH13" s="63"/>
      <c r="AI13" s="63"/>
      <c r="AJ13" s="63"/>
      <c r="AK13" s="63"/>
      <c r="AL13" s="63"/>
      <c r="AM13" s="63"/>
      <c r="AN13" s="63"/>
      <c r="AO13" s="63"/>
    </row>
    <row r="14" spans="2:41" x14ac:dyDescent="0.45">
      <c r="B14" s="72" t="s">
        <v>241</v>
      </c>
      <c r="C14" s="75" t="s">
        <v>564</v>
      </c>
      <c r="D14" s="75" t="s">
        <v>1</v>
      </c>
      <c r="E14" s="75" t="s">
        <v>84</v>
      </c>
      <c r="F14" s="75" t="s">
        <v>85</v>
      </c>
      <c r="G14" s="75" t="s">
        <v>86</v>
      </c>
      <c r="H14" s="75" t="s">
        <v>4</v>
      </c>
      <c r="I14" s="75" t="s">
        <v>52</v>
      </c>
      <c r="J14" s="75" t="s">
        <v>311</v>
      </c>
      <c r="K14" s="75" t="s">
        <v>347</v>
      </c>
      <c r="L14" s="75" t="s">
        <v>87</v>
      </c>
      <c r="M14" s="75" t="s">
        <v>88</v>
      </c>
      <c r="N14" s="75" t="s">
        <v>89</v>
      </c>
      <c r="O14" s="75" t="s">
        <v>90</v>
      </c>
      <c r="P14" s="75" t="s">
        <v>258</v>
      </c>
      <c r="Q14" s="75" t="s">
        <v>259</v>
      </c>
      <c r="R14" s="75" t="s">
        <v>257</v>
      </c>
      <c r="S14" s="75" t="s">
        <v>246</v>
      </c>
      <c r="T14" s="75" t="s">
        <v>91</v>
      </c>
      <c r="U14" s="71" t="s">
        <v>92</v>
      </c>
      <c r="V14" t="str">
        <f ca="1"/>
        <v xml:space="preserve"> </v>
      </c>
      <c r="W14" s="3" t="str">
        <f>"VBA code for Test"&amp;TestNo</f>
        <v>VBA code for Test1</v>
      </c>
      <c r="X14" s="40"/>
      <c r="Y14" s="3" t="s">
        <v>372</v>
      </c>
      <c r="Z14" t="s">
        <v>371</v>
      </c>
      <c r="AA14" t="str">
        <f ca="1">ROWS(_xlfn.ANCHORARRAY(CallToCSVRead))&amp;" x "&amp;COLUMNS(_xlfn.ANCHORARRAY(CallToCSVRead))</f>
        <v>1 x 3</v>
      </c>
    </row>
    <row r="15" spans="2:41" x14ac:dyDescent="0.45">
      <c r="B15" s="74" cm="1">
        <f t="array" aca="1" ref="B15" ca="1">FileSize(Folder&amp;Tests[[#This Row],[FileName]])</f>
        <v>5</v>
      </c>
      <c r="C15" s="44">
        <v>1</v>
      </c>
      <c r="D15" s="32" t="s">
        <v>109</v>
      </c>
      <c r="E15" s="31" t="b">
        <v>1</v>
      </c>
      <c r="F15" s="33" t="s">
        <v>93</v>
      </c>
      <c r="G15" s="33" t="b">
        <v>0</v>
      </c>
      <c r="H15" s="33" t="s">
        <v>93</v>
      </c>
      <c r="I15" s="33" t="s">
        <v>93</v>
      </c>
      <c r="J15" s="33" t="b">
        <v>1</v>
      </c>
      <c r="K15" s="33"/>
      <c r="L15" s="31">
        <v>1</v>
      </c>
      <c r="M15" s="31">
        <v>1</v>
      </c>
      <c r="N15" s="31">
        <v>0</v>
      </c>
      <c r="O15" s="31">
        <v>0</v>
      </c>
      <c r="P15" s="31"/>
      <c r="Q15" s="31"/>
      <c r="R15" s="31"/>
      <c r="S15" s="31"/>
      <c r="T15" s="31" t="s">
        <v>94</v>
      </c>
      <c r="U15" s="38"/>
      <c r="V15" s="58" t="str">
        <f ca="1"/>
        <v xml:space="preserve"> </v>
      </c>
      <c r="W15" t="str" cm="1">
        <f t="array" aca="1" ref="W15:W36" ca="1">GenerateTestCode(TestNo,
INDEX(Tests[FileName],RowNo),_xlfn.ANCHORARRAY(
CallToCSVRead),
unpack(INDEX(Tests[ConvertTypes],RowNo)),
INDEX(Tests[Delimiter],RowNo),
INDEX(Tests[IgnoreRepeated],RowNo),
INDEX(Tests[DateFormat],RowNo),
INDEX(Tests[Comment],RowNo),
INDEX(Tests[IgnoreEmptyLines],RowNo),
INDEX(Tests[HeaderRowNum],RowNo),
INDEX(Tests[SkipToRow],RowNo),
INDEX(Tests[SkipToCol],RowNo),
INDEX(Tests[NumRows],RowNo),
INDEX(Tests[NumCols],RowNo),
INDEX(Tests[TrueStrings],RowNo),
INDEX(Tests[FalseStrings],RowNo),
INDEX(Tests[MissingStrings],RowNo),
INDEX(Tests[Encoding],RowNo),
INDEX(Tests[DecimalSeparator],RowNo),_xlfn.ANCHORARRAY(HeaderRow))</f>
        <v>Private Sub Test1(Folder As String, ByRef NumPassed As Long, ByRef NumFailed As Long, ByRef Failures() As String)</v>
      </c>
      <c r="X15" t="str">
        <f t="array" ref="X15:X60">""</f>
        <v/>
      </c>
      <c r="Y15" s="63" t="str" cm="1">
        <f t="array" aca="1" ref="Y15" ca="1">CSVRead(FileName,FALSE,FALSE,,,,,,,,,,,,,,INDEX(Tests[Encoding],RowNo))</f>
        <v>1,2,3</v>
      </c>
      <c r="Z15" t="str" cm="1">
        <f t="array" aca="1" ref="Z15" ca="1">fill(" ",ROWS(_xlfn.ANCHORARRAY(Y15)),1)</f>
        <v xml:space="preserve"> </v>
      </c>
      <c r="AA15" s="54" cm="1">
        <f t="array" aca="1" ref="AA15:AC15" ca="1">CSVRead(FileName,
unpack(INDEX(Tests[ConvertTypes],RowNo)),
INDEX(Tests[Delimiter],RowNo),
INDEX(Tests[IgnoreRepeated],RowNo),
INDEX(Tests[DateFormat],RowNo),
INDEX(Tests[Comment],RowNo),
INDEX(Tests[IgnoreEmptyLines],RowNo),
INDEX(Tests[HeaderRowNum],RowNo),
INDEX(Tests[SkipToRow],RowNo),
INDEX(Tests[SkipToCol],RowNo),
INDEX(Tests[NumRows],RowNo),
INDEX(Tests[NumCols],RowNo),
INDEX(Tests[TrueStrings],RowNo),
INDEX(Tests[FalseStrings],RowNo),
INDEX(Tests[MissingStrings],RowNo),
"I'm missing!",
INDEX(Tests[Encoding],RowNo),
INDEX(Tests[DecimalSeparator],RowNo))</f>
        <v>1</v>
      </c>
      <c r="AB15" s="54">
        <f ca="1"/>
        <v>2</v>
      </c>
      <c r="AC15" s="54">
        <f ca="1"/>
        <v>3</v>
      </c>
      <c r="AD15" s="54"/>
      <c r="AE15" s="54"/>
      <c r="AF15" s="54"/>
      <c r="AG15" s="54"/>
      <c r="AH15" s="54"/>
      <c r="AI15" s="54"/>
      <c r="AJ15" s="54"/>
      <c r="AK15" s="54"/>
      <c r="AL15" s="54"/>
      <c r="AM15" s="54"/>
      <c r="AN15" s="54"/>
      <c r="AO15" s="54"/>
    </row>
    <row r="16" spans="2:41" x14ac:dyDescent="0.45">
      <c r="B16" s="74" cm="1">
        <f t="array" aca="1" ref="B16" ca="1">FileSize(Folder&amp;Tests[[#This Row],[FileName]])</f>
        <v>20</v>
      </c>
      <c r="C16" s="44">
        <v>2</v>
      </c>
      <c r="D16" s="32" t="s">
        <v>111</v>
      </c>
      <c r="E16" s="31" t="b">
        <v>1</v>
      </c>
      <c r="F16" s="33" t="s">
        <v>93</v>
      </c>
      <c r="G16" s="33" t="b">
        <v>0</v>
      </c>
      <c r="H16" s="33" t="s">
        <v>93</v>
      </c>
      <c r="I16" s="33" t="s">
        <v>93</v>
      </c>
      <c r="J16" s="33" t="b">
        <v>0</v>
      </c>
      <c r="K16" s="33"/>
      <c r="L16" s="31">
        <v>1</v>
      </c>
      <c r="M16" s="31">
        <v>1</v>
      </c>
      <c r="N16" s="31">
        <v>0</v>
      </c>
      <c r="O16" s="31">
        <v>0</v>
      </c>
      <c r="P16" s="31"/>
      <c r="Q16" s="31"/>
      <c r="R16" s="31"/>
      <c r="S16" s="31"/>
      <c r="T16" s="31" t="s">
        <v>94</v>
      </c>
      <c r="U16" s="38"/>
      <c r="V16" s="58" t="str">
        <f ca="1"/>
        <v xml:space="preserve"> </v>
      </c>
      <c r="W16" t="str">
        <f ca="1"/>
        <v xml:space="preserve">    Dim Expected as Variant</v>
      </c>
      <c r="X16" t="str">
        <v/>
      </c>
      <c r="Y16" s="63"/>
      <c r="AA16" s="54"/>
      <c r="AB16" s="54"/>
      <c r="AC16" s="54"/>
      <c r="AD16" s="54"/>
      <c r="AE16" s="54"/>
      <c r="AF16" s="54"/>
      <c r="AG16" s="54"/>
      <c r="AH16" s="54"/>
      <c r="AI16" s="54"/>
      <c r="AJ16" s="54"/>
      <c r="AK16" s="54"/>
      <c r="AL16" s="54"/>
      <c r="AM16" s="54"/>
      <c r="AN16" s="54"/>
      <c r="AO16" s="54"/>
    </row>
    <row r="17" spans="2:41" x14ac:dyDescent="0.45">
      <c r="B17" s="74" cm="1">
        <f t="array" aca="1" ref="B17" ca="1">FileSize(Folder&amp;Tests[[#This Row],[FileName]])</f>
        <v>13</v>
      </c>
      <c r="C17" s="44">
        <v>3</v>
      </c>
      <c r="D17" s="32" t="s">
        <v>112</v>
      </c>
      <c r="E17" s="31" t="b">
        <v>1</v>
      </c>
      <c r="F17" s="33" t="s">
        <v>93</v>
      </c>
      <c r="G17" s="33" t="b">
        <v>0</v>
      </c>
      <c r="H17" s="33" t="s">
        <v>93</v>
      </c>
      <c r="I17" s="33" t="s">
        <v>93</v>
      </c>
      <c r="J17" s="33" t="b">
        <v>1</v>
      </c>
      <c r="K17" s="33"/>
      <c r="L17" s="31">
        <v>1</v>
      </c>
      <c r="M17" s="31">
        <v>1</v>
      </c>
      <c r="N17" s="31">
        <v>0</v>
      </c>
      <c r="O17" s="31">
        <v>0</v>
      </c>
      <c r="P17" s="31"/>
      <c r="Q17" s="31"/>
      <c r="R17" s="31"/>
      <c r="S17" s="31"/>
      <c r="T17" s="31" t="s">
        <v>94</v>
      </c>
      <c r="U17" s="38"/>
      <c r="V17" s="58" t="str">
        <f ca="1"/>
        <v xml:space="preserve"> </v>
      </c>
      <c r="W17" t="str">
        <f ca="1"/>
        <v xml:space="preserve">    Dim FileName As String</v>
      </c>
      <c r="X17" t="str">
        <v/>
      </c>
      <c r="Y17" s="63"/>
      <c r="AA17" s="54"/>
      <c r="AB17" s="54"/>
      <c r="AC17" s="54"/>
      <c r="AD17" s="54"/>
      <c r="AE17" s="54"/>
      <c r="AF17" s="54"/>
      <c r="AG17" s="54"/>
      <c r="AH17" s="54"/>
      <c r="AI17" s="54"/>
      <c r="AJ17" s="54"/>
      <c r="AK17" s="54"/>
      <c r="AL17" s="54"/>
      <c r="AM17" s="54"/>
      <c r="AN17" s="54"/>
      <c r="AO17" s="54"/>
    </row>
    <row r="18" spans="2:41" x14ac:dyDescent="0.45">
      <c r="B18" s="74" cm="1">
        <f t="array" aca="1" ref="B18" ca="1">FileSize(Folder&amp;Tests[[#This Row],[FileName]])</f>
        <v>18</v>
      </c>
      <c r="C18" s="44">
        <v>4</v>
      </c>
      <c r="D18" s="32" t="s">
        <v>115</v>
      </c>
      <c r="E18" s="31" t="b">
        <v>1</v>
      </c>
      <c r="F18" s="33" t="s">
        <v>93</v>
      </c>
      <c r="G18" s="31" t="b">
        <v>0</v>
      </c>
      <c r="H18" s="33" t="s">
        <v>93</v>
      </c>
      <c r="I18" s="33" t="s">
        <v>93</v>
      </c>
      <c r="J18" s="33" t="b">
        <v>1</v>
      </c>
      <c r="K18" s="33"/>
      <c r="L18" s="31">
        <v>1</v>
      </c>
      <c r="M18" s="31">
        <v>1</v>
      </c>
      <c r="N18" s="31">
        <v>0</v>
      </c>
      <c r="O18" s="31">
        <v>0</v>
      </c>
      <c r="P18" s="31"/>
      <c r="Q18" s="31"/>
      <c r="R18" s="31"/>
      <c r="S18" s="31"/>
      <c r="T18" s="31" t="s">
        <v>95</v>
      </c>
      <c r="U18" s="38"/>
      <c r="V18" s="58" t="str">
        <f ca="1"/>
        <v xml:space="preserve"> </v>
      </c>
      <c r="W18" t="str">
        <f ca="1"/>
        <v xml:space="preserve">    Dim Observed As Variant</v>
      </c>
      <c r="X18" t="str">
        <v/>
      </c>
      <c r="Y18" s="63"/>
      <c r="AA18" s="54"/>
      <c r="AB18" s="54"/>
      <c r="AC18" s="54"/>
      <c r="AD18" s="54"/>
      <c r="AE18" s="54"/>
      <c r="AF18" s="54"/>
      <c r="AG18" s="54"/>
      <c r="AH18" s="54"/>
      <c r="AI18" s="54"/>
      <c r="AJ18" s="54"/>
      <c r="AK18" s="54"/>
      <c r="AL18" s="54"/>
      <c r="AM18" s="54"/>
      <c r="AN18" s="54"/>
      <c r="AO18" s="54"/>
    </row>
    <row r="19" spans="2:41" x14ac:dyDescent="0.45">
      <c r="B19" s="74" cm="1">
        <f t="array" aca="1" ref="B19" ca="1">FileSize(Folder&amp;Tests[[#This Row],[FileName]])</f>
        <v>21</v>
      </c>
      <c r="C19" s="44">
        <v>5</v>
      </c>
      <c r="D19" s="32" t="s">
        <v>116</v>
      </c>
      <c r="E19" s="31" t="b">
        <v>1</v>
      </c>
      <c r="F19" s="33" t="s">
        <v>93</v>
      </c>
      <c r="G19" s="33" t="b">
        <v>0</v>
      </c>
      <c r="H19" s="33" t="s">
        <v>93</v>
      </c>
      <c r="I19" s="33" t="s">
        <v>93</v>
      </c>
      <c r="J19" s="33" t="b">
        <v>1</v>
      </c>
      <c r="K19" s="33"/>
      <c r="L19" s="31">
        <v>1</v>
      </c>
      <c r="M19" s="31">
        <v>1</v>
      </c>
      <c r="N19" s="31">
        <v>0</v>
      </c>
      <c r="O19" s="31">
        <v>0</v>
      </c>
      <c r="P19" s="31"/>
      <c r="Q19" s="31"/>
      <c r="R19" s="31"/>
      <c r="S19" s="31"/>
      <c r="T19" s="31" t="s">
        <v>94</v>
      </c>
      <c r="U19" s="38"/>
      <c r="V19" s="58" t="str">
        <f ca="1"/>
        <v xml:space="preserve"> </v>
      </c>
      <c r="W19" t="str">
        <f ca="1"/>
        <v xml:space="preserve">    Dim TestDescription As String</v>
      </c>
      <c r="X19" t="str">
        <v/>
      </c>
      <c r="Y19" s="63"/>
      <c r="AA19" s="54"/>
      <c r="AB19" s="54"/>
      <c r="AC19" s="54"/>
      <c r="AD19" s="54"/>
      <c r="AE19" s="54"/>
      <c r="AF19" s="54"/>
      <c r="AG19" s="54"/>
      <c r="AH19" s="54"/>
      <c r="AI19" s="54"/>
      <c r="AJ19" s="54"/>
      <c r="AK19" s="54"/>
      <c r="AL19" s="54"/>
      <c r="AM19" s="54"/>
      <c r="AN19" s="54"/>
      <c r="AO19" s="54"/>
    </row>
    <row r="20" spans="2:41" x14ac:dyDescent="0.45">
      <c r="B20" s="74" cm="1">
        <f t="array" aca="1" ref="B20" ca="1">FileSize(Folder&amp;Tests[[#This Row],[FileName]])</f>
        <v>23</v>
      </c>
      <c r="C20" s="44">
        <v>6</v>
      </c>
      <c r="D20" s="32" t="s">
        <v>117</v>
      </c>
      <c r="E20" s="31" t="b">
        <v>1</v>
      </c>
      <c r="F20" s="33" t="s">
        <v>96</v>
      </c>
      <c r="G20" s="33" t="b">
        <v>1</v>
      </c>
      <c r="H20" s="33" t="s">
        <v>93</v>
      </c>
      <c r="I20" s="33" t="s">
        <v>93</v>
      </c>
      <c r="J20" s="33" t="b">
        <v>1</v>
      </c>
      <c r="K20" s="33"/>
      <c r="L20" s="31">
        <v>1</v>
      </c>
      <c r="M20" s="31">
        <v>1</v>
      </c>
      <c r="N20" s="31">
        <v>0</v>
      </c>
      <c r="O20" s="31">
        <v>0</v>
      </c>
      <c r="P20" s="31"/>
      <c r="Q20" s="31"/>
      <c r="R20" s="31"/>
      <c r="S20" s="31"/>
      <c r="T20" s="31" t="s">
        <v>94</v>
      </c>
      <c r="U20" s="36"/>
      <c r="V20" s="58" t="str">
        <f ca="1"/>
        <v xml:space="preserve"> </v>
      </c>
      <c r="W20" t="str">
        <f ca="1"/>
        <v xml:space="preserve">    Dim TestRes As Boolean</v>
      </c>
      <c r="X20" t="str">
        <v/>
      </c>
      <c r="Y20" s="63"/>
      <c r="AA20" s="54"/>
      <c r="AB20" s="54"/>
      <c r="AC20" s="54"/>
      <c r="AD20" s="54"/>
      <c r="AE20" s="54"/>
      <c r="AF20" s="54"/>
      <c r="AG20" s="54"/>
      <c r="AH20" s="54"/>
      <c r="AI20" s="54"/>
      <c r="AJ20" s="54"/>
      <c r="AK20" s="54"/>
      <c r="AL20" s="54"/>
      <c r="AM20" s="54"/>
      <c r="AN20" s="54"/>
      <c r="AO20" s="54"/>
    </row>
    <row r="21" spans="2:41" x14ac:dyDescent="0.45">
      <c r="B21" s="74" cm="1">
        <f t="array" aca="1" ref="B21" ca="1">FileSize(Folder&amp;Tests[[#This Row],[FileName]])</f>
        <v>23</v>
      </c>
      <c r="C21" s="44">
        <v>7</v>
      </c>
      <c r="D21" s="32" t="s">
        <v>118</v>
      </c>
      <c r="E21" s="31" t="b">
        <v>1</v>
      </c>
      <c r="F21" s="33" t="s">
        <v>93</v>
      </c>
      <c r="G21" s="33" t="b">
        <v>0</v>
      </c>
      <c r="H21" s="33" t="s">
        <v>93</v>
      </c>
      <c r="I21" s="33" t="s">
        <v>93</v>
      </c>
      <c r="J21" s="33" t="b">
        <v>1</v>
      </c>
      <c r="K21" s="33"/>
      <c r="L21" s="31">
        <v>1</v>
      </c>
      <c r="M21" s="31">
        <v>1</v>
      </c>
      <c r="N21" s="31">
        <v>0</v>
      </c>
      <c r="O21" s="31">
        <v>0</v>
      </c>
      <c r="P21" s="31"/>
      <c r="Q21" s="31"/>
      <c r="R21" s="31"/>
      <c r="S21" s="31"/>
      <c r="T21" s="31" t="s">
        <v>94</v>
      </c>
      <c r="U21" s="38"/>
      <c r="V21" s="58" t="str">
        <f ca="1"/>
        <v xml:space="preserve"> </v>
      </c>
      <c r="W21" t="str">
        <f ca="1"/>
        <v xml:space="preserve">    Dim WhatDiffers As String</v>
      </c>
      <c r="X21" t="str">
        <v/>
      </c>
      <c r="Y21" s="63"/>
      <c r="AA21" s="54"/>
      <c r="AB21" s="54"/>
      <c r="AC21" s="54"/>
      <c r="AD21" s="54"/>
      <c r="AE21" s="54"/>
      <c r="AF21" s="54"/>
      <c r="AG21" s="54"/>
      <c r="AH21" s="54"/>
      <c r="AI21" s="54"/>
      <c r="AJ21" s="54"/>
      <c r="AK21" s="54"/>
      <c r="AL21" s="54"/>
      <c r="AM21" s="54"/>
      <c r="AN21" s="54"/>
      <c r="AO21" s="54"/>
    </row>
    <row r="22" spans="2:41" x14ac:dyDescent="0.45">
      <c r="B22" s="74" cm="1">
        <f t="array" aca="1" ref="B22" ca="1">FileSize(Folder&amp;Tests[[#This Row],[FileName]])</f>
        <v>27</v>
      </c>
      <c r="C22" s="44">
        <v>8</v>
      </c>
      <c r="D22" s="32" t="s">
        <v>119</v>
      </c>
      <c r="E22" s="31" t="b">
        <v>1</v>
      </c>
      <c r="F22" s="33" t="s">
        <v>93</v>
      </c>
      <c r="G22" s="33" t="b">
        <v>0</v>
      </c>
      <c r="H22" s="33" t="s">
        <v>93</v>
      </c>
      <c r="I22" s="33" t="s">
        <v>225</v>
      </c>
      <c r="J22" s="33" t="b">
        <v>1</v>
      </c>
      <c r="K22" s="33"/>
      <c r="L22" s="31">
        <v>1</v>
      </c>
      <c r="M22" s="31">
        <v>1</v>
      </c>
      <c r="N22" s="31">
        <v>0</v>
      </c>
      <c r="O22" s="31">
        <v>0</v>
      </c>
      <c r="P22" s="31"/>
      <c r="Q22" s="31"/>
      <c r="R22" s="31"/>
      <c r="S22" s="31"/>
      <c r="T22" s="31" t="s">
        <v>94</v>
      </c>
      <c r="U22" s="38"/>
      <c r="V22" s="58" t="str">
        <f ca="1"/>
        <v xml:space="preserve"> </v>
      </c>
      <c r="W22" t="str">
        <f ca="1"/>
        <v/>
      </c>
      <c r="X22" t="str">
        <v/>
      </c>
      <c r="Y22" s="63"/>
      <c r="AA22" s="54"/>
      <c r="AB22" s="54"/>
      <c r="AC22" s="54"/>
      <c r="AD22" s="54"/>
      <c r="AE22" s="54"/>
      <c r="AF22" s="54"/>
      <c r="AG22" s="54"/>
      <c r="AH22" s="54"/>
      <c r="AI22" s="54"/>
      <c r="AJ22" s="54"/>
      <c r="AK22" s="54"/>
      <c r="AL22" s="54"/>
      <c r="AM22" s="54"/>
      <c r="AN22" s="54"/>
      <c r="AO22" s="54"/>
    </row>
    <row r="23" spans="2:41" x14ac:dyDescent="0.45">
      <c r="B23" s="74" cm="1">
        <f t="array" aca="1" ref="B23" ca="1">FileSize(Folder&amp;Tests[[#This Row],[FileName]])</f>
        <v>28</v>
      </c>
      <c r="C23" s="44">
        <v>9</v>
      </c>
      <c r="D23" s="32" t="s">
        <v>120</v>
      </c>
      <c r="E23" s="31" t="b">
        <v>1</v>
      </c>
      <c r="F23" s="33" t="s">
        <v>93</v>
      </c>
      <c r="G23" s="33" t="b">
        <v>0</v>
      </c>
      <c r="H23" s="33" t="s">
        <v>93</v>
      </c>
      <c r="I23" s="33" t="s">
        <v>226</v>
      </c>
      <c r="J23" s="33" t="b">
        <v>1</v>
      </c>
      <c r="K23" s="33"/>
      <c r="L23" s="31">
        <v>1</v>
      </c>
      <c r="M23" s="31">
        <v>1</v>
      </c>
      <c r="N23" s="31">
        <v>0</v>
      </c>
      <c r="O23" s="31">
        <v>0</v>
      </c>
      <c r="P23" s="31"/>
      <c r="Q23" s="31"/>
      <c r="R23" s="31"/>
      <c r="S23" s="31"/>
      <c r="T23" s="31" t="s">
        <v>94</v>
      </c>
      <c r="U23" s="38"/>
      <c r="V23" s="58" t="str">
        <f ca="1"/>
        <v xml:space="preserve"> </v>
      </c>
      <c r="W23" t="str">
        <f ca="1"/>
        <v xml:space="preserve">    On Error GoTo ErrHandler</v>
      </c>
      <c r="X23" t="str">
        <v/>
      </c>
      <c r="Y23" s="63"/>
      <c r="AA23" s="54"/>
      <c r="AB23" s="54"/>
      <c r="AC23" s="54"/>
      <c r="AD23" s="54"/>
      <c r="AE23" s="54"/>
      <c r="AF23" s="54"/>
      <c r="AG23" s="54"/>
      <c r="AH23" s="54"/>
      <c r="AI23" s="54"/>
      <c r="AJ23" s="54"/>
      <c r="AK23" s="54"/>
      <c r="AL23" s="54"/>
      <c r="AM23" s="54"/>
      <c r="AN23" s="54"/>
      <c r="AO23" s="54"/>
    </row>
    <row r="24" spans="2:41" x14ac:dyDescent="0.45">
      <c r="B24" s="74" cm="1">
        <f t="array" aca="1" ref="B24" ca="1">FileSize(Folder&amp;Tests[[#This Row],[FileName]])</f>
        <v>27</v>
      </c>
      <c r="C24" s="44">
        <v>10</v>
      </c>
      <c r="D24" s="32" t="s">
        <v>121</v>
      </c>
      <c r="E24" s="31" t="b">
        <v>1</v>
      </c>
      <c r="F24" s="33" t="s">
        <v>93</v>
      </c>
      <c r="G24" s="33" t="b">
        <v>0</v>
      </c>
      <c r="H24" s="33" t="s">
        <v>93</v>
      </c>
      <c r="I24" s="33" t="s">
        <v>93</v>
      </c>
      <c r="J24" s="33" t="b">
        <v>1</v>
      </c>
      <c r="K24" s="33"/>
      <c r="L24" s="31">
        <v>1</v>
      </c>
      <c r="M24" s="31">
        <v>1</v>
      </c>
      <c r="N24" s="31">
        <v>0</v>
      </c>
      <c r="O24" s="31">
        <v>0</v>
      </c>
      <c r="P24" s="31"/>
      <c r="Q24" s="31"/>
      <c r="R24" s="31"/>
      <c r="S24" s="31"/>
      <c r="T24" s="31" t="s">
        <v>94</v>
      </c>
      <c r="U24" s="38"/>
      <c r="V24" s="58" t="str">
        <f ca="1"/>
        <v xml:space="preserve"> </v>
      </c>
      <c r="W24" t="str">
        <f ca="1"/>
        <v xml:space="preserve">    TestDescription = "test one row of data.cscv"</v>
      </c>
      <c r="X24" t="str">
        <v/>
      </c>
      <c r="Y24" s="63"/>
      <c r="AA24" s="54"/>
      <c r="AB24" s="54"/>
      <c r="AC24" s="54"/>
      <c r="AD24" s="54"/>
      <c r="AE24" s="54"/>
      <c r="AF24" s="54"/>
      <c r="AG24" s="54"/>
      <c r="AH24" s="54"/>
      <c r="AI24" s="54"/>
      <c r="AJ24" s="54"/>
      <c r="AK24" s="54"/>
      <c r="AL24" s="54"/>
      <c r="AM24" s="54"/>
      <c r="AN24" s="54"/>
      <c r="AO24" s="54"/>
    </row>
    <row r="25" spans="2:41" x14ac:dyDescent="0.45">
      <c r="B25" s="74" cm="1">
        <f t="array" aca="1" ref="B25" ca="1">FileSize(Folder&amp;Tests[[#This Row],[FileName]])</f>
        <v>27</v>
      </c>
      <c r="C25" s="44">
        <v>11</v>
      </c>
      <c r="D25" s="32" t="s">
        <v>122</v>
      </c>
      <c r="E25" s="31" t="b">
        <v>1</v>
      </c>
      <c r="F25" s="33" t="s">
        <v>93</v>
      </c>
      <c r="G25" s="33" t="b">
        <v>0</v>
      </c>
      <c r="H25" s="33" t="s">
        <v>93</v>
      </c>
      <c r="I25" s="33" t="s">
        <v>93</v>
      </c>
      <c r="J25" s="33" t="b">
        <v>1</v>
      </c>
      <c r="K25" s="33"/>
      <c r="L25" s="31">
        <v>1</v>
      </c>
      <c r="M25" s="31">
        <v>1</v>
      </c>
      <c r="N25" s="31">
        <v>0</v>
      </c>
      <c r="O25" s="31">
        <v>0</v>
      </c>
      <c r="P25" s="31"/>
      <c r="Q25" s="31"/>
      <c r="R25" s="31"/>
      <c r="S25" s="31"/>
      <c r="T25" s="31" t="s">
        <v>94</v>
      </c>
      <c r="U25" s="38"/>
      <c r="V25" s="58" t="str">
        <f ca="1"/>
        <v xml:space="preserve"> </v>
      </c>
      <c r="W25" t="str">
        <f ca="1"/>
        <v xml:space="preserve">    Expected = HStack(1#,2#,3#)</v>
      </c>
      <c r="X25" t="str">
        <v/>
      </c>
      <c r="Y25" s="63"/>
      <c r="AA25" s="54"/>
      <c r="AB25" s="54"/>
      <c r="AC25" s="54"/>
      <c r="AD25" s="54"/>
      <c r="AE25" s="54"/>
      <c r="AF25" s="54"/>
      <c r="AG25" s="54"/>
      <c r="AH25" s="54"/>
      <c r="AI25" s="54"/>
      <c r="AJ25" s="54"/>
      <c r="AK25" s="54"/>
      <c r="AL25" s="54"/>
      <c r="AM25" s="54"/>
      <c r="AN25" s="54"/>
      <c r="AO25" s="54"/>
    </row>
    <row r="26" spans="2:41" x14ac:dyDescent="0.45">
      <c r="B26" s="74" cm="1">
        <f t="array" aca="1" ref="B26" ca="1">FileSize(Folder&amp;Tests[[#This Row],[FileName]])</f>
        <v>33</v>
      </c>
      <c r="C26" s="44">
        <v>12</v>
      </c>
      <c r="D26" s="32" t="s">
        <v>124</v>
      </c>
      <c r="E26" s="31" t="b">
        <v>1</v>
      </c>
      <c r="F26" s="33" t="s">
        <v>93</v>
      </c>
      <c r="G26" s="33" t="b">
        <v>0</v>
      </c>
      <c r="H26" s="33" t="s">
        <v>93</v>
      </c>
      <c r="I26" s="33" t="s">
        <v>93</v>
      </c>
      <c r="J26" s="33" t="b">
        <v>1</v>
      </c>
      <c r="K26" s="33"/>
      <c r="L26" s="31">
        <v>1</v>
      </c>
      <c r="M26" s="31">
        <v>1</v>
      </c>
      <c r="N26" s="31">
        <v>0</v>
      </c>
      <c r="O26" s="31">
        <v>0</v>
      </c>
      <c r="P26" s="31"/>
      <c r="Q26" s="31"/>
      <c r="R26" s="31"/>
      <c r="S26" s="31"/>
      <c r="T26" s="31" t="s">
        <v>94</v>
      </c>
      <c r="U26" s="38"/>
      <c r="V26" s="58" t="str">
        <f ca="1"/>
        <v xml:space="preserve"> </v>
      </c>
      <c r="W26" t="str">
        <f ca="1"/>
        <v xml:space="preserve">    FileName =  "test_one_row_of_data.cscv"</v>
      </c>
      <c r="X26" t="str">
        <v/>
      </c>
      <c r="Y26" s="63"/>
      <c r="AA26" s="54"/>
      <c r="AB26" s="54"/>
      <c r="AC26" s="54"/>
      <c r="AD26" s="54"/>
      <c r="AE26" s="54"/>
      <c r="AF26" s="54"/>
      <c r="AG26" s="54"/>
      <c r="AH26" s="54"/>
      <c r="AI26" s="54"/>
      <c r="AJ26" s="54"/>
      <c r="AK26" s="54"/>
      <c r="AL26" s="54"/>
      <c r="AM26" s="54"/>
      <c r="AN26" s="54"/>
      <c r="AO26" s="54"/>
    </row>
    <row r="27" spans="2:41" x14ac:dyDescent="0.45">
      <c r="B27" s="74" cm="1">
        <f t="array" aca="1" ref="B27" ca="1">FileSize(Folder&amp;Tests[[#This Row],[FileName]])</f>
        <v>35</v>
      </c>
      <c r="C27" s="44">
        <v>13</v>
      </c>
      <c r="D27" s="32" t="s">
        <v>125</v>
      </c>
      <c r="E27" s="31" t="b">
        <v>1</v>
      </c>
      <c r="F27" s="33" t="s">
        <v>93</v>
      </c>
      <c r="G27" s="33" t="b">
        <v>0</v>
      </c>
      <c r="H27" s="33" t="s">
        <v>93</v>
      </c>
      <c r="I27" s="33" t="s">
        <v>93</v>
      </c>
      <c r="J27" s="33" t="b">
        <v>1</v>
      </c>
      <c r="K27" s="33"/>
      <c r="L27" s="31">
        <v>1</v>
      </c>
      <c r="M27" s="31">
        <v>1</v>
      </c>
      <c r="N27" s="31">
        <v>0</v>
      </c>
      <c r="O27" s="31">
        <v>0</v>
      </c>
      <c r="P27" s="31"/>
      <c r="Q27" s="31"/>
      <c r="R27" s="31"/>
      <c r="S27" s="31"/>
      <c r="T27" s="31" t="s">
        <v>94</v>
      </c>
      <c r="U27" s="38"/>
      <c r="V27" s="58" t="str">
        <f ca="1"/>
        <v xml:space="preserve"> </v>
      </c>
      <c r="W27" t="str">
        <f ca="1"/>
        <v xml:space="preserve">    TestRes = TestCSVRead(1, TestDescription, Expected, Folder + FileName, Observed, WhatDiffers, _</v>
      </c>
      <c r="X27" t="str">
        <v/>
      </c>
      <c r="Y27" s="63"/>
      <c r="AA27" s="54"/>
      <c r="AB27" s="54"/>
      <c r="AC27" s="54"/>
      <c r="AD27" s="54"/>
      <c r="AE27" s="54"/>
      <c r="AF27" s="54"/>
      <c r="AG27" s="54"/>
      <c r="AH27" s="54"/>
      <c r="AI27" s="54"/>
      <c r="AJ27" s="54"/>
      <c r="AK27" s="54"/>
      <c r="AL27" s="54"/>
      <c r="AM27" s="54"/>
      <c r="AN27" s="54"/>
      <c r="AO27" s="54"/>
    </row>
    <row r="28" spans="2:41" x14ac:dyDescent="0.45">
      <c r="B28" s="74" cm="1">
        <f t="array" aca="1" ref="B28" ca="1">FileSize(Folder&amp;Tests[[#This Row],[FileName]])</f>
        <v>35</v>
      </c>
      <c r="C28" s="44">
        <v>14</v>
      </c>
      <c r="D28" s="32" t="s">
        <v>126</v>
      </c>
      <c r="E28" s="31" t="b">
        <v>1</v>
      </c>
      <c r="F28" s="33" t="s">
        <v>93</v>
      </c>
      <c r="G28" s="33" t="b">
        <v>0</v>
      </c>
      <c r="H28" s="33" t="s">
        <v>93</v>
      </c>
      <c r="I28" s="33" t="s">
        <v>93</v>
      </c>
      <c r="J28" s="33" t="b">
        <v>1</v>
      </c>
      <c r="K28" s="33"/>
      <c r="L28" s="31">
        <v>1</v>
      </c>
      <c r="M28" s="31">
        <v>1</v>
      </c>
      <c r="N28" s="31">
        <v>0</v>
      </c>
      <c r="O28" s="31">
        <v>0</v>
      </c>
      <c r="P28" s="31"/>
      <c r="Q28" s="31"/>
      <c r="R28" s="31"/>
      <c r="S28" s="31"/>
      <c r="T28" s="31" t="s">
        <v>94</v>
      </c>
      <c r="U28" s="38"/>
      <c r="V28" s="58" t="str">
        <f ca="1"/>
        <v xml:space="preserve"> </v>
      </c>
      <c r="W28" t="str">
        <f ca="1"/>
        <v xml:space="preserve">        ConvertTypes := True, _</v>
      </c>
      <c r="X28" t="str">
        <v/>
      </c>
      <c r="Y28" s="63"/>
      <c r="AA28" s="54"/>
      <c r="AB28" s="54"/>
      <c r="AC28" s="54"/>
      <c r="AD28" s="54"/>
      <c r="AE28" s="54"/>
      <c r="AF28" s="54"/>
      <c r="AG28" s="54"/>
      <c r="AH28" s="54"/>
      <c r="AI28" s="54"/>
      <c r="AJ28" s="54"/>
      <c r="AK28" s="54"/>
      <c r="AL28" s="54"/>
      <c r="AM28" s="54"/>
      <c r="AN28" s="54"/>
      <c r="AO28" s="54"/>
    </row>
    <row r="29" spans="2:41" x14ac:dyDescent="0.45">
      <c r="B29" s="74" cm="1">
        <f t="array" aca="1" ref="B29" ca="1">FileSize(Folder&amp;Tests[[#This Row],[FileName]])</f>
        <v>32</v>
      </c>
      <c r="C29" s="44">
        <v>15</v>
      </c>
      <c r="D29" s="32" t="s">
        <v>127</v>
      </c>
      <c r="E29" s="31" t="b">
        <v>1</v>
      </c>
      <c r="F29" s="33" t="s">
        <v>93</v>
      </c>
      <c r="G29" s="33" t="b">
        <v>0</v>
      </c>
      <c r="H29" s="33" t="s">
        <v>93</v>
      </c>
      <c r="I29" s="33" t="s">
        <v>93</v>
      </c>
      <c r="J29" s="33" t="b">
        <v>1</v>
      </c>
      <c r="K29" s="33"/>
      <c r="L29" s="31">
        <v>1</v>
      </c>
      <c r="M29" s="31">
        <v>1</v>
      </c>
      <c r="N29" s="31">
        <v>0</v>
      </c>
      <c r="O29" s="31">
        <v>0</v>
      </c>
      <c r="P29" s="31"/>
      <c r="Q29" s="31"/>
      <c r="R29" s="31"/>
      <c r="S29" s="31"/>
      <c r="T29" s="31" t="s">
        <v>94</v>
      </c>
      <c r="U29" s="38"/>
      <c r="V29" s="58" t="str">
        <f ca="1"/>
        <v xml:space="preserve"> </v>
      </c>
      <c r="W29" t="str">
        <f ca="1"/>
        <v xml:space="preserve">        IgnoreEmptyLines := True, _</v>
      </c>
      <c r="X29" t="str">
        <v/>
      </c>
      <c r="Y29" s="63"/>
      <c r="AA29" s="54"/>
      <c r="AB29" s="54"/>
      <c r="AC29" s="54"/>
      <c r="AD29" s="54"/>
      <c r="AE29" s="54"/>
      <c r="AF29" s="54"/>
      <c r="AG29" s="54"/>
      <c r="AH29" s="54"/>
      <c r="AI29" s="54"/>
      <c r="AJ29" s="54"/>
      <c r="AK29" s="54"/>
      <c r="AL29" s="54"/>
      <c r="AM29" s="54"/>
      <c r="AN29" s="54"/>
      <c r="AO29" s="54"/>
    </row>
    <row r="30" spans="2:41" x14ac:dyDescent="0.45">
      <c r="B30" s="74" cm="1">
        <f t="array" aca="1" ref="B30" ca="1">FileSize(Folder&amp;Tests[[#This Row],[FileName]])</f>
        <v>35</v>
      </c>
      <c r="C30" s="44">
        <v>16</v>
      </c>
      <c r="D30" s="32" t="s">
        <v>128</v>
      </c>
      <c r="E30" s="31" t="b">
        <v>1</v>
      </c>
      <c r="F30" s="33" t="s">
        <v>93</v>
      </c>
      <c r="G30" s="33" t="b">
        <v>0</v>
      </c>
      <c r="H30" s="33" t="s">
        <v>93</v>
      </c>
      <c r="I30" s="33" t="s">
        <v>93</v>
      </c>
      <c r="J30" s="33" t="b">
        <v>1</v>
      </c>
      <c r="K30" s="33"/>
      <c r="L30" s="31">
        <v>1</v>
      </c>
      <c r="M30" s="31">
        <v>1</v>
      </c>
      <c r="N30" s="31">
        <v>0</v>
      </c>
      <c r="O30" s="31">
        <v>0</v>
      </c>
      <c r="P30" s="31"/>
      <c r="Q30" s="31"/>
      <c r="R30" s="31"/>
      <c r="S30" s="31"/>
      <c r="T30" s="31" t="s">
        <v>94</v>
      </c>
      <c r="U30" s="38"/>
      <c r="V30" s="58" t="str">
        <f ca="1"/>
        <v xml:space="preserve"> </v>
      </c>
      <c r="W30" t="str">
        <f ca="1"/>
        <v xml:space="preserve">        ShowMissingsAs := Empty)</v>
      </c>
      <c r="X30" t="str">
        <v/>
      </c>
      <c r="Y30" s="63"/>
      <c r="AA30" s="54"/>
      <c r="AB30" s="54"/>
      <c r="AC30" s="54"/>
      <c r="AD30" s="54"/>
      <c r="AE30" s="54"/>
      <c r="AF30" s="54"/>
      <c r="AG30" s="54"/>
      <c r="AH30" s="54"/>
      <c r="AI30" s="54"/>
      <c r="AJ30" s="54"/>
      <c r="AK30" s="54"/>
      <c r="AL30" s="54"/>
      <c r="AM30" s="54"/>
      <c r="AN30" s="54"/>
      <c r="AO30" s="54"/>
    </row>
    <row r="31" spans="2:41" x14ac:dyDescent="0.45">
      <c r="B31" s="74" cm="1">
        <f t="array" aca="1" ref="B31" ca="1">FileSize(Folder&amp;Tests[[#This Row],[FileName]])</f>
        <v>37</v>
      </c>
      <c r="C31" s="44">
        <v>17</v>
      </c>
      <c r="D31" s="32" t="s">
        <v>131</v>
      </c>
      <c r="E31" s="31" t="b">
        <v>1</v>
      </c>
      <c r="F31" s="33" t="s">
        <v>93</v>
      </c>
      <c r="G31" s="33" t="b">
        <v>0</v>
      </c>
      <c r="H31" s="33" t="s">
        <v>93</v>
      </c>
      <c r="I31" s="33" t="s">
        <v>93</v>
      </c>
      <c r="J31" s="33" t="b">
        <v>1</v>
      </c>
      <c r="K31" s="33"/>
      <c r="L31" s="31">
        <v>1</v>
      </c>
      <c r="M31" s="31">
        <v>1</v>
      </c>
      <c r="N31" s="31">
        <v>0</v>
      </c>
      <c r="O31" s="31">
        <v>0</v>
      </c>
      <c r="P31" s="31"/>
      <c r="Q31" s="31"/>
      <c r="R31" s="31"/>
      <c r="S31" s="31"/>
      <c r="T31" s="31" t="s">
        <v>94</v>
      </c>
      <c r="U31" s="38"/>
      <c r="V31" s="58" t="str">
        <f ca="1"/>
        <v xml:space="preserve"> </v>
      </c>
      <c r="W31" t="str">
        <f ca="1"/>
        <v xml:space="preserve">    AccumulateResults TestRes, NumPassed, NumFailed, WhatDiffers, Failures</v>
      </c>
      <c r="X31" t="str">
        <v/>
      </c>
      <c r="Y31" s="63"/>
      <c r="AA31" s="54"/>
      <c r="AB31" s="54"/>
      <c r="AC31" s="54"/>
      <c r="AD31" s="54"/>
      <c r="AE31" s="54"/>
      <c r="AF31" s="54"/>
      <c r="AG31" s="54"/>
      <c r="AH31" s="54"/>
      <c r="AI31" s="54"/>
      <c r="AJ31" s="54"/>
      <c r="AK31" s="54"/>
      <c r="AL31" s="54"/>
      <c r="AM31" s="54"/>
      <c r="AN31" s="54"/>
      <c r="AO31" s="54"/>
    </row>
    <row r="32" spans="2:41" x14ac:dyDescent="0.45">
      <c r="B32" s="74" cm="1">
        <f t="array" aca="1" ref="B32" ca="1">FileSize(Folder&amp;Tests[[#This Row],[FileName]])</f>
        <v>37</v>
      </c>
      <c r="C32" s="44">
        <v>18</v>
      </c>
      <c r="D32" s="32" t="s">
        <v>132</v>
      </c>
      <c r="E32" s="31" t="b">
        <v>1</v>
      </c>
      <c r="F32" s="33" t="s">
        <v>96</v>
      </c>
      <c r="G32" s="33" t="b">
        <v>0</v>
      </c>
      <c r="H32" s="33" t="s">
        <v>93</v>
      </c>
      <c r="I32" s="33" t="s">
        <v>93</v>
      </c>
      <c r="J32" s="33" t="b">
        <v>1</v>
      </c>
      <c r="K32" s="33"/>
      <c r="L32" s="31">
        <v>1</v>
      </c>
      <c r="M32" s="31">
        <v>1</v>
      </c>
      <c r="N32" s="31">
        <v>0</v>
      </c>
      <c r="O32" s="31">
        <v>0</v>
      </c>
      <c r="P32" s="31"/>
      <c r="Q32" s="31"/>
      <c r="R32" s="31"/>
      <c r="S32" s="31"/>
      <c r="T32" s="31" t="s">
        <v>94</v>
      </c>
      <c r="U32" s="38"/>
      <c r="V32" s="58" t="str">
        <f ca="1"/>
        <v xml:space="preserve"> </v>
      </c>
      <c r="W32" t="str">
        <f ca="1"/>
        <v/>
      </c>
      <c r="X32" t="str">
        <v/>
      </c>
      <c r="Y32" s="63"/>
      <c r="AA32" s="54"/>
      <c r="AB32" s="54"/>
      <c r="AC32" s="54"/>
      <c r="AD32" s="54"/>
      <c r="AE32" s="54"/>
      <c r="AF32" s="54"/>
      <c r="AG32" s="54"/>
      <c r="AH32" s="54"/>
      <c r="AI32" s="54"/>
      <c r="AJ32" s="54"/>
      <c r="AK32" s="54"/>
      <c r="AL32" s="54"/>
      <c r="AM32" s="54"/>
      <c r="AN32" s="54"/>
      <c r="AO32" s="54"/>
    </row>
    <row r="33" spans="2:41" x14ac:dyDescent="0.45">
      <c r="B33" s="74" cm="1">
        <f t="array" aca="1" ref="B33" ca="1">FileSize(Folder&amp;Tests[[#This Row],[FileName]])</f>
        <v>37</v>
      </c>
      <c r="C33" s="44">
        <v>19</v>
      </c>
      <c r="D33" s="32" t="s">
        <v>136</v>
      </c>
      <c r="E33" s="31" t="b">
        <v>1</v>
      </c>
      <c r="F33" s="33" t="s">
        <v>93</v>
      </c>
      <c r="G33" s="33" t="b">
        <v>0</v>
      </c>
      <c r="H33" s="33" t="s">
        <v>93</v>
      </c>
      <c r="I33" s="33" t="s">
        <v>93</v>
      </c>
      <c r="J33" s="33" t="b">
        <v>1</v>
      </c>
      <c r="K33" s="33"/>
      <c r="L33" s="31">
        <v>1</v>
      </c>
      <c r="M33" s="31">
        <v>1</v>
      </c>
      <c r="N33" s="31">
        <v>0</v>
      </c>
      <c r="O33" s="31">
        <v>0</v>
      </c>
      <c r="P33" s="31"/>
      <c r="Q33" s="31"/>
      <c r="R33" s="33" t="s">
        <v>277</v>
      </c>
      <c r="S33" s="31"/>
      <c r="T33" s="31" t="s">
        <v>94</v>
      </c>
      <c r="U33" s="38"/>
      <c r="V33" s="58" t="str">
        <f ca="1"/>
        <v xml:space="preserve"> </v>
      </c>
      <c r="W33" t="str">
        <f ca="1"/>
        <v xml:space="preserve">    Exit Sub</v>
      </c>
      <c r="X33" t="str">
        <v/>
      </c>
      <c r="Y33" s="63"/>
      <c r="AA33" s="54"/>
      <c r="AB33" s="54"/>
      <c r="AC33" s="54"/>
      <c r="AD33" s="54"/>
      <c r="AE33" s="54"/>
      <c r="AF33" s="54"/>
      <c r="AG33" s="54"/>
      <c r="AH33" s="54"/>
      <c r="AI33" s="54"/>
      <c r="AJ33" s="54"/>
      <c r="AK33" s="54"/>
      <c r="AL33" s="54"/>
      <c r="AM33" s="54"/>
      <c r="AN33" s="54"/>
      <c r="AO33" s="54"/>
    </row>
    <row r="34" spans="2:41" x14ac:dyDescent="0.45">
      <c r="B34" s="74" cm="1">
        <f t="array" aca="1" ref="B34" ca="1">FileSize(Folder&amp;Tests[[#This Row],[FileName]])</f>
        <v>35</v>
      </c>
      <c r="C34" s="44">
        <v>20</v>
      </c>
      <c r="D34" s="32" t="s">
        <v>137</v>
      </c>
      <c r="E34" s="31" t="b">
        <v>1</v>
      </c>
      <c r="F34" s="33" t="s">
        <v>93</v>
      </c>
      <c r="G34" s="33" t="b">
        <v>0</v>
      </c>
      <c r="H34" s="33" t="s">
        <v>93</v>
      </c>
      <c r="I34" s="33" t="s">
        <v>93</v>
      </c>
      <c r="J34" s="33" t="b">
        <v>1</v>
      </c>
      <c r="K34" s="33"/>
      <c r="L34" s="31">
        <v>1</v>
      </c>
      <c r="M34" s="31">
        <v>1</v>
      </c>
      <c r="N34" s="31">
        <v>0</v>
      </c>
      <c r="O34" s="31">
        <v>0</v>
      </c>
      <c r="P34" s="31"/>
      <c r="Q34" s="31"/>
      <c r="R34" s="31"/>
      <c r="S34" s="31"/>
      <c r="T34" s="31" t="s">
        <v>94</v>
      </c>
      <c r="U34" s="38"/>
      <c r="V34" s="58" t="str">
        <f ca="1"/>
        <v xml:space="preserve"> </v>
      </c>
      <c r="W34" t="str">
        <f ca="1"/>
        <v>ErrHandler:</v>
      </c>
      <c r="X34" t="str">
        <v/>
      </c>
      <c r="Y34" s="63"/>
      <c r="AA34" s="54"/>
      <c r="AB34" s="54"/>
      <c r="AC34" s="54"/>
      <c r="AD34" s="54"/>
      <c r="AE34" s="54"/>
      <c r="AF34" s="54"/>
      <c r="AG34" s="54"/>
      <c r="AH34" s="54"/>
      <c r="AI34" s="54"/>
      <c r="AJ34" s="54"/>
      <c r="AK34" s="54"/>
      <c r="AL34" s="54"/>
      <c r="AM34" s="54"/>
      <c r="AN34" s="54"/>
      <c r="AO34" s="54"/>
    </row>
    <row r="35" spans="2:41" x14ac:dyDescent="0.45">
      <c r="B35" s="74" cm="1">
        <f t="array" aca="1" ref="B35" ca="1">FileSize(Folder&amp;Tests[[#This Row],[FileName]])</f>
        <v>41</v>
      </c>
      <c r="C35" s="44">
        <v>21</v>
      </c>
      <c r="D35" s="32" t="s">
        <v>138</v>
      </c>
      <c r="E35" s="31" t="b">
        <v>1</v>
      </c>
      <c r="F35" s="33" t="s">
        <v>93</v>
      </c>
      <c r="G35" s="33" t="b">
        <v>0</v>
      </c>
      <c r="H35" s="33" t="s">
        <v>93</v>
      </c>
      <c r="I35" s="33" t="s">
        <v>93</v>
      </c>
      <c r="J35" s="33" t="b">
        <v>1</v>
      </c>
      <c r="K35" s="33"/>
      <c r="L35" s="31">
        <v>4</v>
      </c>
      <c r="M35" s="31">
        <v>1</v>
      </c>
      <c r="N35" s="31">
        <v>0</v>
      </c>
      <c r="O35" s="31">
        <v>0</v>
      </c>
      <c r="P35" s="31"/>
      <c r="Q35" s="31"/>
      <c r="R35" s="31"/>
      <c r="S35" s="31"/>
      <c r="T35" s="31" t="s">
        <v>94</v>
      </c>
      <c r="U35" s="38"/>
      <c r="V35" s="58" t="str">
        <f ca="1"/>
        <v xml:space="preserve"> </v>
      </c>
      <c r="W35" t="str">
        <f ca="1"/>
        <v xml:space="preserve">    Throw "#Test1 (line " &amp; CStr(Erl) + "): " &amp; Err.Description &amp; "!"</v>
      </c>
      <c r="X35" t="str">
        <v/>
      </c>
      <c r="Y35" s="63"/>
      <c r="AA35" s="54"/>
      <c r="AB35" s="54"/>
      <c r="AC35" s="54"/>
      <c r="AD35" s="54"/>
      <c r="AE35" s="54"/>
      <c r="AF35" s="54"/>
      <c r="AG35" s="54"/>
      <c r="AH35" s="54"/>
      <c r="AI35" s="54"/>
      <c r="AJ35" s="54"/>
      <c r="AK35" s="54"/>
      <c r="AL35" s="54"/>
      <c r="AM35" s="54"/>
      <c r="AN35" s="54"/>
      <c r="AO35" s="54"/>
    </row>
    <row r="36" spans="2:41" x14ac:dyDescent="0.45">
      <c r="B36" s="74" cm="1">
        <f t="array" aca="1" ref="B36" ca="1">FileSize(Folder&amp;Tests[[#This Row],[FileName]])</f>
        <v>37</v>
      </c>
      <c r="C36" s="44">
        <v>22</v>
      </c>
      <c r="D36" s="32" t="s">
        <v>139</v>
      </c>
      <c r="E36" s="31" t="b">
        <v>1</v>
      </c>
      <c r="F36" s="33" t="s">
        <v>93</v>
      </c>
      <c r="G36" s="33" t="b">
        <v>0</v>
      </c>
      <c r="H36" s="33" t="s">
        <v>93</v>
      </c>
      <c r="I36" s="33" t="s">
        <v>93</v>
      </c>
      <c r="J36" s="33" t="b">
        <v>1</v>
      </c>
      <c r="K36" s="33"/>
      <c r="L36" s="31">
        <v>1</v>
      </c>
      <c r="M36" s="31">
        <v>1</v>
      </c>
      <c r="N36" s="31">
        <v>0</v>
      </c>
      <c r="O36" s="31">
        <v>0</v>
      </c>
      <c r="P36" s="31"/>
      <c r="Q36" s="31"/>
      <c r="R36" s="31"/>
      <c r="S36" s="31"/>
      <c r="T36" s="31" t="s">
        <v>94</v>
      </c>
      <c r="U36" s="38"/>
      <c r="V36" s="58" t="str">
        <f ca="1"/>
        <v xml:space="preserve"> </v>
      </c>
      <c r="W36" t="str">
        <f ca="1"/>
        <v>End Sub</v>
      </c>
      <c r="X36" t="str">
        <v/>
      </c>
      <c r="Y36" s="63"/>
      <c r="AA36" s="54"/>
      <c r="AB36" s="54"/>
      <c r="AC36" s="54"/>
      <c r="AD36" s="54"/>
      <c r="AE36" s="54"/>
      <c r="AF36" s="54"/>
      <c r="AG36" s="54"/>
      <c r="AH36" s="54"/>
      <c r="AI36" s="54"/>
      <c r="AJ36" s="54"/>
      <c r="AK36" s="54"/>
      <c r="AL36" s="54"/>
      <c r="AM36" s="54"/>
      <c r="AN36" s="54"/>
      <c r="AO36" s="54"/>
    </row>
    <row r="37" spans="2:41" x14ac:dyDescent="0.45">
      <c r="B37" s="74" cm="1">
        <f t="array" aca="1" ref="B37" ca="1">FileSize(Folder&amp;Tests[[#This Row],[FileName]])</f>
        <v>37</v>
      </c>
      <c r="C37" s="44">
        <v>23</v>
      </c>
      <c r="D37" s="32" t="s">
        <v>140</v>
      </c>
      <c r="E37" s="31" t="b">
        <v>1</v>
      </c>
      <c r="F37" s="33" t="s">
        <v>93</v>
      </c>
      <c r="G37" s="33" t="b">
        <v>0</v>
      </c>
      <c r="H37" s="33" t="s">
        <v>93</v>
      </c>
      <c r="I37" s="33" t="s">
        <v>93</v>
      </c>
      <c r="J37" s="33" t="b">
        <v>1</v>
      </c>
      <c r="K37" s="33"/>
      <c r="L37" s="31">
        <v>1</v>
      </c>
      <c r="M37" s="31">
        <v>1</v>
      </c>
      <c r="N37" s="31">
        <v>0</v>
      </c>
      <c r="O37" s="31">
        <v>0</v>
      </c>
      <c r="P37" s="31"/>
      <c r="Q37" s="31"/>
      <c r="R37" s="31"/>
      <c r="S37" s="31"/>
      <c r="T37" s="31" t="s">
        <v>94</v>
      </c>
      <c r="U37" s="38"/>
      <c r="V37" s="58" t="str">
        <f ca="1"/>
        <v xml:space="preserve"> </v>
      </c>
      <c r="X37" t="str">
        <v/>
      </c>
      <c r="Y37" s="63"/>
      <c r="AA37" s="54"/>
      <c r="AB37" s="54"/>
      <c r="AC37" s="54"/>
      <c r="AD37" s="54"/>
      <c r="AE37" s="54"/>
      <c r="AF37" s="54"/>
      <c r="AG37" s="54"/>
      <c r="AH37" s="54"/>
      <c r="AI37" s="54"/>
      <c r="AJ37" s="54"/>
      <c r="AK37" s="54"/>
      <c r="AL37" s="54"/>
      <c r="AM37" s="54"/>
      <c r="AN37" s="54"/>
      <c r="AO37" s="54"/>
    </row>
    <row r="38" spans="2:41" x14ac:dyDescent="0.45">
      <c r="B38" s="74" cm="1">
        <f t="array" aca="1" ref="B38" ca="1">FileSize(Folder&amp;Tests[[#This Row],[FileName]])</f>
        <v>40</v>
      </c>
      <c r="C38" s="44">
        <v>24</v>
      </c>
      <c r="D38" s="32" t="s">
        <v>141</v>
      </c>
      <c r="E38" s="31" t="b">
        <v>1</v>
      </c>
      <c r="F38" s="33" t="s">
        <v>93</v>
      </c>
      <c r="G38" s="33" t="b">
        <v>0</v>
      </c>
      <c r="H38" s="33" t="s">
        <v>265</v>
      </c>
      <c r="I38" s="33" t="s">
        <v>93</v>
      </c>
      <c r="J38" s="33" t="b">
        <v>1</v>
      </c>
      <c r="K38" s="33"/>
      <c r="L38" s="31">
        <v>1</v>
      </c>
      <c r="M38" s="31">
        <v>1</v>
      </c>
      <c r="N38" s="31">
        <v>0</v>
      </c>
      <c r="O38" s="31">
        <v>0</v>
      </c>
      <c r="P38" s="31"/>
      <c r="Q38" s="31"/>
      <c r="R38" s="31"/>
      <c r="S38" s="31"/>
      <c r="T38" s="31" t="s">
        <v>94</v>
      </c>
      <c r="U38" s="38"/>
      <c r="V38" s="58" t="str">
        <f ca="1"/>
        <v xml:space="preserve"> </v>
      </c>
      <c r="X38" t="str">
        <v/>
      </c>
      <c r="Y38" s="63"/>
      <c r="AA38" s="54"/>
      <c r="AB38" s="54"/>
      <c r="AC38" s="54"/>
      <c r="AD38" s="54"/>
      <c r="AE38" s="54"/>
      <c r="AF38" s="54"/>
      <c r="AG38" s="54"/>
      <c r="AH38" s="54"/>
      <c r="AI38" s="54"/>
      <c r="AJ38" s="54"/>
      <c r="AK38" s="54"/>
      <c r="AL38" s="54"/>
      <c r="AM38" s="54"/>
      <c r="AN38" s="54"/>
      <c r="AO38" s="54"/>
    </row>
    <row r="39" spans="2:41" x14ac:dyDescent="0.45">
      <c r="B39" s="74" cm="1">
        <f t="array" aca="1" ref="B39" ca="1">FileSize(Folder&amp;Tests[[#This Row],[FileName]])</f>
        <v>40</v>
      </c>
      <c r="C39" s="44">
        <v>25</v>
      </c>
      <c r="D39" s="32" t="s">
        <v>142</v>
      </c>
      <c r="E39" s="31" t="b">
        <v>1</v>
      </c>
      <c r="F39" s="33" t="s">
        <v>93</v>
      </c>
      <c r="G39" s="33" t="b">
        <v>0</v>
      </c>
      <c r="H39" s="31" t="s">
        <v>99</v>
      </c>
      <c r="I39" s="33" t="s">
        <v>93</v>
      </c>
      <c r="J39" s="33" t="b">
        <v>1</v>
      </c>
      <c r="K39" s="33"/>
      <c r="L39" s="31">
        <v>1</v>
      </c>
      <c r="M39" s="31">
        <v>1</v>
      </c>
      <c r="N39" s="31">
        <v>0</v>
      </c>
      <c r="O39" s="31">
        <v>0</v>
      </c>
      <c r="P39" s="31"/>
      <c r="Q39" s="31"/>
      <c r="R39" s="31"/>
      <c r="S39" s="31"/>
      <c r="T39" s="31" t="s">
        <v>94</v>
      </c>
      <c r="U39" s="38"/>
      <c r="V39" s="58" t="str">
        <f ca="1"/>
        <v xml:space="preserve"> </v>
      </c>
      <c r="X39" t="str">
        <v/>
      </c>
      <c r="Y39" s="63"/>
      <c r="AA39" s="54"/>
      <c r="AB39" s="54"/>
      <c r="AC39" s="54"/>
      <c r="AD39" s="54"/>
      <c r="AE39" s="54"/>
      <c r="AF39" s="54"/>
      <c r="AG39" s="54"/>
      <c r="AH39" s="54"/>
      <c r="AI39" s="54"/>
      <c r="AJ39" s="54"/>
      <c r="AK39" s="54"/>
      <c r="AL39" s="54"/>
      <c r="AM39" s="54"/>
      <c r="AN39" s="54"/>
      <c r="AO39" s="54"/>
    </row>
    <row r="40" spans="2:41" x14ac:dyDescent="0.45">
      <c r="B40" s="74" cm="1">
        <f t="array" aca="1" ref="B40" ca="1">FileSize(Folder&amp;Tests[[#This Row],[FileName]])</f>
        <v>46</v>
      </c>
      <c r="C40" s="44">
        <v>26</v>
      </c>
      <c r="D40" s="32" t="s">
        <v>143</v>
      </c>
      <c r="E40" s="31" t="b">
        <v>1</v>
      </c>
      <c r="F40" s="33" t="s">
        <v>96</v>
      </c>
      <c r="G40" s="33" t="b">
        <v>1</v>
      </c>
      <c r="H40" s="33" t="s">
        <v>93</v>
      </c>
      <c r="I40" s="33" t="s">
        <v>93</v>
      </c>
      <c r="J40" s="33" t="b">
        <v>1</v>
      </c>
      <c r="K40" s="33"/>
      <c r="L40" s="31">
        <v>1</v>
      </c>
      <c r="M40" s="31">
        <v>1</v>
      </c>
      <c r="N40" s="31">
        <v>0</v>
      </c>
      <c r="O40" s="31">
        <v>0</v>
      </c>
      <c r="P40" s="31"/>
      <c r="Q40" s="31"/>
      <c r="R40" s="31"/>
      <c r="S40" s="31"/>
      <c r="T40" s="31" t="s">
        <v>94</v>
      </c>
      <c r="U40" s="38"/>
      <c r="V40" s="58" t="str">
        <f ca="1"/>
        <v xml:space="preserve"> </v>
      </c>
      <c r="X40" t="str">
        <v/>
      </c>
      <c r="Y40" s="63"/>
      <c r="AA40" s="54"/>
      <c r="AB40" s="54"/>
      <c r="AC40" s="54"/>
      <c r="AD40" s="54"/>
      <c r="AE40" s="54"/>
      <c r="AF40" s="54"/>
      <c r="AG40" s="54"/>
      <c r="AH40" s="54"/>
      <c r="AI40" s="54"/>
      <c r="AJ40" s="54"/>
      <c r="AK40" s="54"/>
      <c r="AL40" s="54"/>
      <c r="AM40" s="54"/>
      <c r="AN40" s="54"/>
      <c r="AO40" s="54"/>
    </row>
    <row r="41" spans="2:41" x14ac:dyDescent="0.45">
      <c r="B41" s="74" cm="1">
        <f t="array" aca="1" ref="B41" ca="1">FileSize(Folder&amp;Tests[[#This Row],[FileName]])</f>
        <v>44</v>
      </c>
      <c r="C41" s="44">
        <v>27</v>
      </c>
      <c r="D41" s="32" t="s">
        <v>144</v>
      </c>
      <c r="E41" s="31" t="b">
        <v>0</v>
      </c>
      <c r="F41" s="33" t="s">
        <v>93</v>
      </c>
      <c r="G41" s="33" t="b">
        <v>0</v>
      </c>
      <c r="H41" s="33" t="s">
        <v>93</v>
      </c>
      <c r="I41" s="33" t="s">
        <v>93</v>
      </c>
      <c r="J41" s="33" t="b">
        <v>1</v>
      </c>
      <c r="K41" s="33"/>
      <c r="L41" s="31">
        <v>1</v>
      </c>
      <c r="M41" s="31">
        <v>1</v>
      </c>
      <c r="N41" s="31">
        <v>0</v>
      </c>
      <c r="O41" s="31">
        <v>0</v>
      </c>
      <c r="P41" s="31"/>
      <c r="Q41" s="31"/>
      <c r="R41" s="31"/>
      <c r="S41" s="31"/>
      <c r="T41" s="31" t="s">
        <v>94</v>
      </c>
      <c r="U41" s="38"/>
      <c r="V41" s="58" t="str">
        <f ca="1"/>
        <v xml:space="preserve"> </v>
      </c>
      <c r="X41" t="str">
        <v/>
      </c>
      <c r="Y41" s="63"/>
      <c r="AA41" s="54"/>
      <c r="AB41" s="54"/>
      <c r="AC41" s="54"/>
      <c r="AD41" s="54"/>
      <c r="AE41" s="54"/>
      <c r="AF41" s="54"/>
      <c r="AG41" s="54"/>
      <c r="AH41" s="54"/>
      <c r="AI41" s="54"/>
      <c r="AJ41" s="54"/>
      <c r="AK41" s="54"/>
      <c r="AL41" s="54"/>
      <c r="AM41" s="54"/>
      <c r="AN41" s="54"/>
      <c r="AO41" s="54"/>
    </row>
    <row r="42" spans="2:41" x14ac:dyDescent="0.45">
      <c r="B42" s="74" cm="1">
        <f t="array" aca="1" ref="B42" ca="1">FileSize(Folder&amp;Tests[[#This Row],[FileName]])</f>
        <v>51</v>
      </c>
      <c r="C42" s="44">
        <v>28</v>
      </c>
      <c r="D42" s="32" t="s">
        <v>145</v>
      </c>
      <c r="E42" s="31" t="b">
        <v>0</v>
      </c>
      <c r="F42" s="33" t="s">
        <v>93</v>
      </c>
      <c r="G42" s="33" t="b">
        <v>0</v>
      </c>
      <c r="H42" s="33" t="s">
        <v>93</v>
      </c>
      <c r="I42" s="33" t="s">
        <v>93</v>
      </c>
      <c r="J42" s="33" t="b">
        <v>1</v>
      </c>
      <c r="K42" s="33"/>
      <c r="L42" s="31">
        <v>1</v>
      </c>
      <c r="M42" s="31">
        <v>1</v>
      </c>
      <c r="N42" s="31">
        <v>0</v>
      </c>
      <c r="O42" s="31">
        <v>0</v>
      </c>
      <c r="P42" s="31"/>
      <c r="Q42" s="31"/>
      <c r="R42" s="31"/>
      <c r="S42" s="31"/>
      <c r="T42" s="31" t="s">
        <v>94</v>
      </c>
      <c r="U42" s="38" t="s">
        <v>100</v>
      </c>
      <c r="V42" s="58" t="str">
        <f ca="1"/>
        <v xml:space="preserve"> </v>
      </c>
      <c r="X42" t="str">
        <v/>
      </c>
      <c r="Y42" s="63"/>
      <c r="AA42" s="54"/>
      <c r="AB42" s="54"/>
      <c r="AC42" s="54"/>
      <c r="AD42" s="54"/>
      <c r="AE42" s="54"/>
      <c r="AF42" s="54"/>
      <c r="AG42" s="54"/>
      <c r="AH42" s="54"/>
      <c r="AI42" s="54"/>
      <c r="AJ42" s="54"/>
      <c r="AK42" s="54"/>
      <c r="AL42" s="54"/>
      <c r="AM42" s="54"/>
      <c r="AN42" s="54"/>
      <c r="AO42" s="54"/>
    </row>
    <row r="43" spans="2:41" x14ac:dyDescent="0.45">
      <c r="B43" s="74" cm="1">
        <f t="array" aca="1" ref="B43" ca="1">FileSize(Folder&amp;Tests[[#This Row],[FileName]])</f>
        <v>47</v>
      </c>
      <c r="C43" s="44">
        <v>29</v>
      </c>
      <c r="D43" s="32" t="s">
        <v>146</v>
      </c>
      <c r="E43" s="31" t="b">
        <v>0</v>
      </c>
      <c r="F43" s="33" t="s">
        <v>93</v>
      </c>
      <c r="G43" s="33" t="b">
        <v>0</v>
      </c>
      <c r="H43" s="33" t="s">
        <v>93</v>
      </c>
      <c r="I43" s="33" t="s">
        <v>93</v>
      </c>
      <c r="J43" s="33" t="b">
        <v>1</v>
      </c>
      <c r="K43" s="33"/>
      <c r="L43" s="31">
        <v>1</v>
      </c>
      <c r="M43" s="31">
        <v>1</v>
      </c>
      <c r="N43" s="31">
        <v>0</v>
      </c>
      <c r="O43" s="31">
        <v>0</v>
      </c>
      <c r="P43" s="31"/>
      <c r="Q43" s="31"/>
      <c r="R43" s="31"/>
      <c r="S43" s="31"/>
      <c r="T43" s="31" t="s">
        <v>94</v>
      </c>
      <c r="U43" s="38"/>
      <c r="V43" s="58" t="str">
        <f ca="1"/>
        <v xml:space="preserve"> </v>
      </c>
      <c r="X43" t="str">
        <v/>
      </c>
      <c r="Y43" s="63"/>
      <c r="AA43" s="54"/>
      <c r="AB43" s="54"/>
      <c r="AC43" s="54"/>
      <c r="AD43" s="54"/>
      <c r="AE43" s="54"/>
      <c r="AF43" s="54"/>
      <c r="AG43" s="54"/>
      <c r="AH43" s="54"/>
      <c r="AI43" s="54"/>
      <c r="AJ43" s="54"/>
      <c r="AK43" s="54"/>
      <c r="AL43" s="54"/>
      <c r="AM43" s="54"/>
      <c r="AN43" s="54"/>
      <c r="AO43" s="54"/>
    </row>
    <row r="44" spans="2:41" x14ac:dyDescent="0.45">
      <c r="B44" s="74" cm="1">
        <f t="array" aca="1" ref="B44" ca="1">FileSize(Folder&amp;Tests[[#This Row],[FileName]])</f>
        <v>50</v>
      </c>
      <c r="C44" s="44">
        <v>30</v>
      </c>
      <c r="D44" s="32" t="s">
        <v>147</v>
      </c>
      <c r="E44" s="31" t="b">
        <v>1</v>
      </c>
      <c r="F44" s="33" t="s">
        <v>93</v>
      </c>
      <c r="G44" s="33" t="b">
        <v>0</v>
      </c>
      <c r="H44" s="33" t="s">
        <v>93</v>
      </c>
      <c r="I44" s="33" t="s">
        <v>93</v>
      </c>
      <c r="J44" s="33" t="b">
        <v>1</v>
      </c>
      <c r="K44" s="33"/>
      <c r="L44" s="31">
        <v>1</v>
      </c>
      <c r="M44" s="31">
        <v>1</v>
      </c>
      <c r="N44" s="31">
        <v>0</v>
      </c>
      <c r="O44" s="31">
        <v>0</v>
      </c>
      <c r="P44" s="31"/>
      <c r="Q44" s="31"/>
      <c r="R44" s="31"/>
      <c r="S44" s="31"/>
      <c r="T44" s="31" t="s">
        <v>94</v>
      </c>
      <c r="U44" s="38"/>
      <c r="V44" s="58" t="str">
        <f ca="1"/>
        <v xml:space="preserve"> </v>
      </c>
      <c r="X44" t="str">
        <v/>
      </c>
      <c r="Y44" s="63"/>
      <c r="AA44" s="54"/>
      <c r="AB44" s="54"/>
      <c r="AC44" s="54"/>
      <c r="AD44" s="54"/>
      <c r="AE44" s="54"/>
      <c r="AF44" s="54"/>
      <c r="AG44" s="54"/>
      <c r="AH44" s="54"/>
      <c r="AI44" s="54"/>
      <c r="AJ44" s="54"/>
      <c r="AK44" s="54"/>
      <c r="AL44" s="54"/>
      <c r="AM44" s="54"/>
      <c r="AN44" s="54"/>
      <c r="AO44" s="54"/>
    </row>
    <row r="45" spans="2:41" x14ac:dyDescent="0.45">
      <c r="B45" s="74" cm="1">
        <f t="array" aca="1" ref="B45" ca="1">FileSize(Folder&amp;Tests[[#This Row],[FileName]])</f>
        <v>53</v>
      </c>
      <c r="C45" s="44">
        <v>31</v>
      </c>
      <c r="D45" s="32" t="s">
        <v>148</v>
      </c>
      <c r="E45" s="31" t="b">
        <v>1</v>
      </c>
      <c r="F45" s="33" t="s">
        <v>93</v>
      </c>
      <c r="G45" s="33" t="b">
        <v>0</v>
      </c>
      <c r="H45" s="33" t="s">
        <v>93</v>
      </c>
      <c r="I45" s="33" t="s">
        <v>93</v>
      </c>
      <c r="J45" s="33" t="b">
        <v>1</v>
      </c>
      <c r="K45" s="33"/>
      <c r="L45" s="31">
        <v>1</v>
      </c>
      <c r="M45" s="31">
        <v>1</v>
      </c>
      <c r="N45" s="31">
        <v>0</v>
      </c>
      <c r="O45" s="31">
        <v>0</v>
      </c>
      <c r="P45" s="31" t="s">
        <v>278</v>
      </c>
      <c r="Q45" s="31" t="s">
        <v>279</v>
      </c>
      <c r="R45" s="31"/>
      <c r="S45" s="31"/>
      <c r="T45" s="31" t="s">
        <v>94</v>
      </c>
      <c r="U45" s="38"/>
      <c r="V45" s="58" t="str">
        <f ca="1"/>
        <v xml:space="preserve"> </v>
      </c>
      <c r="X45" t="str">
        <v/>
      </c>
      <c r="Y45" s="63"/>
      <c r="AA45" s="54"/>
      <c r="AB45" s="54"/>
      <c r="AC45" s="54"/>
      <c r="AD45" s="54"/>
      <c r="AE45" s="54"/>
      <c r="AF45" s="54"/>
      <c r="AG45" s="54"/>
      <c r="AH45" s="54"/>
      <c r="AI45" s="54"/>
      <c r="AJ45" s="54"/>
      <c r="AK45" s="54"/>
      <c r="AL45" s="54"/>
      <c r="AM45" s="54"/>
      <c r="AN45" s="54"/>
      <c r="AO45" s="54"/>
    </row>
    <row r="46" spans="2:41" x14ac:dyDescent="0.45">
      <c r="B46" s="74" cm="1">
        <f t="array" aca="1" ref="B46" ca="1">FileSize(Folder&amp;Tests[[#This Row],[FileName]])</f>
        <v>53</v>
      </c>
      <c r="C46" s="44">
        <v>32</v>
      </c>
      <c r="D46" s="32" t="s">
        <v>149</v>
      </c>
      <c r="E46" s="31" t="b">
        <v>1</v>
      </c>
      <c r="F46" s="33" t="s">
        <v>93</v>
      </c>
      <c r="G46" s="33" t="b">
        <v>0</v>
      </c>
      <c r="H46" s="33" t="s">
        <v>93</v>
      </c>
      <c r="I46" s="33" t="s">
        <v>93</v>
      </c>
      <c r="J46" s="33" t="b">
        <v>1</v>
      </c>
      <c r="K46" s="33"/>
      <c r="L46" s="31">
        <v>1</v>
      </c>
      <c r="M46" s="31">
        <v>1</v>
      </c>
      <c r="N46" s="31">
        <v>0</v>
      </c>
      <c r="O46" s="31">
        <v>0</v>
      </c>
      <c r="P46" s="31"/>
      <c r="Q46" s="31"/>
      <c r="R46" s="31"/>
      <c r="S46" s="31"/>
      <c r="T46" s="31" t="s">
        <v>94</v>
      </c>
      <c r="U46" s="38"/>
      <c r="V46" s="58" t="str">
        <f ca="1"/>
        <v xml:space="preserve"> </v>
      </c>
      <c r="X46" t="str">
        <v/>
      </c>
      <c r="Y46" s="63"/>
      <c r="AA46" s="54"/>
      <c r="AB46" s="54"/>
      <c r="AC46" s="54"/>
      <c r="AD46" s="54"/>
      <c r="AE46" s="54"/>
      <c r="AF46" s="54"/>
      <c r="AG46" s="54"/>
      <c r="AH46" s="54"/>
      <c r="AI46" s="54"/>
      <c r="AJ46" s="54"/>
      <c r="AK46" s="54"/>
      <c r="AL46" s="54"/>
      <c r="AM46" s="54"/>
      <c r="AN46" s="54"/>
      <c r="AO46" s="54"/>
    </row>
    <row r="47" spans="2:41" x14ac:dyDescent="0.45">
      <c r="B47" s="74" cm="1">
        <f t="array" aca="1" ref="B47" ca="1">FileSize(Folder&amp;Tests[[#This Row],[FileName]])</f>
        <v>53</v>
      </c>
      <c r="C47" s="44">
        <v>33</v>
      </c>
      <c r="D47" s="32" t="s">
        <v>150</v>
      </c>
      <c r="E47" s="31" t="b">
        <v>1</v>
      </c>
      <c r="F47" s="33" t="s">
        <v>93</v>
      </c>
      <c r="G47" s="33" t="b">
        <v>0</v>
      </c>
      <c r="H47" s="33" t="s">
        <v>93</v>
      </c>
      <c r="I47" s="33" t="s">
        <v>93</v>
      </c>
      <c r="J47" s="33" t="b">
        <v>1</v>
      </c>
      <c r="K47" s="33"/>
      <c r="L47" s="31">
        <v>1</v>
      </c>
      <c r="M47" s="31">
        <v>1</v>
      </c>
      <c r="N47" s="31">
        <v>0</v>
      </c>
      <c r="O47" s="31">
        <v>0</v>
      </c>
      <c r="P47" s="31"/>
      <c r="Q47" s="31"/>
      <c r="R47" s="31"/>
      <c r="S47" s="31"/>
      <c r="T47" s="31" t="s">
        <v>94</v>
      </c>
      <c r="U47" s="38"/>
      <c r="V47" s="58" t="str">
        <f ca="1"/>
        <v xml:space="preserve"> </v>
      </c>
      <c r="X47" t="str">
        <v/>
      </c>
      <c r="Y47" s="63"/>
      <c r="AA47" s="54"/>
      <c r="AB47" s="54"/>
      <c r="AC47" s="54"/>
      <c r="AD47" s="54"/>
      <c r="AE47" s="54"/>
      <c r="AF47" s="54"/>
      <c r="AG47" s="54"/>
      <c r="AH47" s="54"/>
      <c r="AI47" s="54"/>
      <c r="AJ47" s="54"/>
      <c r="AK47" s="54"/>
      <c r="AL47" s="54"/>
      <c r="AM47" s="54"/>
      <c r="AN47" s="54"/>
      <c r="AO47" s="54"/>
    </row>
    <row r="48" spans="2:41" x14ac:dyDescent="0.45">
      <c r="B48" s="74" cm="1">
        <f t="array" aca="1" ref="B48" ca="1">FileSize(Folder&amp;Tests[[#This Row],[FileName]])</f>
        <v>53</v>
      </c>
      <c r="C48" s="44">
        <v>34</v>
      </c>
      <c r="D48" s="32" t="s">
        <v>151</v>
      </c>
      <c r="E48" s="31" t="b">
        <v>1</v>
      </c>
      <c r="F48" s="33" t="s">
        <v>93</v>
      </c>
      <c r="G48" s="33" t="b">
        <v>0</v>
      </c>
      <c r="H48" s="33" t="s">
        <v>93</v>
      </c>
      <c r="I48" s="33" t="s">
        <v>93</v>
      </c>
      <c r="J48" s="33" t="b">
        <v>1</v>
      </c>
      <c r="K48" s="33"/>
      <c r="L48" s="31">
        <v>1</v>
      </c>
      <c r="M48" s="31">
        <v>1</v>
      </c>
      <c r="N48" s="31">
        <v>0</v>
      </c>
      <c r="O48" s="31">
        <v>0</v>
      </c>
      <c r="P48" s="31"/>
      <c r="Q48" s="31"/>
      <c r="R48" s="31"/>
      <c r="S48" s="31"/>
      <c r="T48" s="31" t="s">
        <v>94</v>
      </c>
      <c r="U48" s="36" t="s">
        <v>518</v>
      </c>
      <c r="V48" s="58" t="str">
        <f ca="1"/>
        <v xml:space="preserve"> </v>
      </c>
      <c r="X48" t="str">
        <v/>
      </c>
      <c r="Y48" s="63"/>
      <c r="AA48" s="54"/>
      <c r="AB48" s="54"/>
      <c r="AC48" s="54"/>
      <c r="AD48" s="54"/>
      <c r="AE48" s="54"/>
      <c r="AF48" s="54"/>
      <c r="AG48" s="54"/>
      <c r="AH48" s="54"/>
      <c r="AI48" s="54"/>
      <c r="AJ48" s="54"/>
      <c r="AK48" s="54"/>
      <c r="AL48" s="54"/>
      <c r="AM48" s="54"/>
      <c r="AN48" s="54"/>
      <c r="AO48" s="54"/>
    </row>
    <row r="49" spans="2:41" x14ac:dyDescent="0.45">
      <c r="B49" s="74" cm="1">
        <f t="array" aca="1" ref="B49" ca="1">FileSize(Folder&amp;Tests[[#This Row],[FileName]])</f>
        <v>54</v>
      </c>
      <c r="C49" s="44">
        <v>35</v>
      </c>
      <c r="D49" s="32" t="s">
        <v>152</v>
      </c>
      <c r="E49" s="31" t="b">
        <v>1</v>
      </c>
      <c r="F49" s="33" t="s">
        <v>93</v>
      </c>
      <c r="G49" s="33" t="b">
        <v>0</v>
      </c>
      <c r="H49" s="33" t="s">
        <v>93</v>
      </c>
      <c r="I49" s="33" t="s">
        <v>93</v>
      </c>
      <c r="J49" s="33" t="b">
        <v>1</v>
      </c>
      <c r="K49" s="33"/>
      <c r="L49" s="31">
        <v>1</v>
      </c>
      <c r="M49" s="31">
        <v>1</v>
      </c>
      <c r="N49" s="31">
        <v>0</v>
      </c>
      <c r="O49" s="31">
        <v>0</v>
      </c>
      <c r="P49" s="31"/>
      <c r="Q49" s="31"/>
      <c r="R49" s="31" t="s">
        <v>277</v>
      </c>
      <c r="S49" s="31"/>
      <c r="T49" s="31" t="s">
        <v>94</v>
      </c>
      <c r="U49" s="38"/>
      <c r="V49" s="58" t="str">
        <f ca="1"/>
        <v xml:space="preserve"> </v>
      </c>
      <c r="X49" t="str">
        <v/>
      </c>
      <c r="Y49" s="63"/>
      <c r="AA49" s="54"/>
      <c r="AB49" s="54"/>
      <c r="AC49" s="54"/>
      <c r="AD49" s="54"/>
      <c r="AE49" s="54"/>
      <c r="AF49" s="54"/>
      <c r="AG49" s="54"/>
      <c r="AH49" s="54"/>
      <c r="AI49" s="54"/>
      <c r="AJ49" s="54"/>
      <c r="AK49" s="54"/>
      <c r="AL49" s="54"/>
      <c r="AM49" s="54"/>
      <c r="AN49" s="54"/>
      <c r="AO49" s="54"/>
    </row>
    <row r="50" spans="2:41" x14ac:dyDescent="0.45">
      <c r="B50" s="74" cm="1">
        <f t="array" aca="1" ref="B50" ca="1">FileSize(Folder&amp;Tests[[#This Row],[FileName]])</f>
        <v>56</v>
      </c>
      <c r="C50" s="44">
        <v>36</v>
      </c>
      <c r="D50" s="32" t="s">
        <v>153</v>
      </c>
      <c r="E50" s="31" t="s">
        <v>216</v>
      </c>
      <c r="F50" s="33" t="s">
        <v>93</v>
      </c>
      <c r="G50" s="33" t="b">
        <v>0</v>
      </c>
      <c r="H50" s="33" t="s">
        <v>93</v>
      </c>
      <c r="I50" s="33" t="s">
        <v>93</v>
      </c>
      <c r="J50" s="33" t="b">
        <v>1</v>
      </c>
      <c r="K50" s="33"/>
      <c r="L50" s="31">
        <v>1</v>
      </c>
      <c r="M50" s="31">
        <v>1</v>
      </c>
      <c r="N50" s="31">
        <v>0</v>
      </c>
      <c r="O50" s="31">
        <v>0</v>
      </c>
      <c r="P50" s="31"/>
      <c r="Q50" s="31"/>
      <c r="R50" s="31"/>
      <c r="S50" s="31"/>
      <c r="T50" s="31" t="s">
        <v>94</v>
      </c>
      <c r="U50" s="39"/>
      <c r="V50" s="58" t="str">
        <f ca="1"/>
        <v xml:space="preserve"> </v>
      </c>
      <c r="X50" t="str">
        <v/>
      </c>
      <c r="Y50" s="63"/>
      <c r="AA50" s="54"/>
      <c r="AB50" s="54"/>
      <c r="AC50" s="54"/>
      <c r="AD50" s="54"/>
      <c r="AE50" s="54"/>
      <c r="AF50" s="54"/>
      <c r="AG50" s="54"/>
      <c r="AH50" s="54"/>
      <c r="AI50" s="54"/>
      <c r="AJ50" s="54"/>
      <c r="AK50" s="54"/>
      <c r="AL50" s="54"/>
      <c r="AM50" s="54"/>
      <c r="AN50" s="54"/>
      <c r="AO50" s="54"/>
    </row>
    <row r="51" spans="2:41" x14ac:dyDescent="0.45">
      <c r="B51" s="74" cm="1">
        <f t="array" aca="1" ref="B51" ca="1">FileSize(Folder&amp;Tests[[#This Row],[FileName]])</f>
        <v>61</v>
      </c>
      <c r="C51" s="44">
        <v>37</v>
      </c>
      <c r="D51" s="32" t="s">
        <v>154</v>
      </c>
      <c r="E51" s="31" t="b">
        <v>1</v>
      </c>
      <c r="F51" s="33" t="s">
        <v>93</v>
      </c>
      <c r="G51" s="33" t="b">
        <v>0</v>
      </c>
      <c r="H51" s="33" t="s">
        <v>93</v>
      </c>
      <c r="I51" s="33" t="s">
        <v>93</v>
      </c>
      <c r="J51" s="33" t="b">
        <v>1</v>
      </c>
      <c r="K51" s="33"/>
      <c r="L51" s="31">
        <v>1</v>
      </c>
      <c r="M51" s="31">
        <v>1</v>
      </c>
      <c r="N51" s="31">
        <v>0</v>
      </c>
      <c r="O51" s="31">
        <v>0</v>
      </c>
      <c r="P51" s="31"/>
      <c r="Q51" s="31"/>
      <c r="R51" s="31"/>
      <c r="S51" s="31"/>
      <c r="T51" s="31" t="s">
        <v>94</v>
      </c>
      <c r="U51" s="36" t="s">
        <v>204</v>
      </c>
      <c r="V51" s="58" t="str">
        <f ca="1"/>
        <v xml:space="preserve"> </v>
      </c>
      <c r="X51" t="str">
        <v/>
      </c>
      <c r="AA51" s="41"/>
      <c r="AB51" s="41"/>
      <c r="AC51" s="41"/>
      <c r="AD51" s="41"/>
      <c r="AE51" s="41"/>
      <c r="AF51" s="41"/>
      <c r="AG51" s="41"/>
      <c r="AH51" s="41"/>
      <c r="AI51" s="41"/>
      <c r="AJ51" s="41"/>
      <c r="AK51" s="41"/>
      <c r="AL51" s="41"/>
      <c r="AM51" s="41"/>
      <c r="AN51" s="41"/>
      <c r="AO51" s="41"/>
    </row>
    <row r="52" spans="2:41" x14ac:dyDescent="0.45">
      <c r="B52" s="74" cm="1">
        <f t="array" aca="1" ref="B52" ca="1">FileSize(Folder&amp;Tests[[#This Row],[FileName]])</f>
        <v>56</v>
      </c>
      <c r="C52" s="44">
        <v>38</v>
      </c>
      <c r="D52" s="32" t="s">
        <v>155</v>
      </c>
      <c r="E52" s="31" t="b">
        <v>1</v>
      </c>
      <c r="F52" s="33" t="s">
        <v>93</v>
      </c>
      <c r="G52" s="33" t="b">
        <v>0</v>
      </c>
      <c r="H52" s="33" t="s">
        <v>93</v>
      </c>
      <c r="I52" s="33" t="s">
        <v>93</v>
      </c>
      <c r="J52" s="33" t="b">
        <v>1</v>
      </c>
      <c r="K52" s="33"/>
      <c r="L52" s="31">
        <v>1</v>
      </c>
      <c r="M52" s="31">
        <v>1</v>
      </c>
      <c r="N52" s="31">
        <v>0</v>
      </c>
      <c r="O52" s="31">
        <v>0</v>
      </c>
      <c r="P52" s="31"/>
      <c r="Q52" s="31"/>
      <c r="R52" s="31"/>
      <c r="S52" s="31"/>
      <c r="T52" s="31" t="s">
        <v>94</v>
      </c>
      <c r="U52" s="36"/>
      <c r="V52" s="58" t="str">
        <f ca="1"/>
        <v xml:space="preserve"> </v>
      </c>
      <c r="X52" t="str">
        <v/>
      </c>
      <c r="AA52" s="41"/>
      <c r="AB52" s="41"/>
      <c r="AC52" s="41"/>
      <c r="AD52" s="41"/>
      <c r="AE52" s="41"/>
      <c r="AF52" s="41"/>
      <c r="AG52" s="41"/>
      <c r="AH52" s="41"/>
      <c r="AI52" s="41"/>
      <c r="AJ52" s="41"/>
      <c r="AK52" s="41"/>
      <c r="AL52" s="41"/>
      <c r="AM52" s="41"/>
      <c r="AN52" s="41"/>
      <c r="AO52" s="41"/>
    </row>
    <row r="53" spans="2:41" x14ac:dyDescent="0.45">
      <c r="B53" s="74" cm="1">
        <f t="array" aca="1" ref="B53" ca="1">FileSize(Folder&amp;Tests[[#This Row],[FileName]])</f>
        <v>60</v>
      </c>
      <c r="C53" s="44">
        <v>39</v>
      </c>
      <c r="D53" s="32" t="s">
        <v>156</v>
      </c>
      <c r="E53" s="31" t="b">
        <v>1</v>
      </c>
      <c r="F53" s="33" t="s">
        <v>93</v>
      </c>
      <c r="G53" s="33" t="b">
        <v>0</v>
      </c>
      <c r="H53" s="33" t="s">
        <v>93</v>
      </c>
      <c r="I53" s="33" t="s">
        <v>93</v>
      </c>
      <c r="J53" s="33" t="b">
        <v>1</v>
      </c>
      <c r="K53" s="33"/>
      <c r="L53" s="31">
        <v>1</v>
      </c>
      <c r="M53" s="31">
        <v>1</v>
      </c>
      <c r="N53" s="31">
        <v>0</v>
      </c>
      <c r="O53" s="31">
        <v>0</v>
      </c>
      <c r="P53" s="31"/>
      <c r="Q53" s="31"/>
      <c r="R53" s="31"/>
      <c r="S53" s="31"/>
      <c r="T53" s="31" t="s">
        <v>94</v>
      </c>
      <c r="U53" s="38"/>
      <c r="V53" s="58" t="str">
        <f ca="1"/>
        <v xml:space="preserve"> </v>
      </c>
      <c r="X53" t="str">
        <v/>
      </c>
      <c r="AA53" s="41"/>
      <c r="AB53" s="41"/>
      <c r="AC53" s="41"/>
      <c r="AD53" s="41"/>
      <c r="AE53" s="41"/>
      <c r="AF53" s="41"/>
      <c r="AG53" s="41"/>
      <c r="AH53" s="41"/>
      <c r="AI53" s="41"/>
      <c r="AJ53" s="41"/>
      <c r="AK53" s="41"/>
      <c r="AL53" s="41"/>
      <c r="AM53" s="41"/>
      <c r="AN53" s="41"/>
      <c r="AO53" s="41"/>
    </row>
    <row r="54" spans="2:41" x14ac:dyDescent="0.45">
      <c r="B54" s="74" cm="1">
        <f t="array" aca="1" ref="B54" ca="1">FileSize(Folder&amp;Tests[[#This Row],[FileName]])</f>
        <v>63</v>
      </c>
      <c r="C54" s="44">
        <v>40</v>
      </c>
      <c r="D54" s="32" t="s">
        <v>157</v>
      </c>
      <c r="E54" s="31" t="b">
        <v>1</v>
      </c>
      <c r="F54" s="33" t="s">
        <v>93</v>
      </c>
      <c r="G54" s="33" t="b">
        <v>0</v>
      </c>
      <c r="H54" s="33" t="s">
        <v>93</v>
      </c>
      <c r="I54" s="33" t="s">
        <v>93</v>
      </c>
      <c r="J54" s="33" t="b">
        <v>1</v>
      </c>
      <c r="K54" s="33"/>
      <c r="L54" s="31">
        <v>1</v>
      </c>
      <c r="M54" s="31">
        <v>1</v>
      </c>
      <c r="N54" s="31">
        <v>0</v>
      </c>
      <c r="O54" s="31">
        <v>0</v>
      </c>
      <c r="P54" s="31"/>
      <c r="Q54" s="31"/>
      <c r="R54" s="43" t="s">
        <v>280</v>
      </c>
      <c r="S54" s="31"/>
      <c r="T54" s="31" t="s">
        <v>95</v>
      </c>
      <c r="U54" s="38"/>
      <c r="V54" s="58" t="str">
        <f ca="1"/>
        <v xml:space="preserve"> </v>
      </c>
      <c r="X54" t="str">
        <v/>
      </c>
      <c r="AA54" s="41"/>
      <c r="AB54" s="41"/>
      <c r="AC54" s="41"/>
      <c r="AD54" s="41"/>
      <c r="AE54" s="41"/>
      <c r="AF54" s="41"/>
      <c r="AG54" s="41"/>
      <c r="AH54" s="41"/>
      <c r="AI54" s="41"/>
      <c r="AJ54" s="41"/>
      <c r="AK54" s="41"/>
      <c r="AL54" s="41"/>
      <c r="AM54" s="41"/>
      <c r="AN54" s="41"/>
      <c r="AO54" s="41"/>
    </row>
    <row r="55" spans="2:41" x14ac:dyDescent="0.45">
      <c r="B55" s="74" cm="1">
        <f t="array" aca="1" ref="B55" ca="1">FileSize(Folder&amp;Tests[[#This Row],[FileName]])</f>
        <v>64</v>
      </c>
      <c r="C55" s="44">
        <v>41</v>
      </c>
      <c r="D55" s="32" t="s">
        <v>158</v>
      </c>
      <c r="E55" s="31" t="b">
        <v>1</v>
      </c>
      <c r="F55" s="33" t="s">
        <v>93</v>
      </c>
      <c r="G55" s="33" t="b">
        <v>0</v>
      </c>
      <c r="H55" s="33" t="s">
        <v>265</v>
      </c>
      <c r="I55" s="33" t="s">
        <v>93</v>
      </c>
      <c r="J55" s="33" t="b">
        <v>1</v>
      </c>
      <c r="K55" s="33"/>
      <c r="L55" s="31">
        <v>1</v>
      </c>
      <c r="M55" s="31">
        <v>1</v>
      </c>
      <c r="N55" s="31">
        <v>0</v>
      </c>
      <c r="O55" s="31">
        <v>0</v>
      </c>
      <c r="P55" s="31"/>
      <c r="Q55" s="31"/>
      <c r="R55" s="31"/>
      <c r="S55" s="31"/>
      <c r="T55" s="31" t="s">
        <v>94</v>
      </c>
      <c r="U55" s="38" t="s">
        <v>101</v>
      </c>
      <c r="V55" s="58" t="str">
        <f ca="1"/>
        <v xml:space="preserve"> </v>
      </c>
      <c r="X55" t="str">
        <v/>
      </c>
      <c r="AA55" s="41"/>
      <c r="AB55" s="41"/>
      <c r="AC55" s="41"/>
      <c r="AD55" s="41"/>
      <c r="AE55" s="41"/>
      <c r="AF55" s="41"/>
      <c r="AG55" s="41"/>
      <c r="AH55" s="41"/>
      <c r="AI55" s="41"/>
      <c r="AJ55" s="41"/>
      <c r="AK55" s="41"/>
      <c r="AL55" s="41"/>
      <c r="AM55" s="41"/>
      <c r="AN55" s="41"/>
      <c r="AO55" s="41"/>
    </row>
    <row r="56" spans="2:41" x14ac:dyDescent="0.45">
      <c r="B56" s="74" cm="1">
        <f t="array" aca="1" ref="B56" ca="1">FileSize(Folder&amp;Tests[[#This Row],[FileName]])</f>
        <v>65</v>
      </c>
      <c r="C56" s="44">
        <v>42</v>
      </c>
      <c r="D56" s="32" t="s">
        <v>159</v>
      </c>
      <c r="E56" s="31" t="b">
        <v>1</v>
      </c>
      <c r="F56" s="33" t="s">
        <v>93</v>
      </c>
      <c r="G56" s="33" t="b">
        <v>0</v>
      </c>
      <c r="H56" s="33" t="s">
        <v>93</v>
      </c>
      <c r="I56" s="33" t="s">
        <v>93</v>
      </c>
      <c r="J56" s="33" t="b">
        <v>1</v>
      </c>
      <c r="K56" s="33"/>
      <c r="L56" s="31">
        <v>1</v>
      </c>
      <c r="M56" s="31">
        <v>1</v>
      </c>
      <c r="N56" s="31">
        <v>0</v>
      </c>
      <c r="O56" s="31">
        <v>0</v>
      </c>
      <c r="P56" s="31"/>
      <c r="Q56" s="31"/>
      <c r="R56" s="31" t="s">
        <v>281</v>
      </c>
      <c r="S56" s="31"/>
      <c r="T56" s="31" t="s">
        <v>94</v>
      </c>
      <c r="U56" s="38"/>
      <c r="V56" s="58" t="str">
        <f ca="1"/>
        <v xml:space="preserve"> </v>
      </c>
      <c r="X56" t="str">
        <v/>
      </c>
      <c r="AA56" s="41"/>
      <c r="AB56" s="41"/>
      <c r="AC56" s="41"/>
      <c r="AD56" s="41"/>
      <c r="AE56" s="41"/>
      <c r="AF56" s="41"/>
      <c r="AG56" s="41"/>
      <c r="AH56" s="41"/>
      <c r="AI56" s="41"/>
      <c r="AJ56" s="41"/>
      <c r="AK56" s="41"/>
      <c r="AL56" s="41"/>
      <c r="AM56" s="41"/>
      <c r="AN56" s="41"/>
      <c r="AO56" s="41"/>
    </row>
    <row r="57" spans="2:41" x14ac:dyDescent="0.45">
      <c r="B57" s="74" cm="1">
        <f t="array" aca="1" ref="B57" ca="1">FileSize(Folder&amp;Tests[[#This Row],[FileName]])</f>
        <v>67</v>
      </c>
      <c r="C57" s="44">
        <v>43</v>
      </c>
      <c r="D57" s="32" t="s">
        <v>160</v>
      </c>
      <c r="E57" s="31" t="b">
        <v>1</v>
      </c>
      <c r="F57" s="33" t="s">
        <v>102</v>
      </c>
      <c r="G57" s="33" t="b">
        <v>0</v>
      </c>
      <c r="H57" s="33" t="s">
        <v>93</v>
      </c>
      <c r="I57" s="33" t="s">
        <v>93</v>
      </c>
      <c r="J57" s="33" t="b">
        <v>1</v>
      </c>
      <c r="K57" s="33"/>
      <c r="L57" s="31">
        <v>1</v>
      </c>
      <c r="M57" s="31">
        <v>1</v>
      </c>
      <c r="N57" s="31">
        <v>0</v>
      </c>
      <c r="O57" s="31">
        <v>0</v>
      </c>
      <c r="P57" s="31"/>
      <c r="Q57" s="31"/>
      <c r="R57" s="31"/>
      <c r="S57" s="31"/>
      <c r="T57" s="31" t="s">
        <v>94</v>
      </c>
      <c r="U57" s="38"/>
      <c r="V57" s="58" t="str">
        <f ca="1"/>
        <v xml:space="preserve"> </v>
      </c>
      <c r="X57" t="str">
        <v/>
      </c>
      <c r="AA57" s="41"/>
      <c r="AB57" s="41"/>
      <c r="AC57" s="41"/>
      <c r="AD57" s="41"/>
      <c r="AE57" s="41"/>
      <c r="AF57" s="41"/>
      <c r="AG57" s="41"/>
      <c r="AH57" s="41"/>
      <c r="AI57" s="41"/>
      <c r="AJ57" s="41"/>
      <c r="AK57" s="41"/>
      <c r="AL57" s="41"/>
      <c r="AM57" s="41"/>
      <c r="AN57" s="41"/>
      <c r="AO57" s="41"/>
    </row>
    <row r="58" spans="2:41" x14ac:dyDescent="0.45">
      <c r="B58" s="74" cm="1">
        <f t="array" aca="1" ref="B58" ca="1">FileSize(Folder&amp;Tests[[#This Row],[FileName]])</f>
        <v>70</v>
      </c>
      <c r="C58" s="44">
        <v>44</v>
      </c>
      <c r="D58" s="32" t="s">
        <v>161</v>
      </c>
      <c r="E58" s="31" t="b">
        <v>1</v>
      </c>
      <c r="F58" s="33" t="s">
        <v>93</v>
      </c>
      <c r="G58" s="33" t="b">
        <v>0</v>
      </c>
      <c r="H58" s="33" t="s">
        <v>93</v>
      </c>
      <c r="I58" s="33" t="s">
        <v>93</v>
      </c>
      <c r="J58" s="33" t="b">
        <v>1</v>
      </c>
      <c r="K58" s="33"/>
      <c r="L58" s="31">
        <v>1</v>
      </c>
      <c r="M58" s="31">
        <v>1</v>
      </c>
      <c r="N58" s="31">
        <v>0</v>
      </c>
      <c r="O58" s="31">
        <v>0</v>
      </c>
      <c r="P58" s="31"/>
      <c r="Q58" s="31"/>
      <c r="R58" s="31"/>
      <c r="S58" s="31"/>
      <c r="T58" s="31" t="s">
        <v>94</v>
      </c>
      <c r="U58" s="38"/>
      <c r="V58" s="58" t="str">
        <f ca="1"/>
        <v xml:space="preserve"> </v>
      </c>
      <c r="X58" t="str">
        <v/>
      </c>
      <c r="AA58" s="41"/>
      <c r="AB58" s="41"/>
      <c r="AC58" s="41"/>
      <c r="AD58" s="41"/>
      <c r="AE58" s="41"/>
      <c r="AF58" s="41"/>
      <c r="AG58" s="41"/>
      <c r="AH58" s="41"/>
      <c r="AI58" s="41"/>
      <c r="AJ58" s="41"/>
      <c r="AK58" s="41"/>
      <c r="AL58" s="41"/>
      <c r="AM58" s="41"/>
      <c r="AN58" s="41"/>
      <c r="AO58" s="41"/>
    </row>
    <row r="59" spans="2:41" x14ac:dyDescent="0.45">
      <c r="B59" s="74" cm="1">
        <f t="array" aca="1" ref="B59" ca="1">FileSize(Folder&amp;Tests[[#This Row],[FileName]])</f>
        <v>72</v>
      </c>
      <c r="C59" s="44">
        <v>45</v>
      </c>
      <c r="D59" s="32" t="s">
        <v>162</v>
      </c>
      <c r="E59" s="31" t="b">
        <v>1</v>
      </c>
      <c r="F59" s="33" t="s">
        <v>93</v>
      </c>
      <c r="G59" s="33" t="b">
        <v>0</v>
      </c>
      <c r="H59" s="33" t="s">
        <v>93</v>
      </c>
      <c r="I59" s="33" t="s">
        <v>93</v>
      </c>
      <c r="J59" s="33" t="b">
        <v>1</v>
      </c>
      <c r="K59" s="33"/>
      <c r="L59" s="31">
        <v>1</v>
      </c>
      <c r="M59" s="31">
        <v>1</v>
      </c>
      <c r="N59" s="31">
        <v>0</v>
      </c>
      <c r="O59" s="31">
        <v>0</v>
      </c>
      <c r="P59" s="31"/>
      <c r="Q59" s="31"/>
      <c r="R59" s="31"/>
      <c r="S59" s="31"/>
      <c r="T59" s="31" t="s">
        <v>94</v>
      </c>
      <c r="U59" s="38"/>
      <c r="V59" s="58" t="str">
        <f ca="1"/>
        <v xml:space="preserve"> </v>
      </c>
      <c r="X59" t="str">
        <v/>
      </c>
      <c r="AA59" s="41"/>
      <c r="AB59" s="41"/>
      <c r="AC59" s="41"/>
      <c r="AD59" s="41"/>
      <c r="AE59" s="41"/>
      <c r="AF59" s="41"/>
      <c r="AG59" s="41"/>
      <c r="AH59" s="41"/>
      <c r="AI59" s="41"/>
      <c r="AJ59" s="41"/>
      <c r="AK59" s="41"/>
      <c r="AL59" s="41"/>
      <c r="AM59" s="41"/>
      <c r="AN59" s="41"/>
      <c r="AO59" s="41"/>
    </row>
    <row r="60" spans="2:41" x14ac:dyDescent="0.45">
      <c r="B60" s="74" cm="1">
        <f t="array" aca="1" ref="B60" ca="1">FileSize(Folder&amp;Tests[[#This Row],[FileName]])</f>
        <v>90</v>
      </c>
      <c r="C60" s="44">
        <v>46</v>
      </c>
      <c r="D60" s="32" t="s">
        <v>164</v>
      </c>
      <c r="E60" s="31" t="b">
        <v>1</v>
      </c>
      <c r="F60" s="33" t="s">
        <v>93</v>
      </c>
      <c r="G60" s="33" t="b">
        <v>0</v>
      </c>
      <c r="H60" s="33" t="s">
        <v>93</v>
      </c>
      <c r="I60" s="33" t="s">
        <v>225</v>
      </c>
      <c r="J60" s="33" t="b">
        <v>1</v>
      </c>
      <c r="K60" s="33"/>
      <c r="L60" s="31">
        <v>1</v>
      </c>
      <c r="M60" s="31">
        <v>1</v>
      </c>
      <c r="N60" s="31">
        <v>0</v>
      </c>
      <c r="O60" s="31">
        <v>0</v>
      </c>
      <c r="P60" s="31"/>
      <c r="Q60" s="31"/>
      <c r="R60" s="31"/>
      <c r="S60" s="31"/>
      <c r="T60" s="31" t="s">
        <v>94</v>
      </c>
      <c r="U60" s="38"/>
      <c r="V60" s="58" t="str">
        <f ca="1"/>
        <v xml:space="preserve"> </v>
      </c>
      <c r="X60" t="str">
        <v/>
      </c>
      <c r="AA60" s="41"/>
      <c r="AB60" s="41"/>
      <c r="AC60" s="41"/>
      <c r="AD60" s="41"/>
      <c r="AE60" s="41"/>
      <c r="AF60" s="41"/>
      <c r="AG60" s="41"/>
      <c r="AH60" s="41"/>
      <c r="AI60" s="41"/>
      <c r="AJ60" s="41"/>
      <c r="AK60" s="41"/>
      <c r="AL60" s="41"/>
      <c r="AM60" s="41"/>
      <c r="AN60" s="41"/>
      <c r="AO60" s="41"/>
    </row>
    <row r="61" spans="2:41" x14ac:dyDescent="0.45">
      <c r="B61" s="74" cm="1">
        <f t="array" aca="1" ref="B61" ca="1">FileSize(Folder&amp;Tests[[#This Row],[FileName]])</f>
        <v>93</v>
      </c>
      <c r="C61" s="44">
        <v>47</v>
      </c>
      <c r="D61" s="32" t="s">
        <v>165</v>
      </c>
      <c r="E61" s="31" t="b">
        <v>1</v>
      </c>
      <c r="F61" s="33" t="s">
        <v>93</v>
      </c>
      <c r="G61" s="33" t="b">
        <v>0</v>
      </c>
      <c r="H61" s="33" t="s">
        <v>93</v>
      </c>
      <c r="I61" s="33" t="s">
        <v>93</v>
      </c>
      <c r="J61" s="33" t="b">
        <v>1</v>
      </c>
      <c r="K61" s="33"/>
      <c r="L61" s="31">
        <v>1</v>
      </c>
      <c r="M61" s="31">
        <v>1</v>
      </c>
      <c r="N61" s="31">
        <v>0</v>
      </c>
      <c r="O61" s="31">
        <v>0</v>
      </c>
      <c r="P61" s="31"/>
      <c r="Q61" s="31"/>
      <c r="R61" s="31"/>
      <c r="S61" s="31"/>
      <c r="T61" s="31" t="s">
        <v>94</v>
      </c>
      <c r="U61" s="38"/>
      <c r="V61" s="58" t="str">
        <f ca="1"/>
        <v xml:space="preserve"> </v>
      </c>
      <c r="AA61" s="41"/>
      <c r="AB61" s="41"/>
      <c r="AC61" s="41"/>
      <c r="AD61" s="41"/>
      <c r="AE61" s="41"/>
      <c r="AF61" s="41"/>
      <c r="AG61" s="41"/>
      <c r="AH61" s="41"/>
      <c r="AI61" s="41"/>
      <c r="AJ61" s="41"/>
      <c r="AK61" s="41"/>
      <c r="AL61" s="41"/>
      <c r="AM61" s="41"/>
      <c r="AN61" s="41"/>
      <c r="AO61" s="41"/>
    </row>
    <row r="62" spans="2:41" x14ac:dyDescent="0.45">
      <c r="B62" s="74" cm="1">
        <f t="array" aca="1" ref="B62" ca="1">FileSize(Folder&amp;Tests[[#This Row],[FileName]])</f>
        <v>105</v>
      </c>
      <c r="C62" s="44">
        <v>48</v>
      </c>
      <c r="D62" s="32" t="s">
        <v>166</v>
      </c>
      <c r="E62" s="31" t="b">
        <v>1</v>
      </c>
      <c r="F62" s="33" t="s">
        <v>93</v>
      </c>
      <c r="G62" s="33" t="b">
        <v>0</v>
      </c>
      <c r="H62" s="33" t="s">
        <v>93</v>
      </c>
      <c r="I62" s="33" t="s">
        <v>225</v>
      </c>
      <c r="J62" s="33" t="b">
        <v>1</v>
      </c>
      <c r="K62" s="33"/>
      <c r="L62" s="31">
        <v>1</v>
      </c>
      <c r="M62" s="31">
        <v>1</v>
      </c>
      <c r="N62" s="31">
        <v>0</v>
      </c>
      <c r="O62" s="31">
        <v>0</v>
      </c>
      <c r="P62" s="31"/>
      <c r="Q62" s="31"/>
      <c r="R62" s="31"/>
      <c r="S62" s="31"/>
      <c r="T62" s="31" t="s">
        <v>94</v>
      </c>
      <c r="U62" s="36"/>
      <c r="V62" s="58" t="str">
        <f ca="1"/>
        <v xml:space="preserve"> </v>
      </c>
      <c r="AA62" s="41"/>
      <c r="AB62" s="41"/>
      <c r="AC62" s="41"/>
      <c r="AD62" s="41"/>
      <c r="AE62" s="41"/>
      <c r="AF62" s="41"/>
      <c r="AG62" s="41"/>
      <c r="AH62" s="41"/>
      <c r="AI62" s="41"/>
      <c r="AJ62" s="41"/>
      <c r="AK62" s="41"/>
      <c r="AL62" s="41"/>
      <c r="AM62" s="41"/>
      <c r="AN62" s="41"/>
      <c r="AO62" s="41"/>
    </row>
    <row r="63" spans="2:41" x14ac:dyDescent="0.45">
      <c r="B63" s="74" cm="1">
        <f t="array" aca="1" ref="B63" ca="1">FileSize(Folder&amp;Tests[[#This Row],[FileName]])</f>
        <v>100</v>
      </c>
      <c r="C63" s="44">
        <v>49</v>
      </c>
      <c r="D63" s="32" t="s">
        <v>167</v>
      </c>
      <c r="E63" s="31" t="b">
        <v>1</v>
      </c>
      <c r="F63" s="33" t="s">
        <v>93</v>
      </c>
      <c r="G63" s="33" t="b">
        <v>0</v>
      </c>
      <c r="H63" s="33" t="s">
        <v>93</v>
      </c>
      <c r="I63" s="33" t="s">
        <v>93</v>
      </c>
      <c r="J63" s="33" t="b">
        <v>1</v>
      </c>
      <c r="K63" s="33"/>
      <c r="L63" s="31">
        <v>1</v>
      </c>
      <c r="M63" s="31">
        <v>1</v>
      </c>
      <c r="N63" s="31">
        <v>0</v>
      </c>
      <c r="O63" s="31">
        <v>0</v>
      </c>
      <c r="P63" s="31"/>
      <c r="Q63" s="31"/>
      <c r="R63" s="31"/>
      <c r="S63" s="70" t="s">
        <v>256</v>
      </c>
      <c r="T63" s="31" t="s">
        <v>94</v>
      </c>
      <c r="U63" s="36" t="s">
        <v>595</v>
      </c>
      <c r="V63" s="58" t="str">
        <f ca="1"/>
        <v xml:space="preserve"> </v>
      </c>
      <c r="AA63" s="41"/>
      <c r="AB63" s="41"/>
      <c r="AC63" s="41"/>
      <c r="AD63" s="41"/>
      <c r="AE63" s="41"/>
      <c r="AF63" s="41"/>
      <c r="AG63" s="41"/>
      <c r="AH63" s="41"/>
      <c r="AI63" s="41"/>
      <c r="AJ63" s="41"/>
      <c r="AK63" s="41"/>
      <c r="AL63" s="41"/>
      <c r="AM63" s="41"/>
      <c r="AN63" s="41"/>
      <c r="AO63" s="41"/>
    </row>
    <row r="64" spans="2:41" x14ac:dyDescent="0.45">
      <c r="B64" s="74" cm="1">
        <f t="array" aca="1" ref="B64" ca="1">FileSize(Folder&amp;Tests[[#This Row],[FileName]])</f>
        <v>100</v>
      </c>
      <c r="C64" s="44">
        <v>50</v>
      </c>
      <c r="D64" s="32" t="s">
        <v>168</v>
      </c>
      <c r="E64" s="31" t="b">
        <v>1</v>
      </c>
      <c r="F64" s="33" t="s">
        <v>93</v>
      </c>
      <c r="G64" s="33" t="b">
        <v>0</v>
      </c>
      <c r="H64" s="33" t="s">
        <v>93</v>
      </c>
      <c r="I64" s="33" t="s">
        <v>93</v>
      </c>
      <c r="J64" s="33" t="b">
        <v>1</v>
      </c>
      <c r="K64" s="33"/>
      <c r="L64" s="31">
        <v>1</v>
      </c>
      <c r="M64" s="31">
        <v>1</v>
      </c>
      <c r="N64" s="31">
        <v>0</v>
      </c>
      <c r="O64" s="31">
        <v>0</v>
      </c>
      <c r="P64" s="31"/>
      <c r="Q64" s="31"/>
      <c r="R64" s="31"/>
      <c r="S64" s="70" t="s">
        <v>256</v>
      </c>
      <c r="T64" s="31" t="s">
        <v>94</v>
      </c>
      <c r="U64" s="36" t="s">
        <v>595</v>
      </c>
      <c r="V64" s="58" t="str">
        <f ca="1"/>
        <v xml:space="preserve"> </v>
      </c>
      <c r="AA64" s="41"/>
      <c r="AB64" s="41"/>
      <c r="AC64" s="41"/>
      <c r="AD64" s="41"/>
      <c r="AE64" s="41"/>
      <c r="AF64" s="41"/>
      <c r="AG64" s="41"/>
      <c r="AH64" s="41"/>
      <c r="AI64" s="41"/>
      <c r="AJ64" s="41"/>
      <c r="AK64" s="41"/>
      <c r="AL64" s="41"/>
      <c r="AM64" s="41"/>
      <c r="AN64" s="41"/>
      <c r="AO64" s="41"/>
    </row>
    <row r="65" spans="2:41" x14ac:dyDescent="0.45">
      <c r="B65" s="74" cm="1">
        <f t="array" aca="1" ref="B65" ca="1">FileSize(Folder&amp;Tests[[#This Row],[FileName]])</f>
        <v>111</v>
      </c>
      <c r="C65" s="44">
        <v>51</v>
      </c>
      <c r="D65" s="32" t="s">
        <v>169</v>
      </c>
      <c r="E65" s="31" t="b">
        <v>1</v>
      </c>
      <c r="F65" s="33" t="s">
        <v>93</v>
      </c>
      <c r="G65" s="33" t="b">
        <v>0</v>
      </c>
      <c r="H65" s="33" t="s">
        <v>285</v>
      </c>
      <c r="I65" s="33" t="s">
        <v>93</v>
      </c>
      <c r="J65" s="33" t="b">
        <v>1</v>
      </c>
      <c r="K65" s="33"/>
      <c r="L65" s="31">
        <v>1</v>
      </c>
      <c r="M65" s="31">
        <v>1</v>
      </c>
      <c r="N65" s="31">
        <v>0</v>
      </c>
      <c r="O65" s="31">
        <v>0</v>
      </c>
      <c r="P65" s="31"/>
      <c r="Q65" s="31"/>
      <c r="R65" s="31"/>
      <c r="S65" s="31"/>
      <c r="T65" s="31" t="s">
        <v>94</v>
      </c>
      <c r="U65" s="38"/>
      <c r="V65" s="58" t="str">
        <f ca="1"/>
        <v xml:space="preserve"> </v>
      </c>
      <c r="AA65" s="41"/>
      <c r="AB65" s="41"/>
      <c r="AC65" s="41"/>
      <c r="AD65" s="41"/>
      <c r="AE65" s="41"/>
      <c r="AF65" s="41"/>
      <c r="AG65" s="41"/>
      <c r="AH65" s="41"/>
      <c r="AI65" s="41"/>
      <c r="AJ65" s="41"/>
      <c r="AK65" s="41"/>
      <c r="AL65" s="41"/>
      <c r="AM65" s="41"/>
      <c r="AN65" s="41"/>
      <c r="AO65" s="41"/>
    </row>
    <row r="66" spans="2:41" x14ac:dyDescent="0.45">
      <c r="B66" s="74" cm="1">
        <f t="array" aca="1" ref="B66" ca="1">FileSize(Folder&amp;Tests[[#This Row],[FileName]])</f>
        <v>122</v>
      </c>
      <c r="C66" s="44">
        <v>52</v>
      </c>
      <c r="D66" s="32" t="s">
        <v>170</v>
      </c>
      <c r="E66" s="31" t="b">
        <v>1</v>
      </c>
      <c r="F66" s="33" t="s">
        <v>93</v>
      </c>
      <c r="G66" s="33" t="b">
        <v>0</v>
      </c>
      <c r="H66" s="33" t="s">
        <v>93</v>
      </c>
      <c r="I66" s="33" t="s">
        <v>225</v>
      </c>
      <c r="J66" s="33" t="b">
        <v>1</v>
      </c>
      <c r="K66" s="33"/>
      <c r="L66" s="31">
        <v>1</v>
      </c>
      <c r="M66" s="31">
        <v>1</v>
      </c>
      <c r="N66" s="31">
        <v>0</v>
      </c>
      <c r="O66" s="31">
        <v>0</v>
      </c>
      <c r="P66" s="31"/>
      <c r="Q66" s="31"/>
      <c r="R66" s="31"/>
      <c r="S66" s="31"/>
      <c r="T66" s="31" t="s">
        <v>94</v>
      </c>
      <c r="U66" s="38"/>
      <c r="V66" s="58" t="str">
        <f ca="1"/>
        <v xml:space="preserve"> </v>
      </c>
      <c r="AA66" s="41"/>
      <c r="AB66" s="41"/>
      <c r="AC66" s="41"/>
      <c r="AD66" s="41"/>
      <c r="AE66" s="41"/>
      <c r="AF66" s="41"/>
      <c r="AG66" s="41"/>
      <c r="AH66" s="41"/>
      <c r="AI66" s="41"/>
      <c r="AJ66" s="41"/>
      <c r="AK66" s="41"/>
      <c r="AL66" s="41"/>
      <c r="AM66" s="41"/>
      <c r="AN66" s="41"/>
      <c r="AO66" s="41"/>
    </row>
    <row r="67" spans="2:41" x14ac:dyDescent="0.45">
      <c r="B67" s="74" cm="1">
        <f t="array" aca="1" ref="B67" ca="1">FileSize(Folder&amp;Tests[[#This Row],[FileName]])</f>
        <v>388</v>
      </c>
      <c r="C67" s="44">
        <v>53</v>
      </c>
      <c r="D67" s="32" t="s">
        <v>171</v>
      </c>
      <c r="E67" s="31" t="b">
        <v>1</v>
      </c>
      <c r="F67" s="33" t="s">
        <v>93</v>
      </c>
      <c r="G67" s="33" t="b">
        <v>0</v>
      </c>
      <c r="H67" s="33" t="s">
        <v>99</v>
      </c>
      <c r="I67" s="33" t="s">
        <v>93</v>
      </c>
      <c r="J67" s="33" t="b">
        <v>1</v>
      </c>
      <c r="K67" s="33"/>
      <c r="L67" s="31">
        <v>1</v>
      </c>
      <c r="M67" s="31">
        <v>1</v>
      </c>
      <c r="N67" s="31">
        <v>0</v>
      </c>
      <c r="O67" s="31">
        <v>0</v>
      </c>
      <c r="P67" s="31"/>
      <c r="Q67" s="31"/>
      <c r="R67" s="43" t="s">
        <v>282</v>
      </c>
      <c r="S67" s="31" t="s">
        <v>586</v>
      </c>
      <c r="T67" s="31" t="s">
        <v>95</v>
      </c>
      <c r="U67" s="36"/>
      <c r="V67" s="58" t="str">
        <f ca="1"/>
        <v xml:space="preserve"> </v>
      </c>
      <c r="AA67" s="41"/>
      <c r="AB67" s="41"/>
      <c r="AC67" s="41"/>
      <c r="AD67" s="41"/>
      <c r="AE67" s="41"/>
      <c r="AF67" s="41"/>
      <c r="AG67" s="41"/>
      <c r="AH67" s="41"/>
      <c r="AI67" s="41"/>
      <c r="AJ67" s="41"/>
      <c r="AK67" s="41"/>
      <c r="AL67" s="41"/>
      <c r="AM67" s="41"/>
      <c r="AN67" s="41"/>
      <c r="AO67" s="41"/>
    </row>
    <row r="68" spans="2:41" x14ac:dyDescent="0.45">
      <c r="B68" s="74" cm="1">
        <f t="array" aca="1" ref="B68" ca="1">FileSize(Folder&amp;Tests[[#This Row],[FileName]])</f>
        <v>400</v>
      </c>
      <c r="C68" s="44">
        <v>54</v>
      </c>
      <c r="D68" s="32" t="s">
        <v>172</v>
      </c>
      <c r="E68" s="31" t="s">
        <v>203</v>
      </c>
      <c r="F68" s="33" t="s">
        <v>93</v>
      </c>
      <c r="G68" s="33" t="b">
        <v>0</v>
      </c>
      <c r="H68" s="33" t="s">
        <v>93</v>
      </c>
      <c r="I68" s="33" t="s">
        <v>225</v>
      </c>
      <c r="J68" s="33" t="b">
        <v>1</v>
      </c>
      <c r="K68" s="33"/>
      <c r="L68" s="31">
        <v>1</v>
      </c>
      <c r="M68" s="31">
        <v>1</v>
      </c>
      <c r="N68" s="31">
        <v>0</v>
      </c>
      <c r="O68" s="31">
        <v>0</v>
      </c>
      <c r="P68" s="31"/>
      <c r="Q68" s="31"/>
      <c r="R68" s="31"/>
      <c r="S68" s="31"/>
      <c r="T68" s="31" t="s">
        <v>94</v>
      </c>
      <c r="U68" s="38"/>
      <c r="V68" s="58" t="str">
        <f ca="1"/>
        <v xml:space="preserve"> </v>
      </c>
      <c r="AA68" s="41"/>
      <c r="AB68" s="41"/>
      <c r="AC68" s="41"/>
      <c r="AD68" s="41"/>
      <c r="AE68" s="41"/>
      <c r="AF68" s="41"/>
      <c r="AG68" s="41"/>
      <c r="AH68" s="41"/>
      <c r="AI68" s="41"/>
      <c r="AJ68" s="41"/>
      <c r="AK68" s="41"/>
      <c r="AL68" s="41"/>
      <c r="AM68" s="41"/>
      <c r="AN68" s="41"/>
      <c r="AO68" s="41"/>
    </row>
    <row r="69" spans="2:41" x14ac:dyDescent="0.45">
      <c r="B69" s="74" cm="1">
        <f t="array" aca="1" ref="B69" ca="1">FileSize(Folder&amp;Tests[[#This Row],[FileName]])</f>
        <v>450</v>
      </c>
      <c r="C69" s="44">
        <v>55</v>
      </c>
      <c r="D69" s="32" t="s">
        <v>173</v>
      </c>
      <c r="E69" s="31" t="b">
        <v>1</v>
      </c>
      <c r="F69" s="33" t="s">
        <v>96</v>
      </c>
      <c r="G69" s="33" t="b">
        <v>1</v>
      </c>
      <c r="H69" s="33" t="s">
        <v>93</v>
      </c>
      <c r="I69" s="33" t="s">
        <v>93</v>
      </c>
      <c r="J69" s="33" t="b">
        <v>1</v>
      </c>
      <c r="K69" s="33"/>
      <c r="L69" s="31">
        <v>1</v>
      </c>
      <c r="M69" s="31">
        <v>1</v>
      </c>
      <c r="N69" s="31">
        <v>0</v>
      </c>
      <c r="O69" s="31">
        <v>0</v>
      </c>
      <c r="P69" s="31"/>
      <c r="Q69" s="31"/>
      <c r="R69" s="31"/>
      <c r="S69" s="31"/>
      <c r="T69" s="31" t="s">
        <v>94</v>
      </c>
      <c r="U69" s="36"/>
      <c r="V69" s="58" t="str">
        <f ca="1"/>
        <v xml:space="preserve"> </v>
      </c>
      <c r="AA69" s="41"/>
      <c r="AB69" s="41"/>
      <c r="AC69" s="41"/>
      <c r="AD69" s="41"/>
      <c r="AE69" s="41"/>
      <c r="AF69" s="41"/>
      <c r="AG69" s="41"/>
      <c r="AH69" s="41"/>
      <c r="AI69" s="41"/>
      <c r="AJ69" s="41"/>
      <c r="AK69" s="41"/>
      <c r="AL69" s="41"/>
      <c r="AM69" s="41"/>
      <c r="AN69" s="41"/>
      <c r="AO69" s="41"/>
    </row>
    <row r="70" spans="2:41" x14ac:dyDescent="0.45">
      <c r="B70" s="74" cm="1">
        <f t="array" aca="1" ref="B70" ca="1">FileSize(Folder&amp;Tests[[#This Row],[FileName]])</f>
        <v>596</v>
      </c>
      <c r="C70" s="44">
        <v>56</v>
      </c>
      <c r="D70" s="32" t="s">
        <v>175</v>
      </c>
      <c r="E70" s="31" t="b">
        <v>1</v>
      </c>
      <c r="F70" s="33" t="s">
        <v>93</v>
      </c>
      <c r="G70" s="33" t="b">
        <v>0</v>
      </c>
      <c r="H70" s="33" t="s">
        <v>285</v>
      </c>
      <c r="I70" s="33" t="s">
        <v>93</v>
      </c>
      <c r="J70" s="33" t="b">
        <v>1</v>
      </c>
      <c r="K70" s="33"/>
      <c r="L70" s="31">
        <v>1</v>
      </c>
      <c r="M70" s="31">
        <v>1</v>
      </c>
      <c r="N70" s="31">
        <v>0</v>
      </c>
      <c r="O70" s="31">
        <v>0</v>
      </c>
      <c r="P70" s="31"/>
      <c r="Q70" s="31"/>
      <c r="R70" s="31"/>
      <c r="S70" s="31"/>
      <c r="T70" s="31" t="s">
        <v>94</v>
      </c>
      <c r="U70" s="36"/>
      <c r="V70" s="58" t="str">
        <f ca="1"/>
        <v xml:space="preserve"> </v>
      </c>
      <c r="AA70" s="41"/>
      <c r="AB70" s="41"/>
      <c r="AC70" s="41"/>
      <c r="AD70" s="41"/>
      <c r="AE70" s="41"/>
      <c r="AF70" s="41"/>
      <c r="AG70" s="41"/>
      <c r="AH70" s="41"/>
      <c r="AI70" s="41"/>
      <c r="AJ70" s="41"/>
      <c r="AK70" s="41"/>
      <c r="AL70" s="41"/>
      <c r="AM70" s="41"/>
      <c r="AN70" s="41"/>
      <c r="AO70" s="41"/>
    </row>
    <row r="71" spans="2:41" x14ac:dyDescent="0.45">
      <c r="B71" s="74" cm="1">
        <f t="array" aca="1" ref="B71" ca="1">FileSize(Folder&amp;Tests[[#This Row],[FileName]])</f>
        <v>694</v>
      </c>
      <c r="C71" s="44">
        <v>57</v>
      </c>
      <c r="D71" s="32" t="s">
        <v>176</v>
      </c>
      <c r="E71" s="31" t="s">
        <v>243</v>
      </c>
      <c r="F71" s="33" t="s">
        <v>93</v>
      </c>
      <c r="G71" s="33" t="b">
        <v>0</v>
      </c>
      <c r="H71" s="33" t="s">
        <v>93</v>
      </c>
      <c r="I71" s="33" t="s">
        <v>93</v>
      </c>
      <c r="J71" s="33" t="b">
        <v>1</v>
      </c>
      <c r="K71" s="33"/>
      <c r="L71" s="31">
        <v>1</v>
      </c>
      <c r="M71" s="31">
        <v>1</v>
      </c>
      <c r="N71" s="31">
        <v>0</v>
      </c>
      <c r="O71" s="31">
        <v>0</v>
      </c>
      <c r="P71" s="31"/>
      <c r="Q71" s="31"/>
      <c r="R71" s="31"/>
      <c r="S71" s="31"/>
      <c r="T71" s="31" t="s">
        <v>94</v>
      </c>
      <c r="U71" s="38"/>
      <c r="V71" s="58" t="str">
        <f ca="1"/>
        <v xml:space="preserve"> </v>
      </c>
      <c r="AA71" s="41"/>
      <c r="AB71" s="41"/>
      <c r="AC71" s="41"/>
      <c r="AD71" s="41"/>
      <c r="AE71" s="41"/>
      <c r="AF71" s="41"/>
      <c r="AG71" s="41"/>
      <c r="AH71" s="41"/>
      <c r="AI71" s="41"/>
      <c r="AJ71" s="41"/>
      <c r="AK71" s="41"/>
      <c r="AL71" s="41"/>
      <c r="AM71" s="41"/>
      <c r="AN71" s="41"/>
      <c r="AO71" s="41"/>
    </row>
    <row r="72" spans="2:41" x14ac:dyDescent="0.45">
      <c r="B72" s="74" cm="1">
        <f t="array" aca="1" ref="B72" ca="1">FileSize(Folder&amp;Tests[[#This Row],[FileName]])</f>
        <v>732</v>
      </c>
      <c r="C72" s="44">
        <v>58</v>
      </c>
      <c r="D72" s="32" t="s">
        <v>177</v>
      </c>
      <c r="E72" s="31" t="b">
        <v>1</v>
      </c>
      <c r="F72" s="33" t="s">
        <v>96</v>
      </c>
      <c r="G72" s="33" t="b">
        <v>1</v>
      </c>
      <c r="H72" s="33" t="s">
        <v>93</v>
      </c>
      <c r="I72" s="33" t="s">
        <v>93</v>
      </c>
      <c r="J72" s="33" t="b">
        <v>1</v>
      </c>
      <c r="K72" s="33"/>
      <c r="L72" s="31">
        <v>1</v>
      </c>
      <c r="M72" s="31">
        <v>1</v>
      </c>
      <c r="N72" s="31">
        <v>0</v>
      </c>
      <c r="O72" s="31">
        <v>0</v>
      </c>
      <c r="P72" s="31"/>
      <c r="Q72" s="31"/>
      <c r="R72" s="31"/>
      <c r="S72" s="31"/>
      <c r="T72" s="31" t="s">
        <v>94</v>
      </c>
      <c r="U72" s="36" t="s">
        <v>602</v>
      </c>
      <c r="V72" s="58" t="str">
        <f ca="1"/>
        <v xml:space="preserve"> </v>
      </c>
      <c r="AA72" s="41"/>
      <c r="AB72" s="41"/>
      <c r="AC72" s="41"/>
      <c r="AD72" s="41"/>
      <c r="AE72" s="41"/>
      <c r="AF72" s="41"/>
      <c r="AG72" s="41"/>
      <c r="AH72" s="41"/>
      <c r="AI72" s="41"/>
      <c r="AJ72" s="41"/>
      <c r="AK72" s="41"/>
      <c r="AL72" s="41"/>
      <c r="AM72" s="41"/>
      <c r="AN72" s="41"/>
      <c r="AO72" s="41"/>
    </row>
    <row r="73" spans="2:41" x14ac:dyDescent="0.45">
      <c r="B73" s="74" cm="1">
        <f t="array" aca="1" ref="B73" ca="1">FileSize(Folder&amp;Tests[[#This Row],[FileName]])</f>
        <v>93536</v>
      </c>
      <c r="C73" s="44">
        <v>59</v>
      </c>
      <c r="D73" s="32" t="s">
        <v>186</v>
      </c>
      <c r="E73" s="31" t="s">
        <v>104</v>
      </c>
      <c r="F73" s="33" t="s">
        <v>93</v>
      </c>
      <c r="G73" s="33" t="b">
        <v>0</v>
      </c>
      <c r="H73" s="33" t="s">
        <v>260</v>
      </c>
      <c r="I73" s="33" t="s">
        <v>93</v>
      </c>
      <c r="J73" s="33" t="b">
        <v>1</v>
      </c>
      <c r="K73" s="33"/>
      <c r="L73" s="31">
        <v>1</v>
      </c>
      <c r="M73" s="31">
        <v>1</v>
      </c>
      <c r="N73" s="31">
        <v>3</v>
      </c>
      <c r="O73" s="31">
        <v>0</v>
      </c>
      <c r="P73" s="31"/>
      <c r="Q73" s="31"/>
      <c r="R73" s="31"/>
      <c r="S73" s="31"/>
      <c r="T73" s="31" t="s">
        <v>94</v>
      </c>
      <c r="U73" s="36" t="s">
        <v>603</v>
      </c>
      <c r="V73" s="58" t="str">
        <f ca="1"/>
        <v xml:space="preserve"> </v>
      </c>
      <c r="AA73" s="41"/>
      <c r="AB73" s="41"/>
      <c r="AC73" s="41"/>
      <c r="AD73" s="41"/>
      <c r="AE73" s="41"/>
      <c r="AF73" s="41"/>
      <c r="AG73" s="41"/>
      <c r="AH73" s="41"/>
      <c r="AI73" s="41"/>
      <c r="AJ73" s="41"/>
      <c r="AK73" s="41"/>
      <c r="AL73" s="41"/>
      <c r="AM73" s="41"/>
      <c r="AN73" s="41"/>
      <c r="AO73" s="41"/>
    </row>
    <row r="74" spans="2:41" x14ac:dyDescent="0.45">
      <c r="B74" s="74" cm="1">
        <f t="array" aca="1" ref="B74" ca="1">FileSize(Folder&amp;Tests[[#This Row],[FileName]])</f>
        <v>768</v>
      </c>
      <c r="C74" s="44">
        <v>60</v>
      </c>
      <c r="D74" s="32" t="s">
        <v>178</v>
      </c>
      <c r="E74" s="31" t="b">
        <v>1</v>
      </c>
      <c r="F74" s="33" t="s">
        <v>93</v>
      </c>
      <c r="G74" s="33" t="b">
        <v>0</v>
      </c>
      <c r="H74" s="33" t="s">
        <v>93</v>
      </c>
      <c r="I74" s="33" t="s">
        <v>93</v>
      </c>
      <c r="J74" s="33" t="b">
        <v>1</v>
      </c>
      <c r="K74" s="33"/>
      <c r="L74" s="31">
        <v>1</v>
      </c>
      <c r="M74" s="31">
        <v>1</v>
      </c>
      <c r="N74" s="31">
        <v>0</v>
      </c>
      <c r="O74" s="31">
        <v>0</v>
      </c>
      <c r="P74" s="31"/>
      <c r="Q74" s="31"/>
      <c r="R74" s="31"/>
      <c r="S74" s="31"/>
      <c r="T74" s="31" t="s">
        <v>94</v>
      </c>
      <c r="U74" s="36" t="s">
        <v>106</v>
      </c>
      <c r="V74" s="58" t="str">
        <f ca="1"/>
        <v xml:space="preserve"> </v>
      </c>
      <c r="AA74" s="41"/>
      <c r="AB74" s="41"/>
      <c r="AC74" s="41"/>
      <c r="AD74" s="41"/>
      <c r="AE74" s="41"/>
      <c r="AF74" s="41"/>
      <c r="AG74" s="41"/>
      <c r="AH74" s="41"/>
      <c r="AI74" s="41"/>
      <c r="AJ74" s="41"/>
      <c r="AK74" s="41"/>
      <c r="AL74" s="41"/>
      <c r="AM74" s="41"/>
      <c r="AN74" s="41"/>
      <c r="AO74" s="41"/>
    </row>
    <row r="75" spans="2:41" x14ac:dyDescent="0.45">
      <c r="B75" s="74" cm="1">
        <f t="array" aca="1" ref="B75" ca="1">FileSize(Folder&amp;Tests[[#This Row],[FileName]])</f>
        <v>796</v>
      </c>
      <c r="C75" s="44">
        <v>61</v>
      </c>
      <c r="D75" s="32" t="s">
        <v>179</v>
      </c>
      <c r="E75" s="31" t="s">
        <v>242</v>
      </c>
      <c r="F75" s="33" t="str">
        <f>CHAR(9)</f>
        <v xml:space="preserve">	</v>
      </c>
      <c r="G75" s="33" t="b">
        <v>0</v>
      </c>
      <c r="H75" s="33" t="s">
        <v>93</v>
      </c>
      <c r="I75" s="33" t="s">
        <v>93</v>
      </c>
      <c r="J75" s="33" t="b">
        <v>1</v>
      </c>
      <c r="K75" s="33"/>
      <c r="L75" s="31">
        <v>1</v>
      </c>
      <c r="M75" s="31">
        <v>1</v>
      </c>
      <c r="N75" s="31">
        <v>0</v>
      </c>
      <c r="O75" s="31">
        <v>0</v>
      </c>
      <c r="P75" s="31"/>
      <c r="Q75" s="31"/>
      <c r="R75" s="31"/>
      <c r="S75" s="31"/>
      <c r="T75" s="31" t="s">
        <v>94</v>
      </c>
      <c r="U75" s="38" t="s">
        <v>103</v>
      </c>
      <c r="V75" s="58" t="str">
        <f ca="1"/>
        <v xml:space="preserve"> </v>
      </c>
      <c r="AA75" s="41"/>
      <c r="AB75" s="41"/>
      <c r="AC75" s="41"/>
      <c r="AD75" s="41"/>
      <c r="AE75" s="41"/>
      <c r="AF75" s="41"/>
      <c r="AG75" s="41"/>
      <c r="AH75" s="41"/>
      <c r="AI75" s="41"/>
      <c r="AJ75" s="41"/>
      <c r="AK75" s="41"/>
      <c r="AL75" s="41"/>
      <c r="AM75" s="41"/>
      <c r="AN75" s="41"/>
      <c r="AO75" s="41"/>
    </row>
    <row r="76" spans="2:41" x14ac:dyDescent="0.45">
      <c r="B76" s="74" cm="1">
        <f t="array" aca="1" ref="B76" ca="1">FileSize(Folder&amp;Tests[[#This Row],[FileName]])</f>
        <v>1770</v>
      </c>
      <c r="C76" s="44">
        <v>62</v>
      </c>
      <c r="D76" s="32" t="s">
        <v>180</v>
      </c>
      <c r="E76" s="31" t="b">
        <v>1</v>
      </c>
      <c r="F76" s="33" t="s">
        <v>93</v>
      </c>
      <c r="G76" s="33" t="b">
        <v>0</v>
      </c>
      <c r="H76" s="33" t="s">
        <v>93</v>
      </c>
      <c r="I76" s="33" t="s">
        <v>93</v>
      </c>
      <c r="J76" s="33" t="b">
        <v>1</v>
      </c>
      <c r="K76" s="33"/>
      <c r="L76" s="31">
        <v>1</v>
      </c>
      <c r="M76" s="31">
        <v>1</v>
      </c>
      <c r="N76" s="31">
        <v>0</v>
      </c>
      <c r="O76" s="31">
        <v>0</v>
      </c>
      <c r="P76" s="31"/>
      <c r="Q76" s="31"/>
      <c r="R76" s="31"/>
      <c r="S76" s="31"/>
      <c r="T76" s="31" t="s">
        <v>94</v>
      </c>
      <c r="U76" s="38"/>
      <c r="V76" s="58" t="str">
        <f ca="1"/>
        <v xml:space="preserve"> </v>
      </c>
      <c r="AA76" s="41"/>
      <c r="AB76" s="41"/>
      <c r="AC76" s="41"/>
      <c r="AD76" s="41"/>
      <c r="AE76" s="41"/>
      <c r="AF76" s="41"/>
      <c r="AG76" s="41"/>
      <c r="AH76" s="41"/>
      <c r="AI76" s="41"/>
      <c r="AJ76" s="41"/>
      <c r="AK76" s="41"/>
      <c r="AL76" s="41"/>
      <c r="AM76" s="41"/>
      <c r="AN76" s="41"/>
      <c r="AO76" s="41"/>
    </row>
    <row r="77" spans="2:41" x14ac:dyDescent="0.45">
      <c r="B77" s="74" cm="1">
        <f t="array" aca="1" ref="B77" ca="1">FileSize(Folder&amp;Tests[[#This Row],[FileName]])</f>
        <v>2127</v>
      </c>
      <c r="C77" s="44">
        <v>63</v>
      </c>
      <c r="D77" s="32" t="s">
        <v>181</v>
      </c>
      <c r="E77" s="31" t="s">
        <v>203</v>
      </c>
      <c r="F77" s="33" t="s">
        <v>93</v>
      </c>
      <c r="G77" s="33" t="b">
        <v>0</v>
      </c>
      <c r="H77" s="33" t="s">
        <v>93</v>
      </c>
      <c r="I77" s="33" t="s">
        <v>93</v>
      </c>
      <c r="J77" s="33" t="b">
        <v>1</v>
      </c>
      <c r="K77" s="33"/>
      <c r="L77" s="31">
        <v>1</v>
      </c>
      <c r="M77" s="31">
        <v>1</v>
      </c>
      <c r="N77" s="31">
        <v>0</v>
      </c>
      <c r="O77" s="31">
        <v>0</v>
      </c>
      <c r="P77" s="31"/>
      <c r="Q77" s="31"/>
      <c r="R77" s="31"/>
      <c r="S77" s="31"/>
      <c r="T77" s="31" t="s">
        <v>94</v>
      </c>
      <c r="U77" s="38"/>
      <c r="V77" s="58" t="str">
        <f ca="1"/>
        <v xml:space="preserve"> </v>
      </c>
      <c r="AA77" s="41"/>
      <c r="AB77" s="41"/>
      <c r="AC77" s="41"/>
      <c r="AD77" s="41"/>
      <c r="AE77" s="41"/>
      <c r="AF77" s="41"/>
      <c r="AG77" s="41"/>
      <c r="AH77" s="41"/>
      <c r="AI77" s="41"/>
      <c r="AJ77" s="41"/>
      <c r="AK77" s="41"/>
      <c r="AL77" s="41"/>
      <c r="AM77" s="41"/>
      <c r="AN77" s="41"/>
      <c r="AO77" s="41"/>
    </row>
    <row r="78" spans="2:41" x14ac:dyDescent="0.45">
      <c r="B78" s="74" cm="1">
        <f t="array" aca="1" ref="B78" ca="1">FileSize(Folder&amp;Tests[[#This Row],[FileName]])</f>
        <v>180</v>
      </c>
      <c r="C78" s="44">
        <v>64</v>
      </c>
      <c r="D78" s="32" t="s">
        <v>227</v>
      </c>
      <c r="E78" s="31" t="b" cm="1">
        <v>1</v>
      </c>
      <c r="F78" s="33" t="s">
        <v>93</v>
      </c>
      <c r="G78" s="33" t="b">
        <v>0</v>
      </c>
      <c r="H78" s="33" t="s">
        <v>265</v>
      </c>
      <c r="I78" s="33" t="s">
        <v>93</v>
      </c>
      <c r="J78" s="33" t="b">
        <v>1</v>
      </c>
      <c r="K78" s="33"/>
      <c r="L78" s="31">
        <v>1</v>
      </c>
      <c r="M78" s="31">
        <v>1</v>
      </c>
      <c r="N78" s="31">
        <v>0</v>
      </c>
      <c r="O78" s="31">
        <v>0</v>
      </c>
      <c r="P78" s="31"/>
      <c r="Q78" s="31"/>
      <c r="R78" s="31"/>
      <c r="S78" s="31"/>
      <c r="T78" s="31" t="s">
        <v>94</v>
      </c>
      <c r="U78" s="38"/>
      <c r="V78" s="58" t="str">
        <f ca="1"/>
        <v xml:space="preserve"> </v>
      </c>
      <c r="AA78" s="41"/>
      <c r="AB78" s="41"/>
      <c r="AC78" s="41"/>
      <c r="AD78" s="41"/>
      <c r="AE78" s="41"/>
      <c r="AF78" s="41"/>
      <c r="AG78" s="41"/>
      <c r="AH78" s="41"/>
      <c r="AI78" s="41"/>
      <c r="AJ78" s="41"/>
      <c r="AK78" s="41"/>
      <c r="AL78" s="41"/>
      <c r="AM78" s="41"/>
      <c r="AN78" s="41"/>
      <c r="AO78" s="41"/>
    </row>
    <row r="79" spans="2:41" x14ac:dyDescent="0.45">
      <c r="B79" s="74" cm="1">
        <f t="array" aca="1" ref="B79" ca="1">FileSize(Folder&amp;Tests[[#This Row],[FileName]])</f>
        <v>180</v>
      </c>
      <c r="C79" s="44">
        <v>65</v>
      </c>
      <c r="D79" s="32" t="s">
        <v>227</v>
      </c>
      <c r="E79" s="31" t="b">
        <v>0</v>
      </c>
      <c r="F79" s="33" t="s">
        <v>93</v>
      </c>
      <c r="G79" s="33" t="b">
        <v>0</v>
      </c>
      <c r="H79" s="33" t="s">
        <v>93</v>
      </c>
      <c r="I79" s="33" t="s">
        <v>93</v>
      </c>
      <c r="J79" s="33" t="b">
        <v>1</v>
      </c>
      <c r="K79" s="33"/>
      <c r="L79" s="31">
        <v>1</v>
      </c>
      <c r="M79" s="31">
        <v>1</v>
      </c>
      <c r="N79" s="31">
        <v>0</v>
      </c>
      <c r="O79" s="31">
        <v>0</v>
      </c>
      <c r="P79" s="31"/>
      <c r="Q79" s="31"/>
      <c r="R79" s="31"/>
      <c r="S79" s="31"/>
      <c r="T79" s="31" t="s">
        <v>94</v>
      </c>
      <c r="U79" s="38"/>
      <c r="V79" s="58" t="str">
        <f ca="1"/>
        <v xml:space="preserve"> </v>
      </c>
      <c r="AA79" s="41"/>
      <c r="AB79" s="41"/>
      <c r="AC79" s="41"/>
      <c r="AD79" s="41"/>
      <c r="AE79" s="41"/>
      <c r="AF79" s="41"/>
      <c r="AG79" s="41"/>
      <c r="AH79" s="41"/>
      <c r="AI79" s="41"/>
      <c r="AJ79" s="41"/>
      <c r="AK79" s="41"/>
      <c r="AL79" s="41"/>
      <c r="AM79" s="41"/>
      <c r="AN79" s="41"/>
      <c r="AO79" s="41"/>
    </row>
    <row r="80" spans="2:41" x14ac:dyDescent="0.45">
      <c r="B80" s="74" cm="1">
        <f t="array" aca="1" ref="B80" ca="1">FileSize(Folder&amp;Tests[[#This Row],[FileName]])</f>
        <v>180</v>
      </c>
      <c r="C80" s="44">
        <v>66</v>
      </c>
      <c r="D80" s="32" t="s">
        <v>227</v>
      </c>
      <c r="E80" s="31" t="s">
        <v>203</v>
      </c>
      <c r="F80" s="33" t="s">
        <v>93</v>
      </c>
      <c r="G80" s="33" t="b">
        <v>0</v>
      </c>
      <c r="H80" s="33" t="s">
        <v>93</v>
      </c>
      <c r="I80" s="33" t="s">
        <v>93</v>
      </c>
      <c r="J80" s="33" t="b">
        <v>1</v>
      </c>
      <c r="K80" s="33"/>
      <c r="L80" s="31">
        <v>1</v>
      </c>
      <c r="M80" s="31">
        <v>1</v>
      </c>
      <c r="N80" s="31">
        <v>0</v>
      </c>
      <c r="O80" s="31">
        <v>0</v>
      </c>
      <c r="P80" s="31"/>
      <c r="Q80" s="31"/>
      <c r="R80" s="31"/>
      <c r="S80" s="31"/>
      <c r="T80" s="31" t="s">
        <v>94</v>
      </c>
      <c r="U80" s="38"/>
      <c r="V80" s="58" t="str">
        <f ca="1"/>
        <v xml:space="preserve"> </v>
      </c>
      <c r="AA80" s="41"/>
      <c r="AB80" s="41"/>
      <c r="AC80" s="41"/>
      <c r="AD80" s="41"/>
      <c r="AE80" s="41"/>
      <c r="AF80" s="41"/>
      <c r="AG80" s="41"/>
      <c r="AH80" s="41"/>
      <c r="AI80" s="41"/>
      <c r="AJ80" s="41"/>
      <c r="AK80" s="41"/>
      <c r="AL80" s="41"/>
      <c r="AM80" s="41"/>
      <c r="AN80" s="41"/>
      <c r="AO80" s="41"/>
    </row>
    <row r="81" spans="2:41" x14ac:dyDescent="0.45">
      <c r="B81" s="74" cm="1">
        <f t="array" aca="1" ref="B81" ca="1">FileSize(Folder&amp;Tests[[#This Row],[FileName]])</f>
        <v>180</v>
      </c>
      <c r="C81" s="44">
        <v>67</v>
      </c>
      <c r="D81" s="32" t="s">
        <v>227</v>
      </c>
      <c r="E81" s="31" t="s">
        <v>212</v>
      </c>
      <c r="F81" s="33" t="s">
        <v>93</v>
      </c>
      <c r="G81" s="33" t="b">
        <v>0</v>
      </c>
      <c r="H81" s="33" t="s">
        <v>265</v>
      </c>
      <c r="I81" s="33" t="s">
        <v>93</v>
      </c>
      <c r="J81" s="33" t="b">
        <v>1</v>
      </c>
      <c r="K81" s="33"/>
      <c r="L81" s="31">
        <v>1</v>
      </c>
      <c r="M81" s="31">
        <v>1</v>
      </c>
      <c r="N81" s="31">
        <v>0</v>
      </c>
      <c r="O81" s="31">
        <v>0</v>
      </c>
      <c r="P81" s="31"/>
      <c r="Q81" s="31"/>
      <c r="R81" s="31"/>
      <c r="S81" s="31"/>
      <c r="T81" s="31" t="s">
        <v>94</v>
      </c>
      <c r="U81" s="38"/>
      <c r="V81" s="58" t="str">
        <f ca="1"/>
        <v xml:space="preserve"> </v>
      </c>
      <c r="AA81" s="41"/>
      <c r="AB81" s="41"/>
      <c r="AC81" s="41"/>
      <c r="AD81" s="41"/>
      <c r="AE81" s="41"/>
      <c r="AF81" s="41"/>
      <c r="AG81" s="41"/>
      <c r="AH81" s="41"/>
      <c r="AI81" s="41"/>
      <c r="AJ81" s="41"/>
      <c r="AK81" s="41"/>
      <c r="AL81" s="41"/>
      <c r="AM81" s="41"/>
      <c r="AN81" s="41"/>
      <c r="AO81" s="41"/>
    </row>
    <row r="82" spans="2:41" x14ac:dyDescent="0.45">
      <c r="B82" s="74" cm="1">
        <f t="array" aca="1" ref="B82" ca="1">FileSize(Folder&amp;Tests[[#This Row],[FileName]])</f>
        <v>180</v>
      </c>
      <c r="C82" s="44">
        <v>68</v>
      </c>
      <c r="D82" s="32" t="s">
        <v>227</v>
      </c>
      <c r="E82" s="31" t="s">
        <v>213</v>
      </c>
      <c r="F82" s="33" t="s">
        <v>93</v>
      </c>
      <c r="G82" s="33" t="b">
        <v>0</v>
      </c>
      <c r="H82" s="33" t="s">
        <v>93</v>
      </c>
      <c r="I82" s="33" t="s">
        <v>93</v>
      </c>
      <c r="J82" s="33" t="b">
        <v>1</v>
      </c>
      <c r="K82" s="33"/>
      <c r="L82" s="31">
        <v>1</v>
      </c>
      <c r="M82" s="31">
        <v>1</v>
      </c>
      <c r="N82" s="31">
        <v>0</v>
      </c>
      <c r="O82" s="31">
        <v>0</v>
      </c>
      <c r="P82" s="31"/>
      <c r="Q82" s="31"/>
      <c r="R82" s="31"/>
      <c r="S82" s="31"/>
      <c r="T82" s="31" t="s">
        <v>94</v>
      </c>
      <c r="U82" s="38"/>
      <c r="V82" s="58" t="str">
        <f ca="1"/>
        <v xml:space="preserve"> </v>
      </c>
      <c r="AA82" s="41"/>
      <c r="AB82" s="41"/>
      <c r="AC82" s="41"/>
      <c r="AD82" s="41"/>
      <c r="AE82" s="41"/>
      <c r="AF82" s="41"/>
      <c r="AG82" s="41"/>
      <c r="AH82" s="41"/>
      <c r="AI82" s="41"/>
      <c r="AJ82" s="41"/>
      <c r="AK82" s="41"/>
      <c r="AL82" s="41"/>
      <c r="AM82" s="41"/>
      <c r="AN82" s="41"/>
      <c r="AO82" s="41"/>
    </row>
    <row r="83" spans="2:41" x14ac:dyDescent="0.45">
      <c r="B83" s="74" cm="1">
        <f t="array" aca="1" ref="B83" ca="1">FileSize(Folder&amp;Tests[[#This Row],[FileName]])</f>
        <v>180</v>
      </c>
      <c r="C83" s="44">
        <v>69</v>
      </c>
      <c r="D83" s="32" t="s">
        <v>227</v>
      </c>
      <c r="E83" s="31" t="s">
        <v>214</v>
      </c>
      <c r="F83" s="33" t="s">
        <v>93</v>
      </c>
      <c r="G83" s="33" t="b">
        <v>0</v>
      </c>
      <c r="H83" s="33" t="s">
        <v>93</v>
      </c>
      <c r="I83" s="33" t="s">
        <v>93</v>
      </c>
      <c r="J83" s="33" t="b">
        <v>1</v>
      </c>
      <c r="K83" s="33"/>
      <c r="L83" s="31">
        <v>1</v>
      </c>
      <c r="M83" s="31">
        <v>1</v>
      </c>
      <c r="N83" s="31">
        <v>0</v>
      </c>
      <c r="O83" s="31">
        <v>0</v>
      </c>
      <c r="P83" s="31"/>
      <c r="Q83" s="31"/>
      <c r="R83" s="31"/>
      <c r="S83" s="31"/>
      <c r="T83" s="31" t="s">
        <v>94</v>
      </c>
      <c r="U83" s="38"/>
      <c r="V83" s="58" t="str">
        <f ca="1"/>
        <v xml:space="preserve"> </v>
      </c>
      <c r="AA83" s="41"/>
      <c r="AB83" s="41"/>
      <c r="AC83" s="41"/>
      <c r="AD83" s="41"/>
      <c r="AE83" s="41"/>
      <c r="AF83" s="41"/>
      <c r="AG83" s="41"/>
      <c r="AH83" s="41"/>
      <c r="AI83" s="41"/>
      <c r="AJ83" s="41"/>
      <c r="AK83" s="41"/>
      <c r="AL83" s="41"/>
      <c r="AM83" s="41"/>
      <c r="AN83" s="41"/>
      <c r="AO83" s="41"/>
    </row>
    <row r="84" spans="2:41" x14ac:dyDescent="0.45">
      <c r="B84" s="74" cm="1">
        <f t="array" aca="1" ref="B84" ca="1">FileSize(Folder&amp;Tests[[#This Row],[FileName]])</f>
        <v>180</v>
      </c>
      <c r="C84" s="44">
        <v>70</v>
      </c>
      <c r="D84" s="32" t="s">
        <v>227</v>
      </c>
      <c r="E84" s="31" t="s">
        <v>216</v>
      </c>
      <c r="F84" s="33" t="s">
        <v>93</v>
      </c>
      <c r="G84" s="33" t="b">
        <v>0</v>
      </c>
      <c r="H84" s="33" t="s">
        <v>93</v>
      </c>
      <c r="I84" s="33" t="s">
        <v>93</v>
      </c>
      <c r="J84" s="33" t="b">
        <v>1</v>
      </c>
      <c r="K84" s="33"/>
      <c r="L84" s="31">
        <v>1</v>
      </c>
      <c r="M84" s="31">
        <v>1</v>
      </c>
      <c r="N84" s="31">
        <v>0</v>
      </c>
      <c r="O84" s="31">
        <v>0</v>
      </c>
      <c r="P84" s="31"/>
      <c r="Q84" s="31"/>
      <c r="R84" s="31"/>
      <c r="S84" s="31"/>
      <c r="T84" s="31" t="s">
        <v>94</v>
      </c>
      <c r="U84" s="38"/>
      <c r="V84" s="58" t="str">
        <f ca="1"/>
        <v xml:space="preserve"> </v>
      </c>
      <c r="AA84" s="41"/>
      <c r="AB84" s="41"/>
      <c r="AC84" s="41"/>
      <c r="AD84" s="41"/>
      <c r="AE84" s="41"/>
      <c r="AF84" s="41"/>
      <c r="AG84" s="41"/>
      <c r="AH84" s="41"/>
      <c r="AI84" s="41"/>
      <c r="AJ84" s="41"/>
      <c r="AK84" s="41"/>
      <c r="AL84" s="41"/>
      <c r="AM84" s="41"/>
      <c r="AN84" s="41"/>
      <c r="AO84" s="41"/>
    </row>
    <row r="85" spans="2:41" x14ac:dyDescent="0.45">
      <c r="B85" s="74" cm="1">
        <f t="array" aca="1" ref="B85" ca="1">FileSize(Folder&amp;Tests[[#This Row],[FileName]])</f>
        <v>180</v>
      </c>
      <c r="C85" s="44">
        <v>71</v>
      </c>
      <c r="D85" s="32" t="s">
        <v>227</v>
      </c>
      <c r="E85" s="31" t="s">
        <v>217</v>
      </c>
      <c r="F85" s="33" t="s">
        <v>93</v>
      </c>
      <c r="G85" s="33" t="b">
        <v>0</v>
      </c>
      <c r="H85" s="33" t="s">
        <v>265</v>
      </c>
      <c r="I85" s="33" t="s">
        <v>93</v>
      </c>
      <c r="J85" s="33" t="b">
        <v>1</v>
      </c>
      <c r="K85" s="33"/>
      <c r="L85" s="31">
        <v>1</v>
      </c>
      <c r="M85" s="31">
        <v>1</v>
      </c>
      <c r="N85" s="31">
        <v>0</v>
      </c>
      <c r="O85" s="31">
        <v>0</v>
      </c>
      <c r="P85" s="31"/>
      <c r="Q85" s="31"/>
      <c r="R85" s="31"/>
      <c r="S85" s="31"/>
      <c r="T85" s="31" t="s">
        <v>94</v>
      </c>
      <c r="U85" s="38"/>
      <c r="V85" s="58" t="str">
        <f ca="1"/>
        <v xml:space="preserve"> </v>
      </c>
      <c r="AA85" s="41"/>
      <c r="AB85" s="41"/>
      <c r="AC85" s="41"/>
      <c r="AD85" s="41"/>
      <c r="AE85" s="41"/>
      <c r="AF85" s="41"/>
      <c r="AG85" s="41"/>
      <c r="AH85" s="41"/>
      <c r="AI85" s="41"/>
      <c r="AJ85" s="41"/>
      <c r="AK85" s="41"/>
      <c r="AL85" s="41"/>
      <c r="AM85" s="41"/>
      <c r="AN85" s="41"/>
      <c r="AO85" s="41"/>
    </row>
    <row r="86" spans="2:41" x14ac:dyDescent="0.45">
      <c r="B86" s="74" cm="1">
        <f t="array" aca="1" ref="B86" ca="1">FileSize(Folder&amp;Tests[[#This Row],[FileName]])</f>
        <v>180</v>
      </c>
      <c r="C86" s="44">
        <v>72</v>
      </c>
      <c r="D86" s="32" t="s">
        <v>227</v>
      </c>
      <c r="E86" s="31" t="s">
        <v>218</v>
      </c>
      <c r="F86" s="33" t="s">
        <v>93</v>
      </c>
      <c r="G86" s="33" t="b">
        <v>0</v>
      </c>
      <c r="H86" s="33" t="s">
        <v>93</v>
      </c>
      <c r="I86" s="33" t="s">
        <v>93</v>
      </c>
      <c r="J86" s="33" t="b">
        <v>1</v>
      </c>
      <c r="K86" s="33"/>
      <c r="L86" s="31">
        <v>1</v>
      </c>
      <c r="M86" s="31">
        <v>1</v>
      </c>
      <c r="N86" s="31">
        <v>0</v>
      </c>
      <c r="O86" s="31">
        <v>0</v>
      </c>
      <c r="P86" s="31"/>
      <c r="Q86" s="31"/>
      <c r="R86" s="31"/>
      <c r="S86" s="31"/>
      <c r="T86" s="31" t="s">
        <v>94</v>
      </c>
      <c r="U86" s="38"/>
      <c r="V86" s="58" t="str">
        <f ca="1"/>
        <v xml:space="preserve"> </v>
      </c>
      <c r="AA86" s="41"/>
      <c r="AB86" s="41"/>
      <c r="AC86" s="41"/>
      <c r="AD86" s="41"/>
      <c r="AE86" s="41"/>
      <c r="AF86" s="41"/>
      <c r="AG86" s="41"/>
      <c r="AH86" s="41"/>
      <c r="AI86" s="41"/>
      <c r="AJ86" s="41"/>
      <c r="AK86" s="41"/>
      <c r="AL86" s="41"/>
      <c r="AM86" s="41"/>
      <c r="AN86" s="41"/>
      <c r="AO86" s="41"/>
    </row>
    <row r="87" spans="2:41" x14ac:dyDescent="0.45">
      <c r="B87" s="74" cm="1">
        <f t="array" aca="1" ref="B87" ca="1">FileSize(Folder&amp;Tests[[#This Row],[FileName]])</f>
        <v>180</v>
      </c>
      <c r="C87" s="44">
        <v>73</v>
      </c>
      <c r="D87" s="32" t="s">
        <v>227</v>
      </c>
      <c r="E87" s="31" t="s">
        <v>219</v>
      </c>
      <c r="F87" s="33" t="s">
        <v>93</v>
      </c>
      <c r="G87" s="33" t="b">
        <v>0</v>
      </c>
      <c r="H87" s="33" t="s">
        <v>93</v>
      </c>
      <c r="I87" s="33" t="s">
        <v>93</v>
      </c>
      <c r="J87" s="33" t="b">
        <v>1</v>
      </c>
      <c r="K87" s="33"/>
      <c r="L87" s="31">
        <v>1</v>
      </c>
      <c r="M87" s="31">
        <v>1</v>
      </c>
      <c r="N87" s="31">
        <v>0</v>
      </c>
      <c r="O87" s="31">
        <v>0</v>
      </c>
      <c r="P87" s="31"/>
      <c r="Q87" s="31"/>
      <c r="R87" s="31"/>
      <c r="S87" s="31"/>
      <c r="T87" s="31" t="s">
        <v>94</v>
      </c>
      <c r="U87" s="38"/>
      <c r="V87" s="58" t="str">
        <f ca="1"/>
        <v xml:space="preserve"> </v>
      </c>
      <c r="AA87" s="41"/>
      <c r="AB87" s="41"/>
      <c r="AC87" s="41"/>
      <c r="AD87" s="41"/>
      <c r="AE87" s="41"/>
      <c r="AF87" s="41"/>
      <c r="AG87" s="41"/>
      <c r="AH87" s="41"/>
      <c r="AI87" s="41"/>
      <c r="AJ87" s="41"/>
      <c r="AK87" s="41"/>
      <c r="AL87" s="41"/>
      <c r="AM87" s="41"/>
      <c r="AN87" s="41"/>
      <c r="AO87" s="41"/>
    </row>
    <row r="88" spans="2:41" x14ac:dyDescent="0.45">
      <c r="B88" s="74" cm="1">
        <f t="array" aca="1" ref="B88" ca="1">FileSize(Folder&amp;Tests[[#This Row],[FileName]])</f>
        <v>180</v>
      </c>
      <c r="C88" s="44">
        <v>74</v>
      </c>
      <c r="D88" s="32" t="s">
        <v>227</v>
      </c>
      <c r="E88" s="31" t="s">
        <v>209</v>
      </c>
      <c r="F88" s="33" t="s">
        <v>93</v>
      </c>
      <c r="G88" s="33" t="b">
        <v>0</v>
      </c>
      <c r="H88" s="33" t="s">
        <v>93</v>
      </c>
      <c r="I88" s="33" t="s">
        <v>93</v>
      </c>
      <c r="J88" s="33" t="b">
        <v>1</v>
      </c>
      <c r="K88" s="33"/>
      <c r="L88" s="31">
        <v>1</v>
      </c>
      <c r="M88" s="31">
        <v>1</v>
      </c>
      <c r="N88" s="31">
        <v>0</v>
      </c>
      <c r="O88" s="31">
        <v>0</v>
      </c>
      <c r="P88" s="31"/>
      <c r="Q88" s="31"/>
      <c r="R88" s="31"/>
      <c r="S88" s="31"/>
      <c r="T88" s="31" t="s">
        <v>94</v>
      </c>
      <c r="U88" s="38"/>
      <c r="V88" s="58" t="str">
        <f ca="1"/>
        <v xml:space="preserve"> </v>
      </c>
      <c r="AA88" s="41"/>
      <c r="AB88" s="41"/>
      <c r="AC88" s="41"/>
      <c r="AD88" s="41"/>
      <c r="AE88" s="41"/>
      <c r="AF88" s="41"/>
      <c r="AG88" s="41"/>
      <c r="AH88" s="41"/>
      <c r="AI88" s="41"/>
      <c r="AJ88" s="41"/>
      <c r="AK88" s="41"/>
      <c r="AL88" s="41"/>
      <c r="AM88" s="41"/>
      <c r="AN88" s="41"/>
      <c r="AO88" s="41"/>
    </row>
    <row r="89" spans="2:41" x14ac:dyDescent="0.45">
      <c r="B89" s="74" cm="1">
        <f t="array" aca="1" ref="B89" ca="1">FileSize(Folder&amp;Tests[[#This Row],[FileName]])</f>
        <v>180</v>
      </c>
      <c r="C89" s="44">
        <v>75</v>
      </c>
      <c r="D89" s="32" t="s">
        <v>227</v>
      </c>
      <c r="E89" s="31" t="s">
        <v>210</v>
      </c>
      <c r="F89" s="33" t="s">
        <v>93</v>
      </c>
      <c r="G89" s="33" t="b">
        <v>0</v>
      </c>
      <c r="H89" s="33" t="s">
        <v>93</v>
      </c>
      <c r="I89" s="33" t="s">
        <v>93</v>
      </c>
      <c r="J89" s="33" t="b">
        <v>1</v>
      </c>
      <c r="K89" s="33"/>
      <c r="L89" s="31">
        <v>1</v>
      </c>
      <c r="M89" s="31">
        <v>1</v>
      </c>
      <c r="N89" s="31">
        <v>0</v>
      </c>
      <c r="O89" s="31">
        <v>0</v>
      </c>
      <c r="P89" s="31"/>
      <c r="Q89" s="31"/>
      <c r="R89" s="31"/>
      <c r="S89" s="31"/>
      <c r="T89" s="31" t="s">
        <v>94</v>
      </c>
      <c r="U89" s="38"/>
      <c r="V89" s="58" t="str">
        <f ca="1"/>
        <v xml:space="preserve"> </v>
      </c>
      <c r="AA89" s="41"/>
      <c r="AB89" s="41"/>
      <c r="AC89" s="41"/>
      <c r="AD89" s="41"/>
      <c r="AE89" s="41"/>
      <c r="AF89" s="41"/>
      <c r="AG89" s="41"/>
      <c r="AH89" s="41"/>
      <c r="AI89" s="41"/>
      <c r="AJ89" s="41"/>
      <c r="AK89" s="41"/>
      <c r="AL89" s="41"/>
      <c r="AM89" s="41"/>
      <c r="AN89" s="41"/>
      <c r="AO89" s="41"/>
    </row>
    <row r="90" spans="2:41" x14ac:dyDescent="0.45">
      <c r="B90" s="74" cm="1">
        <f t="array" aca="1" ref="B90" ca="1">FileSize(Folder&amp;Tests[[#This Row],[FileName]])</f>
        <v>197770</v>
      </c>
      <c r="C90" s="44">
        <v>76</v>
      </c>
      <c r="D90" s="32" t="s">
        <v>190</v>
      </c>
      <c r="E90" s="31" t="s">
        <v>104</v>
      </c>
      <c r="F90" s="33"/>
      <c r="G90" s="33"/>
      <c r="H90" s="33" t="s">
        <v>285</v>
      </c>
      <c r="I90" s="33"/>
      <c r="J90" s="33" t="b">
        <v>1</v>
      </c>
      <c r="K90" s="33"/>
      <c r="L90" s="31">
        <v>1</v>
      </c>
      <c r="M90" s="31">
        <v>1</v>
      </c>
      <c r="N90" s="31">
        <v>0</v>
      </c>
      <c r="O90" s="31">
        <v>0</v>
      </c>
      <c r="P90" s="31"/>
      <c r="Q90" s="31"/>
      <c r="R90" s="43" t="s">
        <v>336</v>
      </c>
      <c r="S90" s="31"/>
      <c r="T90" s="31"/>
      <c r="U90" s="38" t="s">
        <v>337</v>
      </c>
      <c r="V90" s="58" t="str">
        <f ca="1"/>
        <v xml:space="preserve"> </v>
      </c>
      <c r="AA90" s="41"/>
      <c r="AB90" s="41"/>
      <c r="AC90" s="41"/>
      <c r="AD90" s="41"/>
      <c r="AE90" s="41"/>
      <c r="AF90" s="41"/>
      <c r="AG90" s="41"/>
      <c r="AH90" s="41"/>
      <c r="AI90" s="41"/>
      <c r="AJ90" s="41"/>
      <c r="AK90" s="41"/>
      <c r="AL90" s="41"/>
      <c r="AM90" s="41"/>
      <c r="AN90" s="41"/>
      <c r="AO90" s="41"/>
    </row>
    <row r="91" spans="2:41" x14ac:dyDescent="0.45">
      <c r="B91" s="74" cm="1">
        <f t="array" aca="1" ref="B91" ca="1">FileSize(Folder&amp;Tests[[#This Row],[FileName]])</f>
        <v>34</v>
      </c>
      <c r="C91" s="44">
        <v>77</v>
      </c>
      <c r="D91" s="32" t="s">
        <v>123</v>
      </c>
      <c r="E91" s="31" t="b">
        <v>1</v>
      </c>
      <c r="F91" s="33" t="s">
        <v>93</v>
      </c>
      <c r="G91" s="33" t="b">
        <v>0</v>
      </c>
      <c r="H91" s="33" t="s">
        <v>93</v>
      </c>
      <c r="I91" s="33" t="s">
        <v>93</v>
      </c>
      <c r="J91" s="33" t="b">
        <v>1</v>
      </c>
      <c r="K91" s="33"/>
      <c r="L91" s="31">
        <v>1</v>
      </c>
      <c r="M91" s="31">
        <v>1</v>
      </c>
      <c r="N91" s="31">
        <v>0</v>
      </c>
      <c r="O91" s="31">
        <v>0</v>
      </c>
      <c r="P91" s="31"/>
      <c r="Q91" s="31"/>
      <c r="R91" s="31"/>
      <c r="S91" s="31"/>
      <c r="T91" s="31"/>
      <c r="U91" s="38" t="s">
        <v>338</v>
      </c>
      <c r="V91" s="58" t="str">
        <f ca="1"/>
        <v xml:space="preserve"> </v>
      </c>
      <c r="AA91" s="41"/>
      <c r="AB91" s="41"/>
      <c r="AC91" s="41"/>
      <c r="AD91" s="41"/>
      <c r="AE91" s="41"/>
      <c r="AF91" s="41"/>
      <c r="AG91" s="41"/>
      <c r="AH91" s="41"/>
      <c r="AI91" s="41"/>
      <c r="AJ91" s="41"/>
      <c r="AK91" s="41"/>
      <c r="AL91" s="41"/>
      <c r="AM91" s="41"/>
      <c r="AN91" s="41"/>
      <c r="AO91" s="41"/>
    </row>
    <row r="92" spans="2:41" x14ac:dyDescent="0.45">
      <c r="B92" s="74" cm="1">
        <f t="array" aca="1" ref="B92" ca="1">FileSize(Folder&amp;Tests[[#This Row],[FileName]])</f>
        <v>4160286</v>
      </c>
      <c r="C92" s="44">
        <v>78</v>
      </c>
      <c r="D92" s="32" t="s">
        <v>199</v>
      </c>
      <c r="E92" s="31" t="s">
        <v>203</v>
      </c>
      <c r="F92" s="33" t="s">
        <v>93</v>
      </c>
      <c r="G92" s="33" t="b">
        <v>0</v>
      </c>
      <c r="H92" s="33" t="s">
        <v>93</v>
      </c>
      <c r="I92" s="33" t="s">
        <v>93</v>
      </c>
      <c r="J92" s="33" t="b">
        <v>1</v>
      </c>
      <c r="K92" s="33"/>
      <c r="L92" s="31">
        <v>1</v>
      </c>
      <c r="M92" s="31">
        <v>1</v>
      </c>
      <c r="N92" s="31">
        <v>2</v>
      </c>
      <c r="O92" s="31">
        <v>0</v>
      </c>
      <c r="P92" s="31"/>
      <c r="Q92" s="31"/>
      <c r="R92" s="31"/>
      <c r="S92" s="31"/>
      <c r="T92" s="31" t="s">
        <v>94</v>
      </c>
      <c r="U92" s="38"/>
      <c r="V92" s="58" t="str">
        <f ca="1"/>
        <v xml:space="preserve"> </v>
      </c>
      <c r="AA92" s="41"/>
      <c r="AB92" s="41"/>
      <c r="AC92" s="41"/>
      <c r="AD92" s="41"/>
      <c r="AE92" s="41"/>
      <c r="AF92" s="41"/>
      <c r="AG92" s="41"/>
      <c r="AH92" s="41"/>
      <c r="AI92" s="41"/>
      <c r="AJ92" s="41"/>
      <c r="AK92" s="41"/>
      <c r="AL92" s="41"/>
      <c r="AM92" s="41"/>
      <c r="AN92" s="41"/>
      <c r="AO92" s="41"/>
    </row>
    <row r="93" spans="2:41" x14ac:dyDescent="0.45">
      <c r="B93" s="74" cm="1">
        <f t="array" aca="1" ref="B93" ca="1">FileSize(Folder&amp;Tests[[#This Row],[FileName]])</f>
        <v>4160286</v>
      </c>
      <c r="C93" s="44">
        <v>79</v>
      </c>
      <c r="D93" s="32" t="s">
        <v>199</v>
      </c>
      <c r="E93" s="31" t="s">
        <v>203</v>
      </c>
      <c r="F93" s="33"/>
      <c r="G93" s="33" t="b">
        <v>0</v>
      </c>
      <c r="H93" s="33"/>
      <c r="I93" s="33"/>
      <c r="J93" s="33" t="b">
        <v>1</v>
      </c>
      <c r="K93" s="33"/>
      <c r="L93" s="31">
        <v>1</v>
      </c>
      <c r="M93" s="31">
        <v>1</v>
      </c>
      <c r="N93" s="31">
        <v>0</v>
      </c>
      <c r="O93" s="31">
        <v>0</v>
      </c>
      <c r="P93" s="31"/>
      <c r="Q93" s="31"/>
      <c r="R93" s="31"/>
      <c r="S93" s="31"/>
      <c r="T93" s="31"/>
      <c r="U93" s="38" t="s">
        <v>339</v>
      </c>
      <c r="V93" s="58" t="str">
        <f ca="1"/>
        <v xml:space="preserve"> </v>
      </c>
      <c r="AA93" s="41"/>
      <c r="AB93" s="41"/>
      <c r="AC93" s="41"/>
      <c r="AD93" s="41"/>
      <c r="AE93" s="41"/>
      <c r="AF93" s="41"/>
      <c r="AG93" s="41"/>
      <c r="AH93" s="41"/>
      <c r="AI93" s="41"/>
      <c r="AJ93" s="41"/>
      <c r="AK93" s="41"/>
      <c r="AL93" s="41"/>
      <c r="AM93" s="41"/>
      <c r="AN93" s="41"/>
      <c r="AO93" s="41"/>
    </row>
    <row r="94" spans="2:41" x14ac:dyDescent="0.45">
      <c r="B94" s="74" cm="1">
        <f t="array" aca="1" ref="B94" ca="1">FileSize(Folder&amp;Tests[[#This Row],[FileName]])</f>
        <v>37</v>
      </c>
      <c r="C94" s="44">
        <v>80</v>
      </c>
      <c r="D94" s="32" t="s">
        <v>134</v>
      </c>
      <c r="E94" s="31" t="b">
        <v>1</v>
      </c>
      <c r="F94" s="33" t="s">
        <v>93</v>
      </c>
      <c r="G94" s="33" t="b">
        <v>0</v>
      </c>
      <c r="H94" s="33" t="s">
        <v>93</v>
      </c>
      <c r="I94" s="33" t="s">
        <v>93</v>
      </c>
      <c r="J94" s="33" t="b">
        <v>1</v>
      </c>
      <c r="K94" s="33"/>
      <c r="L94" s="31">
        <v>1</v>
      </c>
      <c r="M94" s="31">
        <v>1</v>
      </c>
      <c r="N94" s="31">
        <v>0</v>
      </c>
      <c r="O94" s="31">
        <v>0</v>
      </c>
      <c r="P94" s="31"/>
      <c r="Q94" s="31"/>
      <c r="R94" s="31"/>
      <c r="S94" s="31"/>
      <c r="T94" s="31" t="s">
        <v>94</v>
      </c>
      <c r="U94" s="38" t="s">
        <v>97</v>
      </c>
      <c r="V94" s="58" t="str">
        <f ca="1"/>
        <v xml:space="preserve"> </v>
      </c>
      <c r="AA94" s="41"/>
      <c r="AB94" s="41"/>
      <c r="AC94" s="41"/>
      <c r="AD94" s="41"/>
      <c r="AE94" s="41"/>
      <c r="AF94" s="41"/>
      <c r="AG94" s="41"/>
      <c r="AH94" s="41"/>
      <c r="AI94" s="41"/>
      <c r="AJ94" s="41"/>
      <c r="AK94" s="41"/>
      <c r="AL94" s="41"/>
      <c r="AM94" s="41"/>
      <c r="AN94" s="41"/>
      <c r="AO94" s="41"/>
    </row>
    <row r="95" spans="2:41" x14ac:dyDescent="0.45">
      <c r="B95" s="74" cm="1">
        <f t="array" aca="1" ref="B95" ca="1">FileSize(Folder&amp;Tests[[#This Row],[FileName]])</f>
        <v>630</v>
      </c>
      <c r="C95" s="44">
        <v>81</v>
      </c>
      <c r="D95" s="37" t="s">
        <v>228</v>
      </c>
      <c r="E95" s="31" t="b">
        <v>0</v>
      </c>
      <c r="F95" s="33" t="s">
        <v>93</v>
      </c>
      <c r="G95" s="33" t="b">
        <v>0</v>
      </c>
      <c r="H95" s="33" t="s">
        <v>93</v>
      </c>
      <c r="I95" s="33" t="s">
        <v>93</v>
      </c>
      <c r="J95" s="33" t="b">
        <v>1</v>
      </c>
      <c r="K95" s="33"/>
      <c r="L95" s="31">
        <v>3</v>
      </c>
      <c r="M95" s="31">
        <v>3</v>
      </c>
      <c r="N95" s="31">
        <v>10</v>
      </c>
      <c r="O95" s="31">
        <v>1</v>
      </c>
      <c r="P95" s="31"/>
      <c r="Q95" s="31"/>
      <c r="R95" s="31"/>
      <c r="S95" s="31"/>
      <c r="T95" s="31" t="s">
        <v>94</v>
      </c>
      <c r="U95" s="38"/>
      <c r="V95" s="58" t="str">
        <f ca="1"/>
        <v xml:space="preserve"> </v>
      </c>
      <c r="AA95" s="41"/>
      <c r="AB95" s="41"/>
      <c r="AC95" s="41"/>
      <c r="AD95" s="41"/>
      <c r="AE95" s="41"/>
      <c r="AF95" s="41"/>
      <c r="AG95" s="41"/>
      <c r="AH95" s="41"/>
      <c r="AI95" s="41"/>
      <c r="AJ95" s="41"/>
      <c r="AK95" s="41"/>
      <c r="AL95" s="41"/>
      <c r="AM95" s="41"/>
      <c r="AN95" s="41"/>
      <c r="AO95" s="41"/>
    </row>
    <row r="96" spans="2:41" x14ac:dyDescent="0.45">
      <c r="B96" s="74" cm="1">
        <f t="array" aca="1" ref="B96" ca="1">FileSize(Folder&amp;Tests[[#This Row],[FileName]])</f>
        <v>630</v>
      </c>
      <c r="C96" s="44">
        <v>82</v>
      </c>
      <c r="D96" s="37" t="s">
        <v>228</v>
      </c>
      <c r="E96" s="31" t="b">
        <v>0</v>
      </c>
      <c r="F96" s="33" t="s">
        <v>93</v>
      </c>
      <c r="G96" s="33" t="b">
        <v>0</v>
      </c>
      <c r="H96" s="33" t="s">
        <v>93</v>
      </c>
      <c r="I96" s="33" t="s">
        <v>93</v>
      </c>
      <c r="J96" s="33" t="b">
        <v>1</v>
      </c>
      <c r="K96" s="33"/>
      <c r="L96" s="31">
        <v>6</v>
      </c>
      <c r="M96" s="31">
        <v>5</v>
      </c>
      <c r="N96" s="31">
        <v>1</v>
      </c>
      <c r="O96" s="31">
        <v>8</v>
      </c>
      <c r="P96" s="31"/>
      <c r="Q96" s="31"/>
      <c r="R96" s="31"/>
      <c r="S96" s="31"/>
      <c r="T96" s="31" t="s">
        <v>94</v>
      </c>
      <c r="U96" s="38"/>
      <c r="V96" s="58" t="str">
        <f ca="1"/>
        <v xml:space="preserve"> </v>
      </c>
      <c r="AA96" s="41"/>
      <c r="AB96" s="41"/>
      <c r="AC96" s="41"/>
      <c r="AD96" s="41"/>
      <c r="AE96" s="41"/>
      <c r="AF96" s="41"/>
      <c r="AG96" s="41"/>
      <c r="AH96" s="41"/>
      <c r="AI96" s="41"/>
      <c r="AJ96" s="41"/>
      <c r="AK96" s="41"/>
      <c r="AL96" s="41"/>
      <c r="AM96" s="41"/>
      <c r="AN96" s="41"/>
      <c r="AO96" s="41"/>
    </row>
    <row r="97" spans="2:41" x14ac:dyDescent="0.45">
      <c r="B97" s="74" cm="1">
        <f t="array" aca="1" ref="B97" ca="1">FileSize(Folder&amp;Tests[[#This Row],[FileName]])</f>
        <v>630</v>
      </c>
      <c r="C97" s="44">
        <v>83</v>
      </c>
      <c r="D97" s="37" t="s">
        <v>228</v>
      </c>
      <c r="E97" s="31" t="b">
        <v>0</v>
      </c>
      <c r="F97" s="33" t="s">
        <v>93</v>
      </c>
      <c r="G97" s="33" t="b">
        <v>0</v>
      </c>
      <c r="H97" s="33" t="s">
        <v>93</v>
      </c>
      <c r="I97" s="33" t="s">
        <v>93</v>
      </c>
      <c r="J97" s="33" t="b">
        <v>1</v>
      </c>
      <c r="K97" s="33"/>
      <c r="L97" s="31">
        <v>8</v>
      </c>
      <c r="M97" s="31">
        <v>8</v>
      </c>
      <c r="N97" s="31">
        <v>4</v>
      </c>
      <c r="O97" s="31">
        <v>4</v>
      </c>
      <c r="P97" s="31"/>
      <c r="Q97" s="31"/>
      <c r="R97" s="31"/>
      <c r="S97" s="31"/>
      <c r="T97" s="31" t="s">
        <v>94</v>
      </c>
      <c r="U97" s="38"/>
      <c r="V97" s="58" t="str">
        <f ca="1"/>
        <v xml:space="preserve"> </v>
      </c>
      <c r="AA97" s="41"/>
      <c r="AB97" s="41"/>
      <c r="AC97" s="41"/>
      <c r="AD97" s="41"/>
      <c r="AE97" s="41"/>
      <c r="AF97" s="41"/>
      <c r="AG97" s="41"/>
      <c r="AH97" s="41"/>
      <c r="AI97" s="41"/>
      <c r="AJ97" s="41"/>
      <c r="AK97" s="41"/>
      <c r="AL97" s="41"/>
      <c r="AM97" s="41"/>
      <c r="AN97" s="41"/>
      <c r="AO97" s="41"/>
    </row>
    <row r="98" spans="2:41" x14ac:dyDescent="0.45">
      <c r="B98" s="74" cm="1">
        <f t="array" aca="1" ref="B98" ca="1">FileSize(Folder&amp;Tests[[#This Row],[FileName]])</f>
        <v>849</v>
      </c>
      <c r="C98" s="44">
        <v>84</v>
      </c>
      <c r="D98" s="37" t="s">
        <v>229</v>
      </c>
      <c r="E98" s="31" t="b">
        <v>0</v>
      </c>
      <c r="F98" s="33" t="s">
        <v>93</v>
      </c>
      <c r="G98" s="33" t="b">
        <v>0</v>
      </c>
      <c r="H98" s="33" t="s">
        <v>93</v>
      </c>
      <c r="I98" s="33" t="s">
        <v>225</v>
      </c>
      <c r="J98" s="33" t="b">
        <v>1</v>
      </c>
      <c r="K98" s="33"/>
      <c r="L98" s="31">
        <v>3</v>
      </c>
      <c r="M98" s="31">
        <v>3</v>
      </c>
      <c r="N98" s="31">
        <v>10</v>
      </c>
      <c r="O98" s="31">
        <v>1</v>
      </c>
      <c r="P98" s="31"/>
      <c r="Q98" s="31"/>
      <c r="R98" s="31"/>
      <c r="S98" s="31"/>
      <c r="T98" s="31" t="s">
        <v>94</v>
      </c>
      <c r="U98" s="38"/>
      <c r="V98" s="58" t="str">
        <f ca="1"/>
        <v xml:space="preserve"> </v>
      </c>
      <c r="AA98" s="41"/>
      <c r="AB98" s="41"/>
      <c r="AC98" s="41"/>
      <c r="AD98" s="41"/>
      <c r="AE98" s="41"/>
      <c r="AF98" s="41"/>
      <c r="AG98" s="41"/>
      <c r="AH98" s="41"/>
      <c r="AI98" s="41"/>
      <c r="AJ98" s="41"/>
      <c r="AK98" s="41"/>
      <c r="AL98" s="41"/>
      <c r="AM98" s="41"/>
      <c r="AN98" s="41"/>
      <c r="AO98" s="41"/>
    </row>
    <row r="99" spans="2:41" x14ac:dyDescent="0.45">
      <c r="B99" s="74" cm="1">
        <f t="array" aca="1" ref="B99" ca="1">FileSize(Folder&amp;Tests[[#This Row],[FileName]])</f>
        <v>849</v>
      </c>
      <c r="C99" s="44">
        <v>85</v>
      </c>
      <c r="D99" s="37" t="s">
        <v>229</v>
      </c>
      <c r="E99" s="31" t="b">
        <v>0</v>
      </c>
      <c r="F99" s="33" t="s">
        <v>93</v>
      </c>
      <c r="G99" s="33" t="b">
        <v>0</v>
      </c>
      <c r="H99" s="33" t="s">
        <v>93</v>
      </c>
      <c r="I99" s="33" t="s">
        <v>225</v>
      </c>
      <c r="J99" s="33" t="b">
        <v>1</v>
      </c>
      <c r="K99" s="33"/>
      <c r="L99" s="31">
        <v>6</v>
      </c>
      <c r="M99" s="31">
        <v>5</v>
      </c>
      <c r="N99" s="31">
        <v>1</v>
      </c>
      <c r="O99" s="31">
        <v>8</v>
      </c>
      <c r="P99" s="31"/>
      <c r="Q99" s="31"/>
      <c r="R99" s="31"/>
      <c r="S99" s="31"/>
      <c r="T99" s="31" t="s">
        <v>94</v>
      </c>
      <c r="U99" s="38"/>
      <c r="V99" s="58" t="str">
        <f ca="1"/>
        <v xml:space="preserve"> </v>
      </c>
      <c r="AA99" s="41"/>
      <c r="AB99" s="41"/>
      <c r="AC99" s="41"/>
      <c r="AD99" s="41"/>
      <c r="AE99" s="41"/>
      <c r="AF99" s="41"/>
      <c r="AG99" s="41"/>
      <c r="AH99" s="41"/>
      <c r="AI99" s="41"/>
      <c r="AJ99" s="41"/>
      <c r="AK99" s="41"/>
      <c r="AL99" s="41"/>
      <c r="AM99" s="41"/>
      <c r="AN99" s="41"/>
      <c r="AO99" s="41"/>
    </row>
    <row r="100" spans="2:41" x14ac:dyDescent="0.45">
      <c r="B100" s="74" cm="1">
        <f t="array" aca="1" ref="B100" ca="1">FileSize(Folder&amp;Tests[[#This Row],[FileName]])</f>
        <v>849</v>
      </c>
      <c r="C100" s="44">
        <v>86</v>
      </c>
      <c r="D100" s="37" t="s">
        <v>229</v>
      </c>
      <c r="E100" s="31" t="b">
        <v>0</v>
      </c>
      <c r="F100" s="33" t="s">
        <v>93</v>
      </c>
      <c r="G100" s="33" t="b">
        <v>0</v>
      </c>
      <c r="H100" s="33" t="s">
        <v>93</v>
      </c>
      <c r="I100" s="33" t="s">
        <v>225</v>
      </c>
      <c r="J100" s="33" t="b">
        <v>1</v>
      </c>
      <c r="K100" s="33"/>
      <c r="L100" s="31">
        <v>8</v>
      </c>
      <c r="M100" s="31">
        <v>8</v>
      </c>
      <c r="N100" s="31">
        <v>4</v>
      </c>
      <c r="O100" s="31">
        <v>4</v>
      </c>
      <c r="P100" s="31"/>
      <c r="Q100" s="31"/>
      <c r="R100" s="31"/>
      <c r="S100" s="31"/>
      <c r="T100" s="31" t="s">
        <v>94</v>
      </c>
      <c r="U100" s="38"/>
      <c r="V100" s="58" t="str">
        <f ca="1"/>
        <v xml:space="preserve"> </v>
      </c>
      <c r="AA100" s="41"/>
      <c r="AB100" s="41"/>
      <c r="AC100" s="41"/>
      <c r="AD100" s="41"/>
      <c r="AE100" s="41"/>
      <c r="AF100" s="41"/>
      <c r="AG100" s="41"/>
      <c r="AH100" s="41"/>
      <c r="AI100" s="41"/>
      <c r="AJ100" s="41"/>
      <c r="AK100" s="41"/>
      <c r="AL100" s="41"/>
      <c r="AM100" s="41"/>
      <c r="AN100" s="41"/>
      <c r="AO100" s="41"/>
    </row>
    <row r="101" spans="2:41" x14ac:dyDescent="0.45">
      <c r="B101" s="74" cm="1">
        <f t="array" aca="1" ref="B101" ca="1">FileSize(Folder&amp;Tests[[#This Row],[FileName]])</f>
        <v>118</v>
      </c>
      <c r="C101" s="44">
        <v>87</v>
      </c>
      <c r="D101" s="37" t="s">
        <v>232</v>
      </c>
      <c r="E101" s="31" t="b">
        <v>1</v>
      </c>
      <c r="F101" s="33" t="s">
        <v>93</v>
      </c>
      <c r="G101" s="33" t="b">
        <v>0</v>
      </c>
      <c r="H101" s="33" t="s">
        <v>93</v>
      </c>
      <c r="I101" s="33" t="s">
        <v>93</v>
      </c>
      <c r="J101" s="33" t="b">
        <v>1</v>
      </c>
      <c r="K101" s="33"/>
      <c r="L101" s="31">
        <v>1</v>
      </c>
      <c r="M101" s="31">
        <v>1</v>
      </c>
      <c r="N101" s="31">
        <v>0</v>
      </c>
      <c r="O101" s="31">
        <v>0</v>
      </c>
      <c r="P101" s="31"/>
      <c r="Q101" s="31"/>
      <c r="R101" s="31"/>
      <c r="S101" s="31"/>
      <c r="T101" s="31" t="s">
        <v>94</v>
      </c>
      <c r="U101" s="38"/>
      <c r="V101" s="58" t="str">
        <f ca="1"/>
        <v xml:space="preserve"> </v>
      </c>
      <c r="AA101" s="41"/>
      <c r="AB101" s="41"/>
      <c r="AC101" s="41"/>
      <c r="AD101" s="41"/>
      <c r="AE101" s="41"/>
      <c r="AF101" s="41"/>
      <c r="AG101" s="41"/>
      <c r="AH101" s="41"/>
      <c r="AI101" s="41"/>
      <c r="AJ101" s="41"/>
      <c r="AK101" s="41"/>
      <c r="AL101" s="41"/>
      <c r="AM101" s="41"/>
      <c r="AN101" s="41"/>
      <c r="AO101" s="41"/>
    </row>
    <row r="102" spans="2:41" x14ac:dyDescent="0.45">
      <c r="B102" s="74" cm="1">
        <f t="array" aca="1" ref="B102" ca="1">FileSize(Folder&amp;Tests[[#This Row],[FileName]])</f>
        <v>231</v>
      </c>
      <c r="C102" s="44">
        <v>88</v>
      </c>
      <c r="D102" s="32" t="s">
        <v>234</v>
      </c>
      <c r="E102" s="31" t="b">
        <v>1</v>
      </c>
      <c r="F102" s="33" t="s">
        <v>233</v>
      </c>
      <c r="G102" s="33" t="b">
        <v>0</v>
      </c>
      <c r="H102" s="33" t="s">
        <v>93</v>
      </c>
      <c r="I102" s="33" t="s">
        <v>93</v>
      </c>
      <c r="J102" s="33" t="b">
        <v>1</v>
      </c>
      <c r="K102" s="33"/>
      <c r="L102" s="31">
        <v>1</v>
      </c>
      <c r="M102" s="31">
        <v>1</v>
      </c>
      <c r="N102" s="31">
        <v>0</v>
      </c>
      <c r="O102" s="31">
        <v>0</v>
      </c>
      <c r="P102" s="31"/>
      <c r="Q102" s="31"/>
      <c r="R102" s="31"/>
      <c r="S102" s="31"/>
      <c r="T102" s="31" t="s">
        <v>94</v>
      </c>
      <c r="U102" s="38"/>
      <c r="V102" s="58" t="str">
        <f ca="1"/>
        <v xml:space="preserve"> </v>
      </c>
      <c r="AA102" s="41"/>
      <c r="AB102" s="41"/>
      <c r="AC102" s="41"/>
      <c r="AD102" s="41"/>
      <c r="AE102" s="41"/>
      <c r="AF102" s="41"/>
      <c r="AG102" s="41"/>
      <c r="AH102" s="41"/>
      <c r="AI102" s="41"/>
      <c r="AJ102" s="41"/>
      <c r="AK102" s="41"/>
      <c r="AL102" s="41"/>
      <c r="AM102" s="41"/>
      <c r="AN102" s="41"/>
      <c r="AO102" s="41"/>
    </row>
    <row r="103" spans="2:41" x14ac:dyDescent="0.45">
      <c r="B103" s="74" cm="1">
        <f t="array" aca="1" ref="B103" ca="1">FileSize(Folder&amp;Tests[[#This Row],[FileName]])</f>
        <v>511</v>
      </c>
      <c r="C103" s="44">
        <v>89</v>
      </c>
      <c r="D103" s="32" t="s">
        <v>235</v>
      </c>
      <c r="E103" s="31" t="b">
        <v>1</v>
      </c>
      <c r="F103" s="33" t="s">
        <v>236</v>
      </c>
      <c r="G103" s="33" t="b">
        <v>1</v>
      </c>
      <c r="H103" s="33" t="s">
        <v>93</v>
      </c>
      <c r="I103" s="33" t="s">
        <v>93</v>
      </c>
      <c r="J103" s="33" t="b">
        <v>1</v>
      </c>
      <c r="K103" s="33"/>
      <c r="L103" s="31">
        <v>1</v>
      </c>
      <c r="M103" s="31">
        <v>1</v>
      </c>
      <c r="N103" s="31">
        <v>0</v>
      </c>
      <c r="O103" s="31">
        <v>0</v>
      </c>
      <c r="P103" s="31"/>
      <c r="Q103" s="31"/>
      <c r="R103" s="31"/>
      <c r="S103" s="31"/>
      <c r="T103" s="31" t="s">
        <v>94</v>
      </c>
      <c r="U103" s="38"/>
      <c r="V103" s="58" t="str">
        <f ca="1"/>
        <v xml:space="preserve"> </v>
      </c>
      <c r="AA103" s="41"/>
      <c r="AB103" s="41"/>
      <c r="AC103" s="41"/>
      <c r="AD103" s="41"/>
      <c r="AE103" s="41"/>
      <c r="AF103" s="41"/>
      <c r="AG103" s="41"/>
      <c r="AH103" s="41"/>
      <c r="AI103" s="41"/>
      <c r="AJ103" s="41"/>
      <c r="AK103" s="41"/>
      <c r="AL103" s="41"/>
      <c r="AM103" s="41"/>
      <c r="AN103" s="41"/>
      <c r="AO103" s="41"/>
    </row>
    <row r="104" spans="2:41" x14ac:dyDescent="0.45">
      <c r="B104" s="74" cm="1">
        <f t="array" aca="1" ref="B104" ca="1">FileSize(Folder&amp;Tests[[#This Row],[FileName]])</f>
        <v>0</v>
      </c>
      <c r="C104" s="44">
        <v>90</v>
      </c>
      <c r="D104" s="32" t="s">
        <v>108</v>
      </c>
      <c r="E104" s="31" t="b">
        <v>0</v>
      </c>
      <c r="F104" s="33" t="s">
        <v>93</v>
      </c>
      <c r="G104" s="33" t="b">
        <v>0</v>
      </c>
      <c r="H104" s="33" t="s">
        <v>93</v>
      </c>
      <c r="I104" s="33" t="s">
        <v>93</v>
      </c>
      <c r="J104" s="33" t="b">
        <v>1</v>
      </c>
      <c r="K104" s="33"/>
      <c r="L104" s="31">
        <v>1</v>
      </c>
      <c r="M104" s="31">
        <v>1</v>
      </c>
      <c r="N104" s="31">
        <v>0</v>
      </c>
      <c r="O104" s="31">
        <v>0</v>
      </c>
      <c r="P104" s="31"/>
      <c r="Q104" s="31"/>
      <c r="R104" s="31"/>
      <c r="S104" s="31"/>
      <c r="T104" s="31" t="s">
        <v>94</v>
      </c>
      <c r="U104" s="38"/>
      <c r="V104" s="58" t="str">
        <f ca="1"/>
        <v xml:space="preserve"> </v>
      </c>
      <c r="AA104" s="41"/>
      <c r="AB104" s="41"/>
      <c r="AC104" s="41"/>
      <c r="AD104" s="41"/>
      <c r="AE104" s="41"/>
      <c r="AF104" s="41"/>
      <c r="AG104" s="41"/>
      <c r="AH104" s="41"/>
      <c r="AI104" s="41"/>
      <c r="AJ104" s="41"/>
      <c r="AK104" s="41"/>
      <c r="AL104" s="41"/>
      <c r="AM104" s="41"/>
      <c r="AN104" s="41"/>
      <c r="AO104" s="41"/>
    </row>
    <row r="105" spans="2:41" x14ac:dyDescent="0.45">
      <c r="B105" s="74" cm="1">
        <f t="array" aca="1" ref="B105" ca="1">FileSize(Folder&amp;Tests[[#This Row],[FileName]])</f>
        <v>745618</v>
      </c>
      <c r="C105" s="44">
        <v>91</v>
      </c>
      <c r="D105" s="32" t="s">
        <v>197</v>
      </c>
      <c r="E105" s="31" t="b">
        <v>1</v>
      </c>
      <c r="F105" s="33" t="s">
        <v>93</v>
      </c>
      <c r="G105" s="33" t="b">
        <v>0</v>
      </c>
      <c r="H105" s="33" t="s">
        <v>93</v>
      </c>
      <c r="I105" s="33" t="s">
        <v>93</v>
      </c>
      <c r="J105" s="33" t="b">
        <v>1</v>
      </c>
      <c r="K105" s="33"/>
      <c r="L105" s="31">
        <v>1</v>
      </c>
      <c r="M105" s="31">
        <v>1</v>
      </c>
      <c r="N105" s="31">
        <v>1</v>
      </c>
      <c r="O105" s="31">
        <v>0</v>
      </c>
      <c r="P105" s="31"/>
      <c r="Q105" s="31"/>
      <c r="R105" s="31"/>
      <c r="S105" s="31"/>
      <c r="T105" s="31" t="s">
        <v>94</v>
      </c>
      <c r="U105" s="38"/>
      <c r="V105" s="58" t="str">
        <f ca="1"/>
        <v xml:space="preserve"> </v>
      </c>
      <c r="AA105" s="41"/>
      <c r="AB105" s="41"/>
      <c r="AC105" s="41"/>
      <c r="AD105" s="41"/>
      <c r="AE105" s="41"/>
      <c r="AF105" s="41"/>
      <c r="AG105" s="41"/>
      <c r="AH105" s="41"/>
      <c r="AI105" s="41"/>
      <c r="AJ105" s="41"/>
      <c r="AK105" s="41"/>
      <c r="AL105" s="41"/>
      <c r="AM105" s="41"/>
      <c r="AN105" s="41"/>
      <c r="AO105" s="41"/>
    </row>
    <row r="106" spans="2:41" x14ac:dyDescent="0.45">
      <c r="B106" s="74" cm="1">
        <f t="array" aca="1" ref="B106" ca="1">FileSize(Folder&amp;Tests[[#This Row],[FileName]])</f>
        <v>10100141</v>
      </c>
      <c r="C106" s="44">
        <v>92</v>
      </c>
      <c r="D106" s="32" t="s">
        <v>201</v>
      </c>
      <c r="E106" s="31" t="s">
        <v>203</v>
      </c>
      <c r="F106" s="33" t="s">
        <v>93</v>
      </c>
      <c r="G106" s="33" t="b">
        <v>0</v>
      </c>
      <c r="H106" s="33" t="s">
        <v>93</v>
      </c>
      <c r="I106" s="33" t="s">
        <v>93</v>
      </c>
      <c r="J106" s="33" t="b">
        <v>1</v>
      </c>
      <c r="K106" s="33"/>
      <c r="L106" s="31">
        <v>1</v>
      </c>
      <c r="M106" s="31">
        <v>1</v>
      </c>
      <c r="N106" s="31">
        <v>0</v>
      </c>
      <c r="O106" s="31">
        <v>0</v>
      </c>
      <c r="P106" s="31"/>
      <c r="Q106" s="31"/>
      <c r="R106" s="31"/>
      <c r="S106" s="31"/>
      <c r="T106" s="31" t="s">
        <v>94</v>
      </c>
      <c r="U106" s="36" t="s">
        <v>331</v>
      </c>
      <c r="V106" s="58" t="str">
        <f ca="1"/>
        <v xml:space="preserve"> </v>
      </c>
      <c r="AA106" s="41"/>
      <c r="AB106" s="41"/>
      <c r="AC106" s="41"/>
      <c r="AD106" s="41"/>
      <c r="AE106" s="41"/>
      <c r="AF106" s="41"/>
      <c r="AG106" s="41"/>
      <c r="AH106" s="41"/>
      <c r="AI106" s="41"/>
      <c r="AJ106" s="41"/>
      <c r="AK106" s="41"/>
      <c r="AL106" s="41"/>
      <c r="AM106" s="41"/>
      <c r="AN106" s="41"/>
      <c r="AO106" s="41"/>
    </row>
    <row r="107" spans="2:41" x14ac:dyDescent="0.45">
      <c r="B107" s="74" cm="1">
        <f t="array" aca="1" ref="B107" ca="1">FileSize(Folder&amp;Tests[[#This Row],[FileName]])</f>
        <v>473413</v>
      </c>
      <c r="C107" s="44">
        <v>93</v>
      </c>
      <c r="D107" s="32" t="s">
        <v>195</v>
      </c>
      <c r="E107" s="31" t="b">
        <v>1</v>
      </c>
      <c r="F107" s="33" t="s">
        <v>96</v>
      </c>
      <c r="G107" s="33" t="b">
        <v>1</v>
      </c>
      <c r="H107" s="33" t="s">
        <v>93</v>
      </c>
      <c r="I107" s="33" t="s">
        <v>93</v>
      </c>
      <c r="J107" s="33" t="b">
        <v>1</v>
      </c>
      <c r="K107" s="33"/>
      <c r="L107" s="31">
        <v>1</v>
      </c>
      <c r="M107" s="31">
        <v>1</v>
      </c>
      <c r="N107" s="31">
        <v>3</v>
      </c>
      <c r="O107" s="31">
        <v>0</v>
      </c>
      <c r="P107" s="31"/>
      <c r="Q107" s="31"/>
      <c r="R107" s="31"/>
      <c r="S107" s="31"/>
      <c r="T107" s="31" t="s">
        <v>94</v>
      </c>
      <c r="U107" s="38"/>
      <c r="V107" s="58" t="str">
        <f ca="1"/>
        <v xml:space="preserve"> </v>
      </c>
      <c r="AA107" s="41"/>
      <c r="AB107" s="41"/>
      <c r="AC107" s="41"/>
      <c r="AD107" s="41"/>
      <c r="AE107" s="41"/>
      <c r="AF107" s="41"/>
      <c r="AG107" s="41"/>
      <c r="AH107" s="41"/>
      <c r="AI107" s="41"/>
      <c r="AJ107" s="41"/>
      <c r="AK107" s="41"/>
      <c r="AL107" s="41"/>
      <c r="AM107" s="41"/>
      <c r="AN107" s="41"/>
      <c r="AO107" s="41"/>
    </row>
    <row r="108" spans="2:41" x14ac:dyDescent="0.45">
      <c r="B108" s="74" cm="1">
        <f t="array" aca="1" ref="B108" ca="1">FileSize(Folder&amp;Tests[[#This Row],[FileName]])</f>
        <v>202781</v>
      </c>
      <c r="C108" s="44">
        <v>94</v>
      </c>
      <c r="D108" s="32" t="s">
        <v>191</v>
      </c>
      <c r="E108" s="31" t="b">
        <v>1</v>
      </c>
      <c r="F108" s="33" t="s">
        <v>93</v>
      </c>
      <c r="G108" s="33" t="b">
        <v>0</v>
      </c>
      <c r="H108" s="33" t="s">
        <v>265</v>
      </c>
      <c r="I108" s="33" t="s">
        <v>93</v>
      </c>
      <c r="J108" s="33" t="b">
        <v>1</v>
      </c>
      <c r="K108" s="33"/>
      <c r="L108" s="31">
        <v>1</v>
      </c>
      <c r="M108" s="31">
        <v>1</v>
      </c>
      <c r="N108" s="31">
        <v>2</v>
      </c>
      <c r="O108" s="31">
        <v>0</v>
      </c>
      <c r="P108" s="31"/>
      <c r="Q108" s="31"/>
      <c r="R108" s="31"/>
      <c r="S108" s="31"/>
      <c r="T108" s="31" t="s">
        <v>94</v>
      </c>
      <c r="U108" s="38" t="s">
        <v>332</v>
      </c>
      <c r="V108" s="58" t="str">
        <f ca="1"/>
        <v xml:space="preserve"> </v>
      </c>
      <c r="AA108" s="41"/>
      <c r="AB108" s="41"/>
      <c r="AC108" s="41"/>
      <c r="AD108" s="41"/>
      <c r="AE108" s="41"/>
      <c r="AF108" s="41"/>
      <c r="AG108" s="41"/>
      <c r="AH108" s="41"/>
      <c r="AI108" s="41"/>
      <c r="AJ108" s="41"/>
      <c r="AK108" s="41"/>
      <c r="AL108" s="41"/>
      <c r="AM108" s="41"/>
      <c r="AN108" s="41"/>
      <c r="AO108" s="41"/>
    </row>
    <row r="109" spans="2:41" x14ac:dyDescent="0.45">
      <c r="B109" s="74" cm="1">
        <f t="array" aca="1" ref="B109" ca="1">FileSize(Folder&amp;Tests[[#This Row],[FileName]])</f>
        <v>237</v>
      </c>
      <c r="C109" s="44">
        <v>95</v>
      </c>
      <c r="D109" s="43" t="s">
        <v>261</v>
      </c>
      <c r="E109" s="31" t="s">
        <v>212</v>
      </c>
      <c r="F109" s="33" t="s">
        <v>95</v>
      </c>
      <c r="G109" s="33" t="b">
        <v>0</v>
      </c>
      <c r="H109" s="33" t="s">
        <v>260</v>
      </c>
      <c r="I109" s="33"/>
      <c r="J109" s="33" t="b">
        <v>1</v>
      </c>
      <c r="K109" s="33"/>
      <c r="L109" s="31">
        <v>1</v>
      </c>
      <c r="M109" s="31">
        <v>1</v>
      </c>
      <c r="N109" s="31">
        <v>0</v>
      </c>
      <c r="O109" s="31">
        <v>0</v>
      </c>
      <c r="P109" s="31"/>
      <c r="Q109" s="31"/>
      <c r="R109" s="31"/>
      <c r="S109" s="31"/>
      <c r="T109" s="31" t="s">
        <v>94</v>
      </c>
      <c r="U109" s="38"/>
      <c r="V109" s="58" t="str">
        <f ca="1"/>
        <v xml:space="preserve"> </v>
      </c>
      <c r="AA109" s="41"/>
      <c r="AB109" s="41"/>
      <c r="AC109" s="41"/>
      <c r="AD109" s="41"/>
      <c r="AE109" s="41"/>
      <c r="AF109" s="41"/>
      <c r="AG109" s="41"/>
      <c r="AH109" s="41"/>
      <c r="AI109" s="41"/>
      <c r="AJ109" s="41"/>
      <c r="AK109" s="41"/>
      <c r="AL109" s="41"/>
      <c r="AM109" s="41"/>
      <c r="AN109" s="41"/>
      <c r="AO109" s="41"/>
    </row>
    <row r="110" spans="2:41" x14ac:dyDescent="0.45">
      <c r="B110" s="74" cm="1">
        <f t="array" aca="1" ref="B110" ca="1">FileSize(Folder&amp;Tests[[#This Row],[FileName]])</f>
        <v>237</v>
      </c>
      <c r="C110" s="44">
        <v>96</v>
      </c>
      <c r="D110" s="43" t="s">
        <v>262</v>
      </c>
      <c r="E110" s="31" t="s">
        <v>212</v>
      </c>
      <c r="F110" s="33" t="s">
        <v>95</v>
      </c>
      <c r="G110" s="33" t="b">
        <v>0</v>
      </c>
      <c r="H110" s="33" t="s">
        <v>263</v>
      </c>
      <c r="I110" s="33" t="s">
        <v>93</v>
      </c>
      <c r="J110" s="33" t="b">
        <v>1</v>
      </c>
      <c r="K110" s="33"/>
      <c r="L110" s="31">
        <v>1</v>
      </c>
      <c r="M110" s="31">
        <v>1</v>
      </c>
      <c r="N110" s="31">
        <v>0</v>
      </c>
      <c r="O110" s="31">
        <v>0</v>
      </c>
      <c r="P110" s="31"/>
      <c r="Q110" s="31"/>
      <c r="R110" s="31"/>
      <c r="S110" s="31"/>
      <c r="T110" s="31" t="s">
        <v>94</v>
      </c>
      <c r="U110" s="38"/>
      <c r="V110" s="58" t="str">
        <f ca="1"/>
        <v xml:space="preserve"> </v>
      </c>
      <c r="AA110" s="41"/>
      <c r="AB110" s="41"/>
      <c r="AC110" s="41"/>
      <c r="AD110" s="41"/>
      <c r="AE110" s="41"/>
      <c r="AF110" s="41"/>
      <c r="AG110" s="41"/>
      <c r="AH110" s="41"/>
      <c r="AI110" s="41"/>
      <c r="AJ110" s="41"/>
      <c r="AK110" s="41"/>
      <c r="AL110" s="41"/>
      <c r="AM110" s="41"/>
      <c r="AN110" s="41"/>
      <c r="AO110" s="41"/>
    </row>
    <row r="111" spans="2:41" x14ac:dyDescent="0.45">
      <c r="B111" s="74" cm="1">
        <f t="array" aca="1" ref="B111" ca="1">FileSize(Folder&amp;Tests[[#This Row],[FileName]])</f>
        <v>237</v>
      </c>
      <c r="C111" s="44">
        <v>97</v>
      </c>
      <c r="D111" s="43" t="s">
        <v>264</v>
      </c>
      <c r="E111" s="31" t="s">
        <v>212</v>
      </c>
      <c r="F111" s="33" t="s">
        <v>95</v>
      </c>
      <c r="G111" s="33" t="b">
        <v>0</v>
      </c>
      <c r="H111" s="33" t="s">
        <v>265</v>
      </c>
      <c r="I111" s="33"/>
      <c r="J111" s="33" t="b">
        <v>1</v>
      </c>
      <c r="K111" s="33"/>
      <c r="L111" s="31">
        <v>1</v>
      </c>
      <c r="M111" s="31">
        <v>1</v>
      </c>
      <c r="N111" s="31">
        <v>0</v>
      </c>
      <c r="O111" s="31">
        <v>0</v>
      </c>
      <c r="P111" s="31"/>
      <c r="Q111" s="31"/>
      <c r="R111" s="31"/>
      <c r="S111" s="31"/>
      <c r="T111" s="31"/>
      <c r="U111" s="38"/>
      <c r="V111" s="58" t="str">
        <f ca="1"/>
        <v xml:space="preserve"> </v>
      </c>
      <c r="AA111" s="41"/>
      <c r="AB111" s="41"/>
      <c r="AC111" s="41"/>
      <c r="AD111" s="41"/>
      <c r="AE111" s="41"/>
      <c r="AF111" s="41"/>
      <c r="AG111" s="41"/>
      <c r="AH111" s="41"/>
      <c r="AI111" s="41"/>
      <c r="AJ111" s="41"/>
      <c r="AK111" s="41"/>
      <c r="AL111" s="41"/>
      <c r="AM111" s="41"/>
      <c r="AN111" s="41"/>
      <c r="AO111" s="41"/>
    </row>
    <row r="112" spans="2:41" x14ac:dyDescent="0.45">
      <c r="B112" s="74" cm="1">
        <f t="array" aca="1" ref="B112" ca="1">FileSize(Folder&amp;Tests[[#This Row],[FileName]])</f>
        <v>4523</v>
      </c>
      <c r="C112" s="44">
        <v>98</v>
      </c>
      <c r="D112" s="32" t="s">
        <v>182</v>
      </c>
      <c r="E112" s="31" t="s">
        <v>203</v>
      </c>
      <c r="F112" s="33" t="s">
        <v>93</v>
      </c>
      <c r="G112" s="33" t="b">
        <v>0</v>
      </c>
      <c r="H112" s="33" t="s">
        <v>93</v>
      </c>
      <c r="I112" s="33" t="s">
        <v>93</v>
      </c>
      <c r="J112" s="33" t="b">
        <v>1</v>
      </c>
      <c r="K112" s="33"/>
      <c r="L112" s="31">
        <v>1</v>
      </c>
      <c r="M112" s="31">
        <v>1</v>
      </c>
      <c r="N112" s="31">
        <v>10</v>
      </c>
      <c r="O112" s="31">
        <v>0</v>
      </c>
      <c r="P112" s="31"/>
      <c r="Q112" s="31"/>
      <c r="R112" s="31"/>
      <c r="S112" s="31"/>
      <c r="T112" s="31" t="s">
        <v>94</v>
      </c>
      <c r="U112" s="38"/>
      <c r="V112" s="58" t="str">
        <f ca="1"/>
        <v xml:space="preserve"> </v>
      </c>
      <c r="AA112" s="41"/>
      <c r="AB112" s="41"/>
      <c r="AC112" s="41"/>
      <c r="AD112" s="41"/>
      <c r="AE112" s="41"/>
      <c r="AF112" s="41"/>
      <c r="AG112" s="41"/>
      <c r="AH112" s="41"/>
      <c r="AI112" s="41"/>
      <c r="AJ112" s="41"/>
      <c r="AK112" s="41"/>
      <c r="AL112" s="41"/>
      <c r="AM112" s="41"/>
      <c r="AN112" s="41"/>
      <c r="AO112" s="41"/>
    </row>
    <row r="113" spans="2:41" x14ac:dyDescent="0.45">
      <c r="B113" s="74" cm="1">
        <f t="array" aca="1" ref="B113" ca="1">FileSize(Folder&amp;Tests[[#This Row],[FileName]])</f>
        <v>10726</v>
      </c>
      <c r="C113" s="44">
        <v>99</v>
      </c>
      <c r="D113" s="32" t="s">
        <v>284</v>
      </c>
      <c r="E113" s="31" t="s">
        <v>212</v>
      </c>
      <c r="F113" s="33"/>
      <c r="G113" s="33" t="b">
        <v>0</v>
      </c>
      <c r="H113" s="33" t="s">
        <v>285</v>
      </c>
      <c r="I113" s="33"/>
      <c r="J113" s="33" t="b">
        <v>1</v>
      </c>
      <c r="K113" s="33"/>
      <c r="L113" s="31">
        <v>2</v>
      </c>
      <c r="M113" s="31">
        <v>1</v>
      </c>
      <c r="N113" s="31">
        <v>0</v>
      </c>
      <c r="O113" s="31">
        <v>1</v>
      </c>
      <c r="P113" s="31"/>
      <c r="Q113" s="31"/>
      <c r="R113" s="31"/>
      <c r="S113" s="31"/>
      <c r="T113" s="31"/>
      <c r="U113" s="38"/>
      <c r="V113" s="58" t="str">
        <f ca="1"/>
        <v xml:space="preserve"> </v>
      </c>
      <c r="AA113" s="41"/>
      <c r="AB113" s="41"/>
      <c r="AC113" s="41"/>
      <c r="AD113" s="41"/>
      <c r="AE113" s="41"/>
      <c r="AF113" s="41"/>
      <c r="AG113" s="41"/>
      <c r="AH113" s="41"/>
      <c r="AI113" s="41"/>
      <c r="AJ113" s="41"/>
      <c r="AK113" s="41"/>
      <c r="AL113" s="41"/>
      <c r="AM113" s="41"/>
      <c r="AN113" s="41"/>
      <c r="AO113" s="41"/>
    </row>
    <row r="114" spans="2:41" x14ac:dyDescent="0.45">
      <c r="B114" s="74" cm="1">
        <f t="array" aca="1" ref="B114" ca="1">FileSize(Folder&amp;Tests[[#This Row],[FileName]])</f>
        <v>10726</v>
      </c>
      <c r="C114" s="44">
        <v>100</v>
      </c>
      <c r="D114" s="32" t="s">
        <v>284</v>
      </c>
      <c r="E114" s="31" t="s">
        <v>212</v>
      </c>
      <c r="F114" s="33" t="s">
        <v>95</v>
      </c>
      <c r="G114" s="33" t="b">
        <v>0</v>
      </c>
      <c r="H114" s="33" t="s">
        <v>325</v>
      </c>
      <c r="I114" s="33"/>
      <c r="J114" s="33" t="b">
        <v>1</v>
      </c>
      <c r="K114" s="33"/>
      <c r="L114" s="31">
        <v>2</v>
      </c>
      <c r="M114" s="31">
        <v>1</v>
      </c>
      <c r="N114" s="31">
        <v>0</v>
      </c>
      <c r="O114" s="31">
        <v>1</v>
      </c>
      <c r="P114" s="31"/>
      <c r="Q114" s="31"/>
      <c r="R114" s="31"/>
      <c r="S114" s="31"/>
      <c r="T114" s="31" t="s">
        <v>94</v>
      </c>
      <c r="U114" s="38"/>
      <c r="V114" s="58" t="str">
        <f ca="1"/>
        <v xml:space="preserve"> </v>
      </c>
      <c r="AA114" s="41"/>
      <c r="AB114" s="41"/>
      <c r="AC114" s="41"/>
      <c r="AD114" s="41"/>
      <c r="AE114" s="41"/>
      <c r="AF114" s="41"/>
      <c r="AG114" s="41"/>
      <c r="AH114" s="41"/>
      <c r="AI114" s="41"/>
      <c r="AJ114" s="41"/>
      <c r="AK114" s="41"/>
      <c r="AL114" s="41"/>
      <c r="AM114" s="41"/>
      <c r="AN114" s="41"/>
      <c r="AO114" s="41"/>
    </row>
    <row r="115" spans="2:41" x14ac:dyDescent="0.45">
      <c r="B115" s="74" cm="1">
        <f t="array" aca="1" ref="B115" ca="1">FileSize(Folder&amp;Tests[[#This Row],[FileName]])</f>
        <v>8187</v>
      </c>
      <c r="C115" s="44">
        <v>101</v>
      </c>
      <c r="D115" s="32" t="s">
        <v>283</v>
      </c>
      <c r="E115" s="31" t="s">
        <v>212</v>
      </c>
      <c r="F115" s="33" t="s">
        <v>95</v>
      </c>
      <c r="G115" s="33" t="b">
        <v>0</v>
      </c>
      <c r="H115" s="33" t="s">
        <v>285</v>
      </c>
      <c r="I115" s="33"/>
      <c r="J115" s="33" t="b">
        <v>1</v>
      </c>
      <c r="K115" s="33"/>
      <c r="L115" s="31">
        <v>2</v>
      </c>
      <c r="M115" s="31">
        <v>2</v>
      </c>
      <c r="N115" s="31">
        <v>0</v>
      </c>
      <c r="O115" s="31">
        <v>0</v>
      </c>
      <c r="P115" s="31"/>
      <c r="Q115" s="31"/>
      <c r="R115" s="31"/>
      <c r="S115" s="31"/>
      <c r="T115" s="31"/>
      <c r="U115" s="38"/>
      <c r="V115" s="58" t="str">
        <f ca="1"/>
        <v xml:space="preserve"> </v>
      </c>
      <c r="AA115" s="41"/>
      <c r="AB115" s="41"/>
      <c r="AC115" s="41"/>
      <c r="AD115" s="41"/>
      <c r="AE115" s="41"/>
      <c r="AF115" s="41"/>
      <c r="AG115" s="41"/>
      <c r="AH115" s="41"/>
      <c r="AI115" s="41"/>
      <c r="AJ115" s="41"/>
      <c r="AK115" s="41"/>
      <c r="AL115" s="41"/>
      <c r="AM115" s="41"/>
      <c r="AN115" s="41"/>
      <c r="AO115" s="41"/>
    </row>
    <row r="116" spans="2:41" x14ac:dyDescent="0.45">
      <c r="B116" s="74" cm="1">
        <f t="array" aca="1" ref="B116" ca="1">FileSize(Folder&amp;Tests[[#This Row],[FileName]])</f>
        <v>2159</v>
      </c>
      <c r="C116" s="44">
        <v>102</v>
      </c>
      <c r="D116" s="32" t="str">
        <f>SUBSTITUTE(D114,"ISO8601",Tests[[#This Row],[DateFormat]])</f>
        <v>test_good_Y-M-D.csv</v>
      </c>
      <c r="E116" s="31" t="s">
        <v>212</v>
      </c>
      <c r="F116" s="33" t="s">
        <v>95</v>
      </c>
      <c r="G116" s="33" t="b">
        <v>0</v>
      </c>
      <c r="H116" s="33" t="s">
        <v>265</v>
      </c>
      <c r="I116" s="33"/>
      <c r="J116" s="33" t="b">
        <v>1</v>
      </c>
      <c r="K116" s="33"/>
      <c r="L116" s="31">
        <v>2</v>
      </c>
      <c r="M116" s="31">
        <v>1</v>
      </c>
      <c r="N116" s="31">
        <v>0</v>
      </c>
      <c r="O116" s="31">
        <v>1</v>
      </c>
      <c r="P116" s="31"/>
      <c r="Q116" s="31"/>
      <c r="R116" s="31"/>
      <c r="S116" s="31"/>
      <c r="T116" s="31"/>
      <c r="U116" s="38"/>
      <c r="V116" s="58" t="str">
        <f ca="1"/>
        <v xml:space="preserve"> </v>
      </c>
      <c r="AA116" s="41"/>
      <c r="AB116" s="41"/>
      <c r="AC116" s="41"/>
      <c r="AD116" s="41"/>
      <c r="AE116" s="41"/>
      <c r="AF116" s="41"/>
      <c r="AG116" s="41"/>
      <c r="AH116" s="41"/>
      <c r="AI116" s="41"/>
      <c r="AJ116" s="41"/>
      <c r="AK116" s="41"/>
      <c r="AL116" s="41"/>
      <c r="AM116" s="41"/>
      <c r="AN116" s="41"/>
      <c r="AO116" s="41"/>
    </row>
    <row r="117" spans="2:41" x14ac:dyDescent="0.45">
      <c r="B117" s="74" cm="1">
        <f t="array" aca="1" ref="B117" ca="1">FileSize(Folder&amp;Tests[[#This Row],[FileName]])</f>
        <v>36198</v>
      </c>
      <c r="C117" s="44">
        <v>103</v>
      </c>
      <c r="D117" s="32" t="str">
        <f>SUBSTITUTE(D115,"ISO8601",Tests[[#This Row],[DateFormat]])</f>
        <v>test_bad_Y-M-D.csv</v>
      </c>
      <c r="E117" s="31" t="s">
        <v>212</v>
      </c>
      <c r="F117" s="33" t="s">
        <v>95</v>
      </c>
      <c r="G117" s="33" t="b">
        <v>0</v>
      </c>
      <c r="H117" s="33" t="s">
        <v>265</v>
      </c>
      <c r="I117" s="33"/>
      <c r="J117" s="33" t="b">
        <v>1</v>
      </c>
      <c r="K117" s="33"/>
      <c r="L117" s="31">
        <v>2</v>
      </c>
      <c r="M117" s="31">
        <v>2</v>
      </c>
      <c r="N117" s="31">
        <v>0</v>
      </c>
      <c r="O117" s="31">
        <v>0</v>
      </c>
      <c r="P117" s="31"/>
      <c r="Q117" s="31"/>
      <c r="R117" s="31"/>
      <c r="S117" s="31"/>
      <c r="T117" s="31"/>
      <c r="U117" s="38"/>
      <c r="V117" s="58" t="str">
        <f ca="1"/>
        <v xml:space="preserve"> </v>
      </c>
      <c r="AA117" s="41"/>
      <c r="AB117" s="41"/>
      <c r="AC117" s="41"/>
      <c r="AD117" s="41"/>
      <c r="AE117" s="41"/>
      <c r="AF117" s="41"/>
      <c r="AG117" s="41"/>
      <c r="AH117" s="41"/>
      <c r="AI117" s="41"/>
      <c r="AJ117" s="41"/>
      <c r="AK117" s="41"/>
      <c r="AL117" s="41"/>
      <c r="AM117" s="41"/>
      <c r="AN117" s="41"/>
      <c r="AO117" s="41"/>
    </row>
    <row r="118" spans="2:41" x14ac:dyDescent="0.45">
      <c r="B118" s="74" cm="1">
        <f t="array" aca="1" ref="B118" ca="1">FileSize(Folder&amp;Tests[[#This Row],[FileName]])</f>
        <v>2159</v>
      </c>
      <c r="C118" s="44">
        <v>104</v>
      </c>
      <c r="D118" s="32" t="str">
        <f>SUBSTITUTE(D114,"ISO8601",Tests[[#This Row],[DateFormat]])</f>
        <v>test_good_D-M-Y.csv</v>
      </c>
      <c r="E118" s="31" t="s">
        <v>212</v>
      </c>
      <c r="F118" s="33" t="s">
        <v>95</v>
      </c>
      <c r="G118" s="33" t="b">
        <v>0</v>
      </c>
      <c r="H118" s="33" t="s">
        <v>260</v>
      </c>
      <c r="I118" s="33"/>
      <c r="J118" s="33" t="b">
        <v>1</v>
      </c>
      <c r="K118" s="33"/>
      <c r="L118" s="31">
        <v>2</v>
      </c>
      <c r="M118" s="31">
        <v>1</v>
      </c>
      <c r="N118" s="31">
        <v>0</v>
      </c>
      <c r="O118" s="31">
        <v>1</v>
      </c>
      <c r="P118" s="31"/>
      <c r="Q118" s="31"/>
      <c r="R118" s="31"/>
      <c r="S118" s="31"/>
      <c r="T118" s="31"/>
      <c r="U118" s="38"/>
      <c r="V118" s="58" t="str">
        <f ca="1"/>
        <v xml:space="preserve"> </v>
      </c>
      <c r="AA118" s="41"/>
      <c r="AB118" s="41"/>
      <c r="AC118" s="41"/>
      <c r="AD118" s="41"/>
      <c r="AE118" s="41"/>
      <c r="AF118" s="41"/>
      <c r="AG118" s="41"/>
      <c r="AH118" s="41"/>
      <c r="AI118" s="41"/>
      <c r="AJ118" s="41"/>
      <c r="AK118" s="41"/>
      <c r="AL118" s="41"/>
      <c r="AM118" s="41"/>
      <c r="AN118" s="41"/>
      <c r="AO118" s="41"/>
    </row>
    <row r="119" spans="2:41" x14ac:dyDescent="0.45">
      <c r="B119" s="74" cm="1">
        <f t="array" aca="1" ref="B119" ca="1">FileSize(Folder&amp;Tests[[#This Row],[FileName]])</f>
        <v>36191</v>
      </c>
      <c r="C119" s="44">
        <v>105</v>
      </c>
      <c r="D119" s="32" t="str">
        <f>SUBSTITUTE(D115,"ISO8601",Tests[[#This Row],[DateFormat]])</f>
        <v>test_bad_D-M-Y.csv</v>
      </c>
      <c r="E119" s="31" t="s">
        <v>212</v>
      </c>
      <c r="F119" s="33" t="s">
        <v>95</v>
      </c>
      <c r="G119" s="33" t="b">
        <v>0</v>
      </c>
      <c r="H119" s="33" t="s">
        <v>260</v>
      </c>
      <c r="I119" s="33"/>
      <c r="J119" s="33" t="b">
        <v>1</v>
      </c>
      <c r="K119" s="33"/>
      <c r="L119" s="31">
        <v>2</v>
      </c>
      <c r="M119" s="31">
        <v>2</v>
      </c>
      <c r="N119" s="31">
        <v>0</v>
      </c>
      <c r="O119" s="31">
        <v>0</v>
      </c>
      <c r="P119" s="31"/>
      <c r="Q119" s="31"/>
      <c r="R119" s="31"/>
      <c r="S119" s="31"/>
      <c r="T119" s="31"/>
      <c r="U119" s="38"/>
      <c r="V119" s="58" t="str">
        <f ca="1"/>
        <v xml:space="preserve"> </v>
      </c>
      <c r="AA119" s="41"/>
      <c r="AB119" s="41"/>
      <c r="AC119" s="41"/>
      <c r="AD119" s="41"/>
      <c r="AE119" s="41"/>
      <c r="AF119" s="41"/>
      <c r="AG119" s="41"/>
      <c r="AH119" s="41"/>
      <c r="AI119" s="41"/>
      <c r="AJ119" s="41"/>
      <c r="AK119" s="41"/>
      <c r="AL119" s="41"/>
      <c r="AM119" s="41"/>
      <c r="AN119" s="41"/>
      <c r="AO119" s="41"/>
    </row>
    <row r="120" spans="2:41" x14ac:dyDescent="0.45">
      <c r="B120" s="74" cm="1">
        <f t="array" aca="1" ref="B120" ca="1">FileSize(Folder&amp;Tests[[#This Row],[FileName]])</f>
        <v>2159</v>
      </c>
      <c r="C120" s="44">
        <v>106</v>
      </c>
      <c r="D120" s="32" t="str">
        <f>SUBSTITUTE(D114,"ISO8601",Tests[[#This Row],[DateFormat]])</f>
        <v>test_good_M-D-Y.csv</v>
      </c>
      <c r="E120" s="31" t="s">
        <v>212</v>
      </c>
      <c r="F120" s="33" t="s">
        <v>95</v>
      </c>
      <c r="G120" s="33" t="b">
        <v>0</v>
      </c>
      <c r="H120" s="33" t="s">
        <v>263</v>
      </c>
      <c r="I120" s="33"/>
      <c r="J120" s="33" t="b">
        <v>1</v>
      </c>
      <c r="K120" s="33"/>
      <c r="L120" s="31">
        <v>2</v>
      </c>
      <c r="M120" s="31">
        <v>1</v>
      </c>
      <c r="N120" s="31">
        <v>0</v>
      </c>
      <c r="O120" s="31">
        <v>1</v>
      </c>
      <c r="P120" s="31"/>
      <c r="Q120" s="31"/>
      <c r="R120" s="31"/>
      <c r="S120" s="31"/>
      <c r="T120" s="31"/>
      <c r="U120" s="38"/>
      <c r="V120" s="58" t="str">
        <f ca="1"/>
        <v xml:space="preserve"> </v>
      </c>
      <c r="AA120" s="41"/>
      <c r="AB120" s="41"/>
      <c r="AC120" s="41"/>
      <c r="AD120" s="41"/>
      <c r="AE120" s="41"/>
      <c r="AF120" s="41"/>
      <c r="AG120" s="41"/>
      <c r="AH120" s="41"/>
      <c r="AI120" s="41"/>
      <c r="AJ120" s="41"/>
      <c r="AK120" s="41"/>
      <c r="AL120" s="41"/>
      <c r="AM120" s="41"/>
      <c r="AN120" s="41"/>
      <c r="AO120" s="41"/>
    </row>
    <row r="121" spans="2:41" x14ac:dyDescent="0.45">
      <c r="B121" s="74" cm="1">
        <f t="array" aca="1" ref="B121" ca="1">FileSize(Folder&amp;Tests[[#This Row],[FileName]])</f>
        <v>36188</v>
      </c>
      <c r="C121" s="44">
        <v>107</v>
      </c>
      <c r="D121" s="32" t="str">
        <f>SUBSTITUTE(D115,"ISO8601",Tests[[#This Row],[DateFormat]])</f>
        <v>test_bad_M-D-Y.csv</v>
      </c>
      <c r="E121" s="31" t="s">
        <v>212</v>
      </c>
      <c r="F121" s="33" t="s">
        <v>95</v>
      </c>
      <c r="G121" s="33" t="b">
        <v>0</v>
      </c>
      <c r="H121" s="33" t="s">
        <v>263</v>
      </c>
      <c r="I121" s="33"/>
      <c r="J121" s="33" t="b">
        <v>1</v>
      </c>
      <c r="K121" s="33"/>
      <c r="L121" s="31">
        <v>2</v>
      </c>
      <c r="M121" s="31">
        <v>2</v>
      </c>
      <c r="N121" s="31">
        <v>0</v>
      </c>
      <c r="O121" s="31">
        <v>0</v>
      </c>
      <c r="P121" s="31"/>
      <c r="Q121" s="31"/>
      <c r="R121" s="31"/>
      <c r="S121" s="31"/>
      <c r="T121" s="31"/>
      <c r="U121" s="38"/>
      <c r="V121" s="58" t="str">
        <f ca="1"/>
        <v xml:space="preserve"> </v>
      </c>
      <c r="AA121" s="41"/>
      <c r="AB121" s="41"/>
      <c r="AC121" s="41"/>
      <c r="AD121" s="41"/>
      <c r="AE121" s="41"/>
      <c r="AF121" s="41"/>
      <c r="AG121" s="41"/>
      <c r="AH121" s="41"/>
      <c r="AI121" s="41"/>
      <c r="AJ121" s="41"/>
      <c r="AK121" s="41"/>
      <c r="AL121" s="41"/>
      <c r="AM121" s="41"/>
      <c r="AN121" s="41"/>
      <c r="AO121" s="41"/>
    </row>
    <row r="122" spans="2:41" x14ac:dyDescent="0.45">
      <c r="B122" s="74" cm="1">
        <f t="array" aca="1" ref="B122" ca="1">FileSize(Folder&amp;Tests[[#This Row],[FileName]])</f>
        <v>508</v>
      </c>
      <c r="C122" s="44">
        <v>108</v>
      </c>
      <c r="D122" s="32" t="s">
        <v>174</v>
      </c>
      <c r="E122" s="31" t="b">
        <v>1</v>
      </c>
      <c r="F122" s="33" t="s">
        <v>93</v>
      </c>
      <c r="G122" s="33" t="b">
        <v>0</v>
      </c>
      <c r="H122" s="33" t="s">
        <v>306</v>
      </c>
      <c r="I122" s="33" t="s">
        <v>93</v>
      </c>
      <c r="J122" s="33" t="b">
        <v>1</v>
      </c>
      <c r="K122" s="33"/>
      <c r="L122" s="31">
        <v>1</v>
      </c>
      <c r="M122" s="31">
        <v>1</v>
      </c>
      <c r="N122" s="31">
        <v>0</v>
      </c>
      <c r="O122" s="31">
        <v>0</v>
      </c>
      <c r="P122" s="31"/>
      <c r="Q122" s="31"/>
      <c r="R122" s="31"/>
      <c r="S122" s="31"/>
      <c r="T122" s="31" t="s">
        <v>94</v>
      </c>
      <c r="U122" s="38"/>
      <c r="V122" s="58" t="str">
        <f ca="1"/>
        <v xml:space="preserve"> </v>
      </c>
      <c r="AA122" s="41"/>
      <c r="AB122" s="41"/>
      <c r="AC122" s="41"/>
      <c r="AD122" s="41"/>
      <c r="AE122" s="41"/>
      <c r="AF122" s="41"/>
      <c r="AG122" s="41"/>
      <c r="AH122" s="41"/>
      <c r="AI122" s="41"/>
      <c r="AJ122" s="41"/>
      <c r="AK122" s="41"/>
      <c r="AL122" s="41"/>
      <c r="AM122" s="41"/>
      <c r="AN122" s="41"/>
      <c r="AO122" s="41"/>
    </row>
    <row r="123" spans="2:41" x14ac:dyDescent="0.45">
      <c r="B123" s="74" cm="1">
        <f t="array" aca="1" ref="B123" ca="1">FileSize(Folder&amp;Tests[[#This Row],[FileName]])</f>
        <v>34</v>
      </c>
      <c r="C123" s="44">
        <v>109</v>
      </c>
      <c r="D123" s="32" t="s">
        <v>129</v>
      </c>
      <c r="E123" s="31" t="b">
        <v>1</v>
      </c>
      <c r="F123" s="33" t="s">
        <v>93</v>
      </c>
      <c r="G123" s="33" t="b">
        <v>0</v>
      </c>
      <c r="H123" s="33" t="s">
        <v>93</v>
      </c>
      <c r="I123" s="33" t="s">
        <v>93</v>
      </c>
      <c r="J123" s="33" t="b">
        <v>1</v>
      </c>
      <c r="K123" s="33"/>
      <c r="L123" s="31">
        <v>1</v>
      </c>
      <c r="M123" s="31">
        <v>1</v>
      </c>
      <c r="N123" s="31">
        <v>0</v>
      </c>
      <c r="O123" s="31">
        <v>0</v>
      </c>
      <c r="P123" s="31"/>
      <c r="Q123" s="31"/>
      <c r="R123" s="31"/>
      <c r="S123" s="31"/>
      <c r="T123" s="31" t="s">
        <v>94</v>
      </c>
      <c r="U123" s="38"/>
      <c r="V123" s="58" t="str">
        <f ca="1"/>
        <v xml:space="preserve"> </v>
      </c>
      <c r="AA123" s="41"/>
      <c r="AB123" s="41"/>
      <c r="AC123" s="41"/>
      <c r="AD123" s="41"/>
      <c r="AE123" s="41"/>
      <c r="AF123" s="41"/>
      <c r="AG123" s="41"/>
      <c r="AH123" s="41"/>
      <c r="AI123" s="41"/>
      <c r="AJ123" s="41"/>
      <c r="AK123" s="41"/>
      <c r="AL123" s="41"/>
      <c r="AM123" s="41"/>
      <c r="AN123" s="41"/>
      <c r="AO123" s="41"/>
    </row>
    <row r="124" spans="2:41" x14ac:dyDescent="0.45">
      <c r="B124" s="74" cm="1">
        <f t="array" aca="1" ref="B124" ca="1">FileSize(Folder&amp;Tests[[#This Row],[FileName]])</f>
        <v>71</v>
      </c>
      <c r="C124" s="44">
        <v>110</v>
      </c>
      <c r="D124" s="32" t="s">
        <v>163</v>
      </c>
      <c r="E124" s="31" t="b">
        <v>1</v>
      </c>
      <c r="F124" s="33" t="s">
        <v>95</v>
      </c>
      <c r="G124" s="33" t="b">
        <v>0</v>
      </c>
      <c r="H124" s="33" t="s">
        <v>265</v>
      </c>
      <c r="I124" s="33" t="s">
        <v>93</v>
      </c>
      <c r="J124" s="33" t="b">
        <v>1</v>
      </c>
      <c r="K124" s="33"/>
      <c r="L124" s="31">
        <v>1</v>
      </c>
      <c r="M124" s="31">
        <v>1</v>
      </c>
      <c r="N124" s="31">
        <v>0</v>
      </c>
      <c r="O124" s="31">
        <v>0</v>
      </c>
      <c r="P124" s="31"/>
      <c r="Q124" s="31"/>
      <c r="R124" s="31"/>
      <c r="S124" s="31"/>
      <c r="T124" s="31" t="s">
        <v>94</v>
      </c>
      <c r="U124" s="36" t="s">
        <v>604</v>
      </c>
      <c r="V124" s="58" t="str">
        <f ca="1"/>
        <v xml:space="preserve"> </v>
      </c>
      <c r="AA124" s="41"/>
      <c r="AB124" s="41"/>
      <c r="AC124" s="41"/>
      <c r="AD124" s="41"/>
      <c r="AE124" s="41"/>
      <c r="AF124" s="41"/>
      <c r="AG124" s="41"/>
      <c r="AH124" s="41"/>
      <c r="AI124" s="41"/>
      <c r="AJ124" s="41"/>
      <c r="AK124" s="41"/>
      <c r="AL124" s="41"/>
      <c r="AM124" s="41"/>
      <c r="AN124" s="41"/>
      <c r="AO124" s="41"/>
    </row>
    <row r="125" spans="2:41" x14ac:dyDescent="0.45">
      <c r="B125" s="74" cm="1">
        <f t="array" aca="1" ref="B125" ca="1">FileSize(Folder&amp;Tests[[#This Row],[FileName]])</f>
        <v>13</v>
      </c>
      <c r="C125" s="44">
        <v>111</v>
      </c>
      <c r="D125" s="32" t="s">
        <v>113</v>
      </c>
      <c r="E125" s="31" t="b">
        <v>1</v>
      </c>
      <c r="F125" s="33" t="s">
        <v>93</v>
      </c>
      <c r="G125" s="33" t="b">
        <v>0</v>
      </c>
      <c r="H125" s="33" t="s">
        <v>93</v>
      </c>
      <c r="I125" s="33" t="s">
        <v>93</v>
      </c>
      <c r="J125" s="33" t="b">
        <v>1</v>
      </c>
      <c r="K125" s="33"/>
      <c r="L125" s="31">
        <v>1</v>
      </c>
      <c r="M125" s="31">
        <v>1</v>
      </c>
      <c r="N125" s="31">
        <v>0</v>
      </c>
      <c r="O125" s="31">
        <v>0</v>
      </c>
      <c r="P125" s="31"/>
      <c r="Q125" s="31"/>
      <c r="R125" s="31" t="s">
        <v>282</v>
      </c>
      <c r="S125" s="31"/>
      <c r="T125" s="31" t="s">
        <v>94</v>
      </c>
      <c r="U125" s="38"/>
      <c r="V125" s="58" t="str">
        <f ca="1"/>
        <v xml:space="preserve"> </v>
      </c>
      <c r="AA125" s="41"/>
      <c r="AB125" s="41"/>
      <c r="AC125" s="41"/>
      <c r="AD125" s="41"/>
      <c r="AE125" s="41"/>
      <c r="AF125" s="41"/>
      <c r="AG125" s="41"/>
      <c r="AH125" s="41"/>
      <c r="AI125" s="41"/>
      <c r="AJ125" s="41"/>
      <c r="AK125" s="41"/>
      <c r="AL125" s="41"/>
      <c r="AM125" s="41"/>
      <c r="AN125" s="41"/>
      <c r="AO125" s="41"/>
    </row>
    <row r="126" spans="2:41" x14ac:dyDescent="0.45">
      <c r="B126" s="74" cm="1">
        <f t="array" aca="1" ref="B126" ca="1">FileSize(Folder&amp;Tests[[#This Row],[FileName]])</f>
        <v>38</v>
      </c>
      <c r="C126" s="44">
        <v>112</v>
      </c>
      <c r="D126" s="32" t="s">
        <v>135</v>
      </c>
      <c r="E126" s="31" t="b">
        <v>1</v>
      </c>
      <c r="F126" s="33" t="s">
        <v>93</v>
      </c>
      <c r="G126" s="33" t="b">
        <v>0</v>
      </c>
      <c r="H126" s="33" t="s">
        <v>93</v>
      </c>
      <c r="I126" s="33" t="s">
        <v>93</v>
      </c>
      <c r="J126" s="33" t="b">
        <v>1</v>
      </c>
      <c r="K126" s="33"/>
      <c r="L126" s="31">
        <v>1</v>
      </c>
      <c r="M126" s="31">
        <v>1</v>
      </c>
      <c r="N126" s="31">
        <v>0</v>
      </c>
      <c r="O126" s="31">
        <v>0</v>
      </c>
      <c r="P126" s="31"/>
      <c r="Q126" s="31"/>
      <c r="R126" s="31" t="s">
        <v>307</v>
      </c>
      <c r="S126" s="31"/>
      <c r="T126" s="31" t="s">
        <v>94</v>
      </c>
      <c r="U126" s="38" t="s">
        <v>98</v>
      </c>
      <c r="V126" s="58" t="str">
        <f ca="1"/>
        <v xml:space="preserve"> </v>
      </c>
      <c r="AA126" s="41"/>
      <c r="AB126" s="41"/>
      <c r="AC126" s="41"/>
      <c r="AD126" s="41"/>
      <c r="AE126" s="41"/>
      <c r="AF126" s="41"/>
      <c r="AG126" s="41"/>
      <c r="AH126" s="41"/>
      <c r="AI126" s="41"/>
      <c r="AJ126" s="41"/>
      <c r="AK126" s="41"/>
      <c r="AL126" s="41"/>
      <c r="AM126" s="41"/>
      <c r="AN126" s="41"/>
      <c r="AO126" s="41"/>
    </row>
    <row r="127" spans="2:41" x14ac:dyDescent="0.45">
      <c r="B127" s="74" cm="1">
        <f t="array" aca="1" ref="B127" ca="1">FileSize(Folder&amp;Tests[[#This Row],[FileName]])</f>
        <v>5</v>
      </c>
      <c r="C127" s="44">
        <v>113</v>
      </c>
      <c r="D127" s="32" t="s">
        <v>110</v>
      </c>
      <c r="E127" s="31" t="b">
        <v>1</v>
      </c>
      <c r="F127" s="33" t="s">
        <v>93</v>
      </c>
      <c r="G127" s="33" t="b">
        <v>0</v>
      </c>
      <c r="H127" s="33" t="s">
        <v>93</v>
      </c>
      <c r="I127" s="33" t="s">
        <v>93</v>
      </c>
      <c r="J127" s="33" t="b">
        <v>1</v>
      </c>
      <c r="K127" s="33"/>
      <c r="L127" s="31">
        <v>1</v>
      </c>
      <c r="M127" s="31">
        <v>1</v>
      </c>
      <c r="N127" s="31">
        <v>0</v>
      </c>
      <c r="O127" s="31">
        <v>0</v>
      </c>
      <c r="P127" s="31"/>
      <c r="Q127" s="31"/>
      <c r="R127" s="31"/>
      <c r="S127" s="31"/>
      <c r="T127" s="31" t="s">
        <v>94</v>
      </c>
      <c r="U127" s="38"/>
      <c r="V127" s="58" t="str">
        <f ca="1"/>
        <v xml:space="preserve"> </v>
      </c>
      <c r="AA127" s="41"/>
      <c r="AB127" s="41"/>
      <c r="AC127" s="41"/>
      <c r="AD127" s="41"/>
      <c r="AE127" s="41"/>
      <c r="AF127" s="41"/>
      <c r="AG127" s="41"/>
      <c r="AH127" s="41"/>
      <c r="AI127" s="41"/>
      <c r="AJ127" s="41"/>
      <c r="AK127" s="41"/>
      <c r="AL127" s="41"/>
      <c r="AM127" s="41"/>
      <c r="AN127" s="41"/>
      <c r="AO127" s="41"/>
    </row>
    <row r="128" spans="2:41" x14ac:dyDescent="0.45">
      <c r="B128" s="74" cm="1">
        <f t="array" aca="1" ref="B128" ca="1">FileSize(Folder&amp;Tests[[#This Row],[FileName]])</f>
        <v>13</v>
      </c>
      <c r="C128" s="44">
        <v>114</v>
      </c>
      <c r="D128" s="32" t="s">
        <v>114</v>
      </c>
      <c r="E128" s="31" t="b">
        <v>1</v>
      </c>
      <c r="F128" s="33" t="s">
        <v>93</v>
      </c>
      <c r="G128" s="33" t="b">
        <v>0</v>
      </c>
      <c r="H128" s="33" t="s">
        <v>93</v>
      </c>
      <c r="I128" s="33" t="s">
        <v>93</v>
      </c>
      <c r="J128" s="33" t="b">
        <v>1</v>
      </c>
      <c r="K128" s="33"/>
      <c r="L128" s="31">
        <v>1</v>
      </c>
      <c r="M128" s="31">
        <v>1</v>
      </c>
      <c r="N128" s="31">
        <v>0</v>
      </c>
      <c r="O128" s="31">
        <v>0</v>
      </c>
      <c r="P128" s="31"/>
      <c r="Q128" s="31"/>
      <c r="R128" s="31" t="s">
        <v>308</v>
      </c>
      <c r="S128" s="31"/>
      <c r="T128" s="31" t="s">
        <v>94</v>
      </c>
      <c r="U128" s="38"/>
      <c r="V128" s="58" t="str">
        <f ca="1"/>
        <v xml:space="preserve"> </v>
      </c>
      <c r="AA128" s="41"/>
      <c r="AB128" s="41"/>
      <c r="AC128" s="41"/>
      <c r="AD128" s="41"/>
      <c r="AE128" s="41"/>
      <c r="AF128" s="41"/>
      <c r="AG128" s="41"/>
      <c r="AH128" s="41"/>
      <c r="AI128" s="41"/>
      <c r="AJ128" s="41"/>
      <c r="AK128" s="41"/>
      <c r="AL128" s="41"/>
      <c r="AM128" s="41"/>
      <c r="AN128" s="41"/>
      <c r="AO128" s="41"/>
    </row>
    <row r="129" spans="2:41" x14ac:dyDescent="0.45">
      <c r="B129" s="74" cm="1">
        <f t="array" aca="1" ref="B129" ca="1">FileSize(Folder&amp;Tests[[#This Row],[FileName]])</f>
        <v>48</v>
      </c>
      <c r="C129" s="44">
        <v>115</v>
      </c>
      <c r="D129" s="32" t="s">
        <v>130</v>
      </c>
      <c r="E129" s="31" t="b">
        <v>1</v>
      </c>
      <c r="F129" s="33" t="s">
        <v>93</v>
      </c>
      <c r="G129" s="33" t="b">
        <v>0</v>
      </c>
      <c r="H129" s="33" t="s">
        <v>93</v>
      </c>
      <c r="I129" s="33" t="s">
        <v>93</v>
      </c>
      <c r="J129" s="33" t="b">
        <v>1</v>
      </c>
      <c r="K129" s="33"/>
      <c r="L129" s="31">
        <v>1</v>
      </c>
      <c r="M129" s="31">
        <v>1</v>
      </c>
      <c r="N129" s="31">
        <v>0</v>
      </c>
      <c r="O129" s="31">
        <v>0</v>
      </c>
      <c r="P129" s="31"/>
      <c r="Q129" s="31"/>
      <c r="R129" s="31"/>
      <c r="S129" s="31"/>
      <c r="T129" s="31" t="s">
        <v>94</v>
      </c>
      <c r="U129" s="38"/>
      <c r="V129" s="58" t="str">
        <f ca="1"/>
        <v xml:space="preserve"> </v>
      </c>
      <c r="AA129" s="41"/>
      <c r="AB129" s="41"/>
      <c r="AC129" s="41"/>
      <c r="AD129" s="41"/>
      <c r="AE129" s="41"/>
      <c r="AF129" s="41"/>
      <c r="AG129" s="41"/>
      <c r="AH129" s="41"/>
      <c r="AI129" s="41"/>
      <c r="AJ129" s="41"/>
      <c r="AK129" s="41"/>
      <c r="AL129" s="41"/>
      <c r="AM129" s="41"/>
      <c r="AN129" s="41"/>
      <c r="AO129" s="41"/>
    </row>
    <row r="130" spans="2:41" x14ac:dyDescent="0.45">
      <c r="B130" s="74" cm="1">
        <f t="array" aca="1" ref="B130" ca="1">FileSize(Folder&amp;Tests[[#This Row],[FileName]])</f>
        <v>37</v>
      </c>
      <c r="C130" s="44">
        <v>116</v>
      </c>
      <c r="D130" s="32" t="s">
        <v>133</v>
      </c>
      <c r="E130" s="31" t="b">
        <v>1</v>
      </c>
      <c r="F130" s="33" t="s">
        <v>93</v>
      </c>
      <c r="G130" s="33" t="b">
        <v>0</v>
      </c>
      <c r="H130" s="33" t="s">
        <v>93</v>
      </c>
      <c r="I130" s="33" t="s">
        <v>93</v>
      </c>
      <c r="J130" s="33" t="b">
        <v>1</v>
      </c>
      <c r="K130" s="33"/>
      <c r="L130" s="31">
        <v>1</v>
      </c>
      <c r="M130" s="31">
        <v>1</v>
      </c>
      <c r="N130" s="31">
        <v>0</v>
      </c>
      <c r="O130" s="31">
        <v>0</v>
      </c>
      <c r="P130" s="31"/>
      <c r="Q130" s="31"/>
      <c r="R130" s="31"/>
      <c r="S130" s="31"/>
      <c r="T130" s="31" t="s">
        <v>94</v>
      </c>
      <c r="U130" s="38"/>
      <c r="V130" s="58" t="str">
        <f ca="1"/>
        <v xml:space="preserve"> </v>
      </c>
      <c r="AA130" s="41"/>
      <c r="AB130" s="41"/>
      <c r="AC130" s="41"/>
      <c r="AD130" s="41"/>
      <c r="AE130" s="41"/>
      <c r="AF130" s="41"/>
      <c r="AG130" s="41"/>
      <c r="AH130" s="41"/>
      <c r="AI130" s="41"/>
      <c r="AJ130" s="41"/>
      <c r="AK130" s="41"/>
      <c r="AL130" s="41"/>
      <c r="AM130" s="41"/>
      <c r="AN130" s="41"/>
      <c r="AO130" s="41"/>
    </row>
    <row r="131" spans="2:41" x14ac:dyDescent="0.45">
      <c r="B131" s="74" cm="1">
        <f t="array" aca="1" ref="B131" ca="1">FileSize(Folder&amp;Tests[[#This Row],[FileName]])</f>
        <v>6223</v>
      </c>
      <c r="C131" s="44">
        <v>117</v>
      </c>
      <c r="D131" s="32" t="s">
        <v>183</v>
      </c>
      <c r="E131" s="31" t="b">
        <v>1</v>
      </c>
      <c r="F131" s="33" t="s">
        <v>93</v>
      </c>
      <c r="G131" s="33" t="b">
        <v>0</v>
      </c>
      <c r="H131" s="33" t="s">
        <v>285</v>
      </c>
      <c r="I131" s="33" t="s">
        <v>93</v>
      </c>
      <c r="J131" s="33" t="b">
        <v>1</v>
      </c>
      <c r="K131" s="33"/>
      <c r="L131" s="31">
        <v>1</v>
      </c>
      <c r="M131" s="31">
        <v>1</v>
      </c>
      <c r="N131" s="31">
        <v>20</v>
      </c>
      <c r="O131" s="31">
        <v>0</v>
      </c>
      <c r="P131" s="31"/>
      <c r="Q131" s="31"/>
      <c r="R131" s="31"/>
      <c r="S131" s="31"/>
      <c r="T131" s="31" t="s">
        <v>94</v>
      </c>
      <c r="U131" s="36" t="s">
        <v>333</v>
      </c>
      <c r="V131" s="58" t="str">
        <f ca="1"/>
        <v xml:space="preserve"> </v>
      </c>
      <c r="AA131" s="41"/>
      <c r="AB131" s="41"/>
      <c r="AC131" s="41"/>
      <c r="AD131" s="41"/>
      <c r="AE131" s="41"/>
      <c r="AF131" s="41"/>
      <c r="AG131" s="41"/>
      <c r="AH131" s="41"/>
      <c r="AI131" s="41"/>
      <c r="AJ131" s="41"/>
      <c r="AK131" s="41"/>
      <c r="AL131" s="41"/>
      <c r="AM131" s="41"/>
      <c r="AN131" s="41"/>
      <c r="AO131" s="41"/>
    </row>
    <row r="132" spans="2:41" x14ac:dyDescent="0.45">
      <c r="B132" s="74" cm="1">
        <f t="array" aca="1" ref="B132" ca="1">FileSize(Folder&amp;Tests[[#This Row],[FileName]])</f>
        <v>107847</v>
      </c>
      <c r="C132" s="44">
        <v>118</v>
      </c>
      <c r="D132" s="32" t="s">
        <v>187</v>
      </c>
      <c r="E132" s="31" t="b">
        <v>0</v>
      </c>
      <c r="F132" s="33" t="s">
        <v>93</v>
      </c>
      <c r="G132" s="33" t="b">
        <v>0</v>
      </c>
      <c r="H132" s="33" t="s">
        <v>93</v>
      </c>
      <c r="I132" s="33" t="s">
        <v>93</v>
      </c>
      <c r="J132" s="33" t="b">
        <v>1</v>
      </c>
      <c r="K132" s="33"/>
      <c r="L132" s="31">
        <v>5112</v>
      </c>
      <c r="M132" s="31">
        <v>1</v>
      </c>
      <c r="N132" s="31">
        <v>3</v>
      </c>
      <c r="O132" s="31">
        <v>0</v>
      </c>
      <c r="P132" s="31"/>
      <c r="Q132" s="31"/>
      <c r="R132" s="31"/>
      <c r="S132" s="31"/>
      <c r="T132" s="31" t="s">
        <v>94</v>
      </c>
      <c r="U132" s="36" t="s">
        <v>334</v>
      </c>
      <c r="V132" s="58" t="str">
        <f ca="1"/>
        <v xml:space="preserve"> </v>
      </c>
      <c r="AA132" s="41"/>
      <c r="AB132" s="41"/>
      <c r="AC132" s="41"/>
      <c r="AD132" s="41"/>
      <c r="AE132" s="41"/>
      <c r="AF132" s="41"/>
      <c r="AG132" s="41"/>
      <c r="AH132" s="41"/>
      <c r="AI132" s="41"/>
      <c r="AJ132" s="41"/>
      <c r="AK132" s="41"/>
      <c r="AL132" s="41"/>
      <c r="AM132" s="41"/>
      <c r="AN132" s="41"/>
      <c r="AO132" s="41"/>
    </row>
    <row r="133" spans="2:41" x14ac:dyDescent="0.45">
      <c r="B133" s="74" cm="1">
        <f t="array" aca="1" ref="B133" ca="1">FileSize(Folder&amp;Tests[[#This Row],[FileName]])</f>
        <v>113183</v>
      </c>
      <c r="C133" s="44">
        <v>119</v>
      </c>
      <c r="D133" s="32" t="s">
        <v>188</v>
      </c>
      <c r="E133" s="31" t="b">
        <v>1</v>
      </c>
      <c r="F133" s="33" t="s">
        <v>93</v>
      </c>
      <c r="G133" s="33" t="b">
        <v>0</v>
      </c>
      <c r="H133" s="33" t="s">
        <v>93</v>
      </c>
      <c r="I133" s="33" t="s">
        <v>93</v>
      </c>
      <c r="J133" s="33" t="b">
        <v>1</v>
      </c>
      <c r="K133" s="33"/>
      <c r="L133" s="31">
        <v>1</v>
      </c>
      <c r="M133" s="31">
        <v>1</v>
      </c>
      <c r="N133" s="31">
        <v>0</v>
      </c>
      <c r="O133" s="31">
        <v>0</v>
      </c>
      <c r="P133" s="31"/>
      <c r="Q133" s="31"/>
      <c r="R133" s="31"/>
      <c r="S133" s="31"/>
      <c r="T133" s="31" t="s">
        <v>94</v>
      </c>
      <c r="U133" s="38"/>
      <c r="V133" s="58" t="str">
        <f ca="1"/>
        <v xml:space="preserve"> </v>
      </c>
      <c r="AA133" s="41"/>
      <c r="AB133" s="41"/>
      <c r="AC133" s="41"/>
      <c r="AD133" s="41"/>
      <c r="AE133" s="41"/>
      <c r="AF133" s="41"/>
      <c r="AG133" s="41"/>
      <c r="AH133" s="41"/>
      <c r="AI133" s="41"/>
      <c r="AJ133" s="41"/>
      <c r="AK133" s="41"/>
      <c r="AL133" s="41"/>
      <c r="AM133" s="41"/>
      <c r="AN133" s="41"/>
      <c r="AO133" s="41"/>
    </row>
    <row r="134" spans="2:41" x14ac:dyDescent="0.45">
      <c r="B134" s="74" cm="1">
        <f t="array" aca="1" ref="B134" ca="1">FileSize(Folder&amp;Tests[[#This Row],[FileName]])</f>
        <v>20802</v>
      </c>
      <c r="C134" s="44">
        <v>120</v>
      </c>
      <c r="D134" s="32" t="s">
        <v>184</v>
      </c>
      <c r="E134" s="31" t="b">
        <v>1</v>
      </c>
      <c r="F134" s="33" t="s">
        <v>93</v>
      </c>
      <c r="G134" s="33" t="b">
        <v>0</v>
      </c>
      <c r="H134" s="33" t="s">
        <v>93</v>
      </c>
      <c r="I134" s="33" t="s">
        <v>93</v>
      </c>
      <c r="J134" s="33" t="b">
        <v>1</v>
      </c>
      <c r="K134" s="33"/>
      <c r="L134" s="31">
        <v>1</v>
      </c>
      <c r="M134" s="31">
        <v>1</v>
      </c>
      <c r="N134" s="31">
        <v>0</v>
      </c>
      <c r="O134" s="31">
        <v>0</v>
      </c>
      <c r="P134" s="31"/>
      <c r="Q134" s="31"/>
      <c r="R134" s="31"/>
      <c r="S134" s="31"/>
      <c r="T134" s="31" t="s">
        <v>94</v>
      </c>
      <c r="U134" s="38" t="s">
        <v>335</v>
      </c>
      <c r="V134" s="58" t="str">
        <f ca="1"/>
        <v xml:space="preserve"> </v>
      </c>
      <c r="AA134" s="41"/>
      <c r="AB134" s="41"/>
      <c r="AC134" s="41"/>
      <c r="AD134" s="41"/>
      <c r="AE134" s="41"/>
      <c r="AF134" s="41"/>
      <c r="AG134" s="41"/>
      <c r="AH134" s="41"/>
      <c r="AI134" s="41"/>
      <c r="AJ134" s="41"/>
      <c r="AK134" s="41"/>
      <c r="AL134" s="41"/>
      <c r="AM134" s="41"/>
      <c r="AN134" s="41"/>
      <c r="AO134" s="41"/>
    </row>
    <row r="135" spans="2:41" x14ac:dyDescent="0.45">
      <c r="B135" s="74" cm="1">
        <f t="array" aca="1" ref="B135" ca="1">FileSize(Folder&amp;Tests[[#This Row],[FileName]])</f>
        <v>123637</v>
      </c>
      <c r="C135" s="44">
        <v>121</v>
      </c>
      <c r="D135" s="32" t="s">
        <v>189</v>
      </c>
      <c r="E135" s="31" t="b">
        <v>1</v>
      </c>
      <c r="F135" s="33" t="s">
        <v>93</v>
      </c>
      <c r="G135" s="33" t="b">
        <v>0</v>
      </c>
      <c r="H135" s="33" t="s">
        <v>306</v>
      </c>
      <c r="I135" s="33" t="s">
        <v>93</v>
      </c>
      <c r="J135" s="33" t="b">
        <v>1</v>
      </c>
      <c r="K135" s="33"/>
      <c r="L135" s="31">
        <v>1</v>
      </c>
      <c r="M135" s="31">
        <v>1</v>
      </c>
      <c r="N135" s="31">
        <v>20</v>
      </c>
      <c r="O135" s="31">
        <v>0</v>
      </c>
      <c r="P135" s="31"/>
      <c r="Q135" s="31"/>
      <c r="R135" s="31"/>
      <c r="S135" s="31"/>
      <c r="T135" s="31" t="s">
        <v>94</v>
      </c>
      <c r="U135" s="38"/>
      <c r="V135" s="58" t="str">
        <f ca="1"/>
        <v xml:space="preserve"> </v>
      </c>
      <c r="AA135" s="41"/>
      <c r="AB135" s="41"/>
      <c r="AC135" s="41"/>
      <c r="AD135" s="41"/>
      <c r="AE135" s="41"/>
      <c r="AF135" s="41"/>
      <c r="AG135" s="41"/>
      <c r="AH135" s="41"/>
      <c r="AI135" s="41"/>
      <c r="AJ135" s="41"/>
      <c r="AK135" s="41"/>
      <c r="AL135" s="41"/>
      <c r="AM135" s="41"/>
      <c r="AN135" s="41"/>
      <c r="AO135" s="41"/>
    </row>
    <row r="136" spans="2:41" x14ac:dyDescent="0.45">
      <c r="B136" s="74" cm="1">
        <f t="array" aca="1" ref="B136" ca="1">FileSize(Folder&amp;Tests[[#This Row],[FileName]])</f>
        <v>253987</v>
      </c>
      <c r="C136" s="44">
        <v>122</v>
      </c>
      <c r="D136" s="32" t="s">
        <v>193</v>
      </c>
      <c r="E136" s="31" t="b">
        <v>1</v>
      </c>
      <c r="F136" s="33" t="s">
        <v>93</v>
      </c>
      <c r="G136" s="33" t="b">
        <v>0</v>
      </c>
      <c r="H136" s="33" t="s">
        <v>93</v>
      </c>
      <c r="I136" s="33" t="s">
        <v>93</v>
      </c>
      <c r="J136" s="33" t="b">
        <v>1</v>
      </c>
      <c r="K136" s="33"/>
      <c r="L136" s="31">
        <v>1</v>
      </c>
      <c r="M136" s="31">
        <v>1</v>
      </c>
      <c r="N136" s="31">
        <v>0</v>
      </c>
      <c r="O136" s="31">
        <v>0</v>
      </c>
      <c r="P136" s="31"/>
      <c r="Q136" s="31"/>
      <c r="R136" s="31"/>
      <c r="S136" s="31"/>
      <c r="T136" s="31" t="s">
        <v>94</v>
      </c>
      <c r="U136" s="36" t="s">
        <v>202</v>
      </c>
      <c r="V136" s="58" t="str">
        <f ca="1"/>
        <v xml:space="preserve"> </v>
      </c>
      <c r="AA136" s="41"/>
      <c r="AB136" s="41"/>
      <c r="AC136" s="41"/>
      <c r="AD136" s="41"/>
      <c r="AE136" s="41"/>
      <c r="AF136" s="41"/>
      <c r="AG136" s="41"/>
      <c r="AH136" s="41"/>
      <c r="AI136" s="41"/>
      <c r="AJ136" s="41"/>
      <c r="AK136" s="41"/>
      <c r="AL136" s="41"/>
      <c r="AM136" s="41"/>
      <c r="AN136" s="41"/>
      <c r="AO136" s="41"/>
    </row>
    <row r="137" spans="2:41" x14ac:dyDescent="0.45">
      <c r="B137" s="74" cm="1">
        <f t="array" aca="1" ref="B137" ca="1">FileSize(Folder&amp;Tests[[#This Row],[FileName]])</f>
        <v>793574</v>
      </c>
      <c r="C137" s="44">
        <v>123</v>
      </c>
      <c r="D137" s="32" t="s">
        <v>198</v>
      </c>
      <c r="E137" s="31" t="b">
        <v>1</v>
      </c>
      <c r="F137" s="33" t="s">
        <v>93</v>
      </c>
      <c r="G137" s="33" t="b">
        <v>0</v>
      </c>
      <c r="H137" s="33" t="s">
        <v>306</v>
      </c>
      <c r="I137" s="33" t="s">
        <v>93</v>
      </c>
      <c r="J137" s="33" t="b">
        <v>1</v>
      </c>
      <c r="K137" s="33"/>
      <c r="L137" s="31">
        <v>7580</v>
      </c>
      <c r="M137" s="31">
        <v>1</v>
      </c>
      <c r="N137" s="31">
        <v>0</v>
      </c>
      <c r="O137" s="31">
        <v>0</v>
      </c>
      <c r="P137" s="31"/>
      <c r="Q137" s="31"/>
      <c r="R137" s="31"/>
      <c r="S137" s="31"/>
      <c r="T137" s="31" t="s">
        <v>94</v>
      </c>
      <c r="U137" s="38"/>
      <c r="V137" s="58" t="str">
        <f ca="1"/>
        <v xml:space="preserve"> </v>
      </c>
      <c r="AA137" s="41"/>
      <c r="AB137" s="41"/>
      <c r="AC137" s="41"/>
      <c r="AD137" s="41"/>
      <c r="AE137" s="41"/>
      <c r="AF137" s="41"/>
      <c r="AG137" s="41"/>
      <c r="AH137" s="41"/>
      <c r="AI137" s="41"/>
      <c r="AJ137" s="41"/>
      <c r="AK137" s="41"/>
      <c r="AL137" s="41"/>
      <c r="AM137" s="41"/>
      <c r="AN137" s="41"/>
      <c r="AO137" s="41"/>
    </row>
    <row r="138" spans="2:41" x14ac:dyDescent="0.45">
      <c r="B138" s="74" cm="1">
        <f t="array" aca="1" ref="B138" ca="1">FileSize(Folder&amp;Tests[[#This Row],[FileName]])</f>
        <v>32</v>
      </c>
      <c r="C138" s="44">
        <v>124</v>
      </c>
      <c r="D138" s="32" t="s">
        <v>310</v>
      </c>
      <c r="E138" s="31" t="b">
        <v>0</v>
      </c>
      <c r="F138" s="33"/>
      <c r="G138" s="33" t="b">
        <v>0</v>
      </c>
      <c r="H138" s="33"/>
      <c r="I138" s="33"/>
      <c r="J138" s="33" t="b">
        <v>1</v>
      </c>
      <c r="K138" s="33"/>
      <c r="L138" s="31">
        <v>1</v>
      </c>
      <c r="M138" s="31">
        <v>1</v>
      </c>
      <c r="N138" s="31">
        <v>0</v>
      </c>
      <c r="O138" s="31">
        <v>0</v>
      </c>
      <c r="P138" s="31"/>
      <c r="Q138" s="31"/>
      <c r="R138" s="31"/>
      <c r="S138" s="31"/>
      <c r="T138" s="31"/>
      <c r="U138" s="38"/>
      <c r="V138" s="58" t="str">
        <f ca="1"/>
        <v xml:space="preserve"> </v>
      </c>
      <c r="AA138" s="41"/>
      <c r="AB138" s="41"/>
      <c r="AC138" s="41"/>
      <c r="AD138" s="41"/>
      <c r="AE138" s="41"/>
      <c r="AF138" s="41"/>
      <c r="AG138" s="41"/>
      <c r="AH138" s="41"/>
      <c r="AI138" s="41"/>
      <c r="AJ138" s="41"/>
      <c r="AK138" s="41"/>
      <c r="AL138" s="41"/>
      <c r="AM138" s="41"/>
      <c r="AN138" s="41"/>
      <c r="AO138" s="41"/>
    </row>
    <row r="139" spans="2:41" x14ac:dyDescent="0.45">
      <c r="B139" s="74" cm="1">
        <f t="array" aca="1" ref="B139" ca="1">FileSize(Folder&amp;Tests[[#This Row],[FileName]])</f>
        <v>37</v>
      </c>
      <c r="C139" s="44">
        <v>125</v>
      </c>
      <c r="D139" s="32" t="s">
        <v>313</v>
      </c>
      <c r="E139" s="31" t="b">
        <v>1</v>
      </c>
      <c r="F139" s="33"/>
      <c r="G139" s="33" t="b">
        <v>0</v>
      </c>
      <c r="H139" s="33"/>
      <c r="I139" s="33"/>
      <c r="J139" s="33" t="b">
        <v>1</v>
      </c>
      <c r="K139" s="33"/>
      <c r="L139" s="31">
        <v>1</v>
      </c>
      <c r="M139" s="31">
        <v>1</v>
      </c>
      <c r="N139" s="31">
        <v>5</v>
      </c>
      <c r="O139" s="31">
        <v>4</v>
      </c>
      <c r="P139" s="31"/>
      <c r="Q139" s="31"/>
      <c r="R139" s="31"/>
      <c r="S139" s="31"/>
      <c r="T139" s="31"/>
      <c r="U139" s="38"/>
      <c r="V139" s="58" t="str">
        <f ca="1"/>
        <v xml:space="preserve"> </v>
      </c>
      <c r="AA139" s="41"/>
      <c r="AB139" s="41"/>
      <c r="AC139" s="41"/>
      <c r="AD139" s="41"/>
      <c r="AE139" s="41"/>
      <c r="AF139" s="41"/>
      <c r="AG139" s="41"/>
      <c r="AH139" s="41"/>
      <c r="AI139" s="41"/>
      <c r="AJ139" s="41"/>
      <c r="AK139" s="41"/>
      <c r="AL139" s="41"/>
      <c r="AM139" s="41"/>
      <c r="AN139" s="41"/>
      <c r="AO139" s="41"/>
    </row>
    <row r="140" spans="2:41" x14ac:dyDescent="0.45">
      <c r="B140" s="74" cm="1">
        <f t="array" aca="1" ref="B140" ca="1">FileSize(Folder&amp;Tests[[#This Row],[FileName]])</f>
        <v>37</v>
      </c>
      <c r="C140" s="44">
        <v>126</v>
      </c>
      <c r="D140" s="32" t="s">
        <v>314</v>
      </c>
      <c r="E140" s="31" t="b">
        <v>0</v>
      </c>
      <c r="F140" s="33" t="b">
        <v>0</v>
      </c>
      <c r="G140" s="33" t="b">
        <v>0</v>
      </c>
      <c r="H140" s="33"/>
      <c r="I140" s="33"/>
      <c r="J140" s="33" t="b">
        <v>1</v>
      </c>
      <c r="K140" s="33"/>
      <c r="L140" s="31">
        <v>1</v>
      </c>
      <c r="M140" s="31">
        <v>1</v>
      </c>
      <c r="N140" s="31">
        <v>0</v>
      </c>
      <c r="O140" s="31">
        <v>0</v>
      </c>
      <c r="P140" s="31"/>
      <c r="Q140" s="31"/>
      <c r="R140" s="31"/>
      <c r="S140" s="31"/>
      <c r="T140" s="31"/>
      <c r="U140" s="38"/>
      <c r="V140" s="58" t="str">
        <f ca="1"/>
        <v xml:space="preserve"> </v>
      </c>
      <c r="AA140" s="41"/>
      <c r="AB140" s="41"/>
      <c r="AC140" s="41"/>
      <c r="AD140" s="41"/>
      <c r="AE140" s="41"/>
      <c r="AF140" s="41"/>
      <c r="AG140" s="41"/>
      <c r="AH140" s="41"/>
      <c r="AI140" s="41"/>
      <c r="AJ140" s="41"/>
      <c r="AK140" s="41"/>
      <c r="AL140" s="41"/>
      <c r="AM140" s="41"/>
      <c r="AN140" s="41"/>
      <c r="AO140" s="41"/>
    </row>
    <row r="141" spans="2:41" x14ac:dyDescent="0.45">
      <c r="B141" s="74" cm="1">
        <f t="array" aca="1" ref="B141" ca="1">FileSize(Folder&amp;Tests[[#This Row],[FileName]])</f>
        <v>37</v>
      </c>
      <c r="C141" s="44">
        <v>127</v>
      </c>
      <c r="D141" s="32" t="s">
        <v>314</v>
      </c>
      <c r="E141" s="31" t="b">
        <v>0</v>
      </c>
      <c r="F141" s="33"/>
      <c r="G141" s="33" t="b">
        <v>0</v>
      </c>
      <c r="H141" s="33"/>
      <c r="I141" s="33"/>
      <c r="J141" s="33" t="b">
        <v>1</v>
      </c>
      <c r="K141" s="33"/>
      <c r="L141" s="31">
        <v>1</v>
      </c>
      <c r="M141" s="31">
        <v>1</v>
      </c>
      <c r="N141" s="31">
        <v>0</v>
      </c>
      <c r="O141" s="31">
        <v>0</v>
      </c>
      <c r="P141" s="31"/>
      <c r="Q141" s="31"/>
      <c r="R141" s="31"/>
      <c r="S141" s="31"/>
      <c r="T141" s="31"/>
      <c r="U141" s="38"/>
      <c r="V141" s="58" t="str">
        <f ca="1"/>
        <v xml:space="preserve"> </v>
      </c>
      <c r="AA141" s="41"/>
      <c r="AB141" s="41"/>
      <c r="AC141" s="41"/>
      <c r="AD141" s="41"/>
      <c r="AE141" s="41"/>
      <c r="AF141" s="41"/>
      <c r="AG141" s="41"/>
      <c r="AH141" s="41"/>
      <c r="AI141" s="41"/>
      <c r="AJ141" s="41"/>
      <c r="AK141" s="41"/>
      <c r="AL141" s="41"/>
      <c r="AM141" s="41"/>
      <c r="AN141" s="41"/>
      <c r="AO141" s="41"/>
    </row>
    <row r="142" spans="2:41" x14ac:dyDescent="0.45">
      <c r="B142" s="74" cm="1">
        <f t="array" aca="1" ref="B142" ca="1">FileSize(Folder&amp;Tests[[#This Row],[FileName]])</f>
        <v>8215444</v>
      </c>
      <c r="C142" s="44">
        <v>128</v>
      </c>
      <c r="D142" s="32" t="s">
        <v>200</v>
      </c>
      <c r="E142" s="31" t="s">
        <v>203</v>
      </c>
      <c r="F142" s="33" t="s">
        <v>93</v>
      </c>
      <c r="G142" s="33" t="b">
        <v>0</v>
      </c>
      <c r="H142" s="33" t="s">
        <v>93</v>
      </c>
      <c r="I142" s="33" t="s">
        <v>93</v>
      </c>
      <c r="J142" s="33" t="b">
        <v>1</v>
      </c>
      <c r="K142" s="33"/>
      <c r="L142" s="31">
        <v>1</v>
      </c>
      <c r="M142" s="31">
        <v>1</v>
      </c>
      <c r="N142" s="31">
        <v>0</v>
      </c>
      <c r="O142" s="31">
        <v>0</v>
      </c>
      <c r="P142" s="31"/>
      <c r="Q142" s="31"/>
      <c r="R142" s="31"/>
      <c r="S142" s="31"/>
      <c r="T142" s="31" t="s">
        <v>94</v>
      </c>
      <c r="U142" s="38"/>
      <c r="V142" s="58" t="str">
        <f ca="1"/>
        <v xml:space="preserve"> </v>
      </c>
      <c r="AA142" s="41"/>
      <c r="AB142" s="41"/>
      <c r="AC142" s="41"/>
      <c r="AD142" s="41"/>
      <c r="AE142" s="41"/>
      <c r="AF142" s="41"/>
      <c r="AG142" s="41"/>
      <c r="AH142" s="41"/>
      <c r="AI142" s="41"/>
      <c r="AJ142" s="41"/>
      <c r="AK142" s="41"/>
      <c r="AL142" s="41"/>
      <c r="AM142" s="41"/>
      <c r="AN142" s="41"/>
      <c r="AO142" s="41"/>
    </row>
    <row r="143" spans="2:41" x14ac:dyDescent="0.45">
      <c r="B143" s="74" cm="1">
        <f t="array" aca="1" ref="B143" ca="1">FileSize(Folder&amp;Tests[[#This Row],[FileName]])</f>
        <v>300056</v>
      </c>
      <c r="C143" s="44">
        <v>129</v>
      </c>
      <c r="D143" s="32" t="s">
        <v>194</v>
      </c>
      <c r="E143" s="31" t="b">
        <v>1</v>
      </c>
      <c r="F143" s="33" t="s">
        <v>93</v>
      </c>
      <c r="G143" s="33" t="b">
        <v>0</v>
      </c>
      <c r="H143" s="33" t="s">
        <v>285</v>
      </c>
      <c r="I143" s="33" t="s">
        <v>93</v>
      </c>
      <c r="J143" s="33" t="b">
        <v>1</v>
      </c>
      <c r="K143" s="33"/>
      <c r="L143" s="31">
        <v>1</v>
      </c>
      <c r="M143" s="31">
        <v>1</v>
      </c>
      <c r="N143" s="31">
        <v>2</v>
      </c>
      <c r="O143" s="31">
        <v>0</v>
      </c>
      <c r="P143" s="31"/>
      <c r="Q143" s="31"/>
      <c r="R143" s="31"/>
      <c r="S143" s="31"/>
      <c r="T143" s="31" t="s">
        <v>94</v>
      </c>
      <c r="U143" s="38"/>
      <c r="V143" s="58" t="str">
        <f ca="1"/>
        <v xml:space="preserve"> </v>
      </c>
      <c r="AA143" s="41"/>
      <c r="AB143" s="41"/>
      <c r="AC143" s="41"/>
      <c r="AD143" s="41"/>
      <c r="AE143" s="41"/>
      <c r="AF143" s="41"/>
      <c r="AG143" s="41"/>
      <c r="AH143" s="41"/>
      <c r="AI143" s="41"/>
      <c r="AJ143" s="41"/>
      <c r="AK143" s="41"/>
      <c r="AL143" s="41"/>
      <c r="AM143" s="41"/>
      <c r="AN143" s="41"/>
      <c r="AO143" s="41"/>
    </row>
    <row r="144" spans="2:41" x14ac:dyDescent="0.45">
      <c r="B144" s="74" cm="1">
        <f t="array" aca="1" ref="B144" ca="1">FileSize(Folder&amp;Tests[[#This Row],[FileName]])</f>
        <v>300056</v>
      </c>
      <c r="C144" s="44">
        <v>130</v>
      </c>
      <c r="D144" s="32" t="s">
        <v>194</v>
      </c>
      <c r="E144" s="31" t="b">
        <v>0</v>
      </c>
      <c r="F144" s="33"/>
      <c r="G144" s="33" t="b">
        <v>0</v>
      </c>
      <c r="H144" s="33"/>
      <c r="I144" s="33"/>
      <c r="J144" s="33" t="b">
        <v>1</v>
      </c>
      <c r="K144" s="33"/>
      <c r="L144" s="31">
        <v>1</v>
      </c>
      <c r="M144" s="31">
        <v>1</v>
      </c>
      <c r="N144" s="31">
        <v>0</v>
      </c>
      <c r="O144" s="31">
        <v>0</v>
      </c>
      <c r="P144" s="31"/>
      <c r="Q144" s="31"/>
      <c r="R144" s="31"/>
      <c r="S144" s="31"/>
      <c r="T144" s="31"/>
      <c r="U144" s="38"/>
      <c r="V144" s="58" t="str">
        <f ca="1"/>
        <v xml:space="preserve"> </v>
      </c>
      <c r="AA144" s="41"/>
      <c r="AB144" s="41"/>
      <c r="AC144" s="41"/>
      <c r="AD144" s="41"/>
      <c r="AE144" s="41"/>
      <c r="AF144" s="41"/>
      <c r="AG144" s="41"/>
      <c r="AH144" s="41"/>
      <c r="AI144" s="41"/>
      <c r="AJ144" s="41"/>
      <c r="AK144" s="41"/>
      <c r="AL144" s="41"/>
      <c r="AM144" s="41"/>
      <c r="AN144" s="41"/>
      <c r="AO144" s="41"/>
    </row>
    <row r="145" spans="2:41" x14ac:dyDescent="0.45">
      <c r="B145" s="74" cm="1">
        <f t="array" aca="1" ref="B145" ca="1">FileSize(Folder&amp;Tests[[#This Row],[FileName]])</f>
        <v>220027</v>
      </c>
      <c r="C145" s="44">
        <v>131</v>
      </c>
      <c r="D145" s="32" t="s">
        <v>192</v>
      </c>
      <c r="E145" s="31" t="b">
        <v>1</v>
      </c>
      <c r="F145" s="33" t="s">
        <v>93</v>
      </c>
      <c r="G145" s="33" t="b">
        <v>0</v>
      </c>
      <c r="H145" s="33" t="s">
        <v>285</v>
      </c>
      <c r="I145" s="33" t="s">
        <v>93</v>
      </c>
      <c r="J145" s="33" t="b">
        <v>1</v>
      </c>
      <c r="K145" s="33"/>
      <c r="L145" s="31">
        <v>1</v>
      </c>
      <c r="M145" s="31">
        <v>1</v>
      </c>
      <c r="N145" s="31">
        <v>3</v>
      </c>
      <c r="O145" s="31">
        <v>0</v>
      </c>
      <c r="P145" s="31"/>
      <c r="Q145" s="31"/>
      <c r="R145" s="31"/>
      <c r="S145" s="31"/>
      <c r="T145" s="31" t="s">
        <v>94</v>
      </c>
      <c r="U145" s="38"/>
      <c r="V145" s="58" t="str">
        <f ca="1"/>
        <v xml:space="preserve"> </v>
      </c>
      <c r="AA145" s="41"/>
      <c r="AB145" s="41"/>
      <c r="AC145" s="41"/>
      <c r="AD145" s="41"/>
      <c r="AE145" s="41"/>
      <c r="AF145" s="41"/>
      <c r="AG145" s="41"/>
      <c r="AH145" s="41"/>
      <c r="AI145" s="41"/>
      <c r="AJ145" s="41"/>
      <c r="AK145" s="41"/>
      <c r="AL145" s="41"/>
      <c r="AM145" s="41"/>
      <c r="AN145" s="41"/>
      <c r="AO145" s="41"/>
    </row>
    <row r="146" spans="2:41" x14ac:dyDescent="0.45">
      <c r="B146" s="74" cm="1">
        <f t="array" aca="1" ref="B146" ca="1">FileSize(Folder&amp;Tests[[#This Row],[FileName]])</f>
        <v>354</v>
      </c>
      <c r="C146" s="44">
        <v>132</v>
      </c>
      <c r="D146" s="32" t="s">
        <v>349</v>
      </c>
      <c r="E146" s="31" t="b">
        <v>1</v>
      </c>
      <c r="F146" s="33"/>
      <c r="G146" s="33" t="b">
        <v>0</v>
      </c>
      <c r="H146" s="33" t="s">
        <v>285</v>
      </c>
      <c r="I146" s="33"/>
      <c r="J146" s="33" t="b">
        <v>1</v>
      </c>
      <c r="K146" s="33">
        <v>1</v>
      </c>
      <c r="L146" s="31">
        <v>2</v>
      </c>
      <c r="M146" s="31">
        <v>2</v>
      </c>
      <c r="N146" s="31">
        <v>2</v>
      </c>
      <c r="O146" s="31">
        <v>2</v>
      </c>
      <c r="P146" s="31"/>
      <c r="Q146" s="31"/>
      <c r="R146" s="31"/>
      <c r="S146" s="31"/>
      <c r="T146" s="31"/>
      <c r="U146" s="38"/>
      <c r="V146" s="58" t="str">
        <f ca="1"/>
        <v xml:space="preserve"> </v>
      </c>
      <c r="AA146" s="41"/>
      <c r="AB146" s="41"/>
      <c r="AC146" s="41"/>
      <c r="AD146" s="41"/>
      <c r="AE146" s="41"/>
      <c r="AF146" s="41"/>
      <c r="AG146" s="41"/>
      <c r="AH146" s="41"/>
      <c r="AI146" s="41"/>
      <c r="AJ146" s="41"/>
      <c r="AK146" s="41"/>
      <c r="AL146" s="41"/>
      <c r="AM146" s="41"/>
      <c r="AN146" s="41"/>
      <c r="AO146" s="41"/>
    </row>
    <row r="147" spans="2:41" x14ac:dyDescent="0.45">
      <c r="B147" s="74" cm="1">
        <f t="array" aca="1" ref="B147" ca="1">FileSize(Folder&amp;Tests[[#This Row],[FileName]])</f>
        <v>216</v>
      </c>
      <c r="C147" s="44">
        <v>133</v>
      </c>
      <c r="D147" s="32" t="s">
        <v>350</v>
      </c>
      <c r="E147" s="31" t="b">
        <v>1</v>
      </c>
      <c r="F147" s="33"/>
      <c r="G147" s="33"/>
      <c r="H147" s="33"/>
      <c r="I147" s="33"/>
      <c r="J147" s="33"/>
      <c r="K147" s="33">
        <v>1</v>
      </c>
      <c r="L147" s="31">
        <v>2</v>
      </c>
      <c r="M147" s="31">
        <v>1</v>
      </c>
      <c r="N147" s="31">
        <v>3</v>
      </c>
      <c r="O147" s="31">
        <v>0</v>
      </c>
      <c r="P147" s="31"/>
      <c r="Q147" s="31"/>
      <c r="R147" s="31"/>
      <c r="S147" s="31"/>
      <c r="T147" s="31"/>
      <c r="U147" s="38"/>
      <c r="V147" s="58" t="str">
        <f ca="1"/>
        <v xml:space="preserve"> </v>
      </c>
      <c r="AA147" s="41"/>
      <c r="AB147" s="41"/>
      <c r="AC147" s="41"/>
      <c r="AD147" s="41"/>
      <c r="AE147" s="41"/>
      <c r="AF147" s="41"/>
      <c r="AG147" s="41"/>
      <c r="AH147" s="41"/>
      <c r="AI147" s="41"/>
      <c r="AJ147" s="41"/>
      <c r="AK147" s="41"/>
      <c r="AL147" s="41"/>
      <c r="AM147" s="41"/>
      <c r="AN147" s="41"/>
      <c r="AO147" s="41"/>
    </row>
    <row r="148" spans="2:41" x14ac:dyDescent="0.45">
      <c r="B148" s="74" cm="1">
        <f t="array" aca="1" ref="B148" ca="1">FileSize(Folder&amp;Tests[[#This Row],[FileName]])</f>
        <v>41</v>
      </c>
      <c r="C148" s="44">
        <v>134</v>
      </c>
      <c r="D148" s="32" t="s">
        <v>138</v>
      </c>
      <c r="E148" s="31"/>
      <c r="F148" s="33"/>
      <c r="G148" s="33"/>
      <c r="H148" s="33"/>
      <c r="I148" s="33"/>
      <c r="J148" s="33" t="b">
        <v>0</v>
      </c>
      <c r="K148" s="33">
        <v>4</v>
      </c>
      <c r="L148" s="31">
        <v>5</v>
      </c>
      <c r="M148" s="31">
        <v>1</v>
      </c>
      <c r="N148" s="31">
        <v>0</v>
      </c>
      <c r="O148" s="31">
        <v>0</v>
      </c>
      <c r="P148" s="31"/>
      <c r="Q148" s="31"/>
      <c r="R148" s="31"/>
      <c r="S148" s="31"/>
      <c r="T148" s="31"/>
      <c r="U148" s="38"/>
      <c r="V148" s="58" t="str">
        <f ca="1"/>
        <v xml:space="preserve"> </v>
      </c>
      <c r="AA148" s="41"/>
      <c r="AB148" s="41"/>
      <c r="AC148" s="41"/>
      <c r="AD148" s="41"/>
      <c r="AE148" s="41"/>
      <c r="AF148" s="41"/>
      <c r="AG148" s="41"/>
      <c r="AH148" s="41"/>
      <c r="AI148" s="41"/>
      <c r="AJ148" s="41"/>
      <c r="AK148" s="41"/>
      <c r="AL148" s="41"/>
      <c r="AM148" s="41"/>
      <c r="AN148" s="41"/>
      <c r="AO148" s="41"/>
    </row>
    <row r="149" spans="2:41" x14ac:dyDescent="0.45">
      <c r="B149" s="74" cm="1">
        <f t="array" aca="1" ref="B149" ca="1">FileSize(Folder&amp;Tests[[#This Row],[FileName]])</f>
        <v>37</v>
      </c>
      <c r="C149" s="44">
        <v>135</v>
      </c>
      <c r="D149" s="32" t="s">
        <v>352</v>
      </c>
      <c r="E149" s="31"/>
      <c r="F149" s="33">
        <v>1</v>
      </c>
      <c r="G149" s="33"/>
      <c r="H149" s="33"/>
      <c r="I149" s="33"/>
      <c r="J149" s="33"/>
      <c r="K149" s="33"/>
      <c r="L149" s="31"/>
      <c r="M149" s="31"/>
      <c r="N149" s="31"/>
      <c r="O149" s="31"/>
      <c r="P149" s="31"/>
      <c r="Q149" s="31"/>
      <c r="R149" s="31"/>
      <c r="S149" s="31"/>
      <c r="T149" s="31"/>
      <c r="U149" s="38"/>
      <c r="V149" s="58" t="str">
        <f ca="1"/>
        <v xml:space="preserve"> </v>
      </c>
      <c r="AA149" s="41"/>
      <c r="AB149" s="41"/>
      <c r="AC149" s="41"/>
      <c r="AD149" s="41"/>
      <c r="AE149" s="41"/>
      <c r="AF149" s="41"/>
      <c r="AG149" s="41"/>
      <c r="AH149" s="41"/>
      <c r="AI149" s="41"/>
      <c r="AJ149" s="41"/>
      <c r="AK149" s="41"/>
      <c r="AL149" s="41"/>
      <c r="AM149" s="41"/>
      <c r="AN149" s="41"/>
      <c r="AO149" s="41"/>
    </row>
    <row r="150" spans="2:41" x14ac:dyDescent="0.45">
      <c r="B150" s="74" cm="1">
        <f t="array" aca="1" ref="B150" ca="1">FileSize(Folder&amp;Tests[[#This Row],[FileName]])</f>
        <v>37</v>
      </c>
      <c r="C150" s="44">
        <v>136</v>
      </c>
      <c r="D150" s="32" t="s">
        <v>352</v>
      </c>
      <c r="E150" s="31"/>
      <c r="F150" s="43" t="s">
        <v>353</v>
      </c>
      <c r="G150" s="33"/>
      <c r="H150" s="33"/>
      <c r="I150" s="33"/>
      <c r="J150" s="33"/>
      <c r="K150" s="33"/>
      <c r="L150" s="31"/>
      <c r="M150" s="31"/>
      <c r="N150" s="31"/>
      <c r="O150" s="31"/>
      <c r="P150" s="31"/>
      <c r="Q150" s="31"/>
      <c r="R150" s="31"/>
      <c r="S150" s="31"/>
      <c r="T150" s="31"/>
      <c r="U150" s="38"/>
      <c r="V150" s="58" t="str">
        <f ca="1"/>
        <v xml:space="preserve"> </v>
      </c>
      <c r="AA150" s="41"/>
      <c r="AB150" s="41"/>
      <c r="AC150" s="41"/>
      <c r="AD150" s="41"/>
      <c r="AE150" s="41"/>
      <c r="AF150" s="41"/>
      <c r="AG150" s="41"/>
      <c r="AH150" s="41"/>
      <c r="AI150" s="41"/>
      <c r="AJ150" s="41"/>
      <c r="AK150" s="41"/>
      <c r="AL150" s="41"/>
      <c r="AM150" s="41"/>
      <c r="AN150" s="41"/>
      <c r="AO150" s="41"/>
    </row>
    <row r="151" spans="2:41" x14ac:dyDescent="0.45">
      <c r="B151" s="74" cm="1">
        <f t="array" aca="1" ref="B151" ca="1">FileSize(Folder&amp;Tests[[#This Row],[FileName]])</f>
        <v>37</v>
      </c>
      <c r="C151" s="44">
        <v>137</v>
      </c>
      <c r="D151" s="32" t="s">
        <v>352</v>
      </c>
      <c r="E151" s="31"/>
      <c r="F151" s="33"/>
      <c r="G151" s="33"/>
      <c r="H151" s="33"/>
      <c r="I151" s="33"/>
      <c r="J151" s="33"/>
      <c r="K151" s="33"/>
      <c r="L151" s="31"/>
      <c r="M151" s="31"/>
      <c r="N151" s="31"/>
      <c r="O151" s="31">
        <v>-1</v>
      </c>
      <c r="P151" s="31"/>
      <c r="Q151" s="31"/>
      <c r="R151" s="31"/>
      <c r="S151" s="31"/>
      <c r="T151" s="31"/>
      <c r="U151" s="38"/>
      <c r="V151" s="58" t="str">
        <f ca="1"/>
        <v xml:space="preserve"> </v>
      </c>
      <c r="AA151" s="41"/>
      <c r="AB151" s="41"/>
      <c r="AC151" s="41"/>
      <c r="AD151" s="41"/>
      <c r="AE151" s="41"/>
      <c r="AF151" s="41"/>
      <c r="AG151" s="41"/>
      <c r="AH151" s="41"/>
      <c r="AI151" s="41"/>
      <c r="AJ151" s="41"/>
      <c r="AK151" s="41"/>
      <c r="AL151" s="41"/>
      <c r="AM151" s="41"/>
      <c r="AN151" s="41"/>
      <c r="AO151" s="41"/>
    </row>
    <row r="152" spans="2:41" x14ac:dyDescent="0.45">
      <c r="B152" s="74" cm="1">
        <f t="array" aca="1" ref="B152" ca="1">FileSize(Folder&amp;Tests[[#This Row],[FileName]])</f>
        <v>37</v>
      </c>
      <c r="C152" s="44">
        <v>138</v>
      </c>
      <c r="D152" s="32" t="s">
        <v>352</v>
      </c>
      <c r="E152" s="31"/>
      <c r="F152" s="33"/>
      <c r="G152" s="33"/>
      <c r="H152" s="33"/>
      <c r="I152" s="33"/>
      <c r="J152" s="33"/>
      <c r="K152" s="33"/>
      <c r="L152" s="31"/>
      <c r="M152" s="31"/>
      <c r="N152" s="31">
        <v>-1</v>
      </c>
      <c r="O152" s="31"/>
      <c r="P152" s="31"/>
      <c r="Q152" s="31"/>
      <c r="R152" s="31"/>
      <c r="S152" s="31"/>
      <c r="T152" s="31"/>
      <c r="U152" s="38"/>
      <c r="V152" s="58" t="str">
        <f ca="1"/>
        <v xml:space="preserve"> </v>
      </c>
      <c r="AA152" s="41"/>
      <c r="AB152" s="41"/>
      <c r="AC152" s="41"/>
      <c r="AD152" s="41"/>
      <c r="AE152" s="41"/>
      <c r="AF152" s="41"/>
      <c r="AG152" s="41"/>
      <c r="AH152" s="41"/>
      <c r="AI152" s="41"/>
      <c r="AJ152" s="41"/>
      <c r="AK152" s="41"/>
      <c r="AL152" s="41"/>
      <c r="AM152" s="41"/>
      <c r="AN152" s="41"/>
      <c r="AO152" s="41"/>
    </row>
    <row r="153" spans="2:41" x14ac:dyDescent="0.45">
      <c r="B153" s="74" cm="1">
        <f t="array" aca="1" ref="B153" ca="1">FileSize(Folder&amp;Tests[[#This Row],[FileName]])</f>
        <v>37</v>
      </c>
      <c r="C153" s="44">
        <v>139</v>
      </c>
      <c r="D153" s="32" t="s">
        <v>352</v>
      </c>
      <c r="E153" s="31"/>
      <c r="F153" s="33"/>
      <c r="G153" s="33"/>
      <c r="H153" s="33"/>
      <c r="I153" s="33"/>
      <c r="J153" s="33"/>
      <c r="K153" s="33"/>
      <c r="L153" s="31"/>
      <c r="M153" s="31"/>
      <c r="N153" s="31"/>
      <c r="O153" s="31"/>
      <c r="P153" s="31"/>
      <c r="Q153" s="31"/>
      <c r="R153" s="31"/>
      <c r="S153" s="31"/>
      <c r="T153" s="31" t="s">
        <v>354</v>
      </c>
      <c r="U153" s="38"/>
      <c r="V153" s="58" t="str">
        <f ca="1"/>
        <v xml:space="preserve"> </v>
      </c>
      <c r="AA153" s="41"/>
      <c r="AB153" s="41"/>
      <c r="AC153" s="41"/>
      <c r="AD153" s="41"/>
      <c r="AE153" s="41"/>
      <c r="AF153" s="41"/>
      <c r="AG153" s="41"/>
      <c r="AH153" s="41"/>
      <c r="AI153" s="41"/>
      <c r="AJ153" s="41"/>
      <c r="AK153" s="41"/>
      <c r="AL153" s="41"/>
      <c r="AM153" s="41"/>
      <c r="AN153" s="41"/>
      <c r="AO153" s="41"/>
    </row>
    <row r="154" spans="2:41" x14ac:dyDescent="0.45">
      <c r="B154" s="74" cm="1">
        <f t="array" aca="1" ref="B154" ca="1">FileSize(Folder&amp;Tests[[#This Row],[FileName]])</f>
        <v>37</v>
      </c>
      <c r="C154" s="44">
        <v>140</v>
      </c>
      <c r="D154" s="32" t="s">
        <v>352</v>
      </c>
      <c r="E154" s="31" t="s">
        <v>203</v>
      </c>
      <c r="F154" s="33" t="s">
        <v>95</v>
      </c>
      <c r="G154" s="33"/>
      <c r="H154" s="33"/>
      <c r="I154" s="33"/>
      <c r="J154" s="33"/>
      <c r="K154" s="33"/>
      <c r="L154" s="31"/>
      <c r="M154" s="31"/>
      <c r="N154" s="31"/>
      <c r="O154" s="31"/>
      <c r="P154" s="31"/>
      <c r="Q154" s="31"/>
      <c r="R154" s="31"/>
      <c r="S154" s="31"/>
      <c r="T154" s="31" t="s">
        <v>95</v>
      </c>
      <c r="U154" s="38"/>
      <c r="V154" s="58" t="str">
        <f ca="1"/>
        <v xml:space="preserve"> </v>
      </c>
      <c r="AA154" s="41"/>
      <c r="AB154" s="41"/>
      <c r="AC154" s="41"/>
      <c r="AD154" s="41"/>
      <c r="AE154" s="41"/>
      <c r="AF154" s="41"/>
      <c r="AG154" s="41"/>
      <c r="AH154" s="41"/>
      <c r="AI154" s="41"/>
      <c r="AJ154" s="41"/>
      <c r="AK154" s="41"/>
      <c r="AL154" s="41"/>
      <c r="AM154" s="41"/>
      <c r="AN154" s="41"/>
      <c r="AO154" s="41"/>
    </row>
    <row r="155" spans="2:41" x14ac:dyDescent="0.45">
      <c r="B155" s="74" cm="1">
        <f t="array" aca="1" ref="B155" ca="1">FileSize(Folder&amp;Tests[[#This Row],[FileName]])</f>
        <v>37</v>
      </c>
      <c r="C155" s="44">
        <v>141</v>
      </c>
      <c r="D155" s="32" t="s">
        <v>352</v>
      </c>
      <c r="E155" s="31"/>
      <c r="F155" s="33"/>
      <c r="G155" s="33"/>
      <c r="H155" s="33"/>
      <c r="I155" s="33"/>
      <c r="J155" s="33"/>
      <c r="K155" s="33"/>
      <c r="L155" s="31"/>
      <c r="M155" s="31">
        <v>-1</v>
      </c>
      <c r="N155" s="31"/>
      <c r="O155" s="31"/>
      <c r="P155" s="31"/>
      <c r="Q155" s="31"/>
      <c r="R155" s="31"/>
      <c r="S155" s="31"/>
      <c r="T155" s="31"/>
      <c r="U155" s="38"/>
      <c r="V155" s="58" t="str">
        <f ca="1"/>
        <v xml:space="preserve"> </v>
      </c>
      <c r="AA155" s="41"/>
      <c r="AB155" s="41"/>
      <c r="AC155" s="41"/>
      <c r="AD155" s="41"/>
      <c r="AE155" s="41"/>
      <c r="AF155" s="41"/>
      <c r="AG155" s="41"/>
      <c r="AH155" s="41"/>
      <c r="AI155" s="41"/>
      <c r="AJ155" s="41"/>
      <c r="AK155" s="41"/>
      <c r="AL155" s="41"/>
      <c r="AM155" s="41"/>
      <c r="AN155" s="41"/>
      <c r="AO155" s="41"/>
    </row>
    <row r="156" spans="2:41" x14ac:dyDescent="0.45">
      <c r="B156" s="74" cm="1">
        <f t="array" aca="1" ref="B156" ca="1">FileSize(Folder&amp;Tests[[#This Row],[FileName]])</f>
        <v>37</v>
      </c>
      <c r="C156" s="44">
        <v>142</v>
      </c>
      <c r="D156" s="32" t="s">
        <v>352</v>
      </c>
      <c r="E156" s="31"/>
      <c r="F156" s="33"/>
      <c r="G156" s="33"/>
      <c r="H156" s="33"/>
      <c r="I156" s="33"/>
      <c r="J156" s="33"/>
      <c r="K156" s="33"/>
      <c r="L156" s="31">
        <v>-1</v>
      </c>
      <c r="M156" s="31"/>
      <c r="N156" s="31"/>
      <c r="O156" s="31"/>
      <c r="P156" s="31"/>
      <c r="Q156" s="31"/>
      <c r="R156" s="31"/>
      <c r="S156" s="31"/>
      <c r="T156" s="31"/>
      <c r="U156" s="38"/>
      <c r="V156" s="58" t="str">
        <f ca="1"/>
        <v xml:space="preserve"> </v>
      </c>
      <c r="AA156" s="41"/>
      <c r="AB156" s="41"/>
      <c r="AC156" s="41"/>
      <c r="AD156" s="41"/>
      <c r="AE156" s="41"/>
      <c r="AF156" s="41"/>
      <c r="AG156" s="41"/>
      <c r="AH156" s="41"/>
      <c r="AI156" s="41"/>
      <c r="AJ156" s="41"/>
      <c r="AK156" s="41"/>
      <c r="AL156" s="41"/>
      <c r="AM156" s="41"/>
      <c r="AN156" s="41"/>
      <c r="AO156" s="41"/>
    </row>
    <row r="157" spans="2:41" x14ac:dyDescent="0.45">
      <c r="B157" s="74" cm="1">
        <f t="array" aca="1" ref="B157" ca="1">FileSize(Folder&amp;Tests[[#This Row],[FileName]])</f>
        <v>37</v>
      </c>
      <c r="C157" s="44">
        <v>143</v>
      </c>
      <c r="D157" s="32" t="s">
        <v>352</v>
      </c>
      <c r="E157" s="31"/>
      <c r="F157" s="33"/>
      <c r="G157" s="33"/>
      <c r="H157" s="33"/>
      <c r="I157" s="33" t="s">
        <v>355</v>
      </c>
      <c r="J157" s="33"/>
      <c r="K157" s="33"/>
      <c r="L157" s="31"/>
      <c r="M157" s="31"/>
      <c r="N157" s="31"/>
      <c r="O157" s="31"/>
      <c r="P157" s="31"/>
      <c r="Q157" s="31"/>
      <c r="R157" s="31"/>
      <c r="S157" s="31"/>
      <c r="T157" s="31"/>
      <c r="U157" s="38"/>
      <c r="V157" s="58" t="str">
        <f ca="1"/>
        <v xml:space="preserve"> </v>
      </c>
      <c r="AA157" s="41"/>
      <c r="AB157" s="41"/>
      <c r="AC157" s="41"/>
      <c r="AD157" s="41"/>
      <c r="AE157" s="41"/>
      <c r="AF157" s="41"/>
      <c r="AG157" s="41"/>
      <c r="AH157" s="41"/>
      <c r="AI157" s="41"/>
      <c r="AJ157" s="41"/>
      <c r="AK157" s="41"/>
      <c r="AL157" s="41"/>
      <c r="AM157" s="41"/>
      <c r="AN157" s="41"/>
      <c r="AO157" s="41"/>
    </row>
    <row r="158" spans="2:41" x14ac:dyDescent="0.45">
      <c r="B158" s="74" cm="1">
        <f t="array" aca="1" ref="B158" ca="1">FileSize(Folder&amp;Tests[[#This Row],[FileName]])</f>
        <v>37</v>
      </c>
      <c r="C158" s="44">
        <v>144</v>
      </c>
      <c r="D158" s="32" t="s">
        <v>352</v>
      </c>
      <c r="E158" s="31"/>
      <c r="F158" s="33"/>
      <c r="G158" s="33"/>
      <c r="H158" s="33"/>
      <c r="I158" s="33"/>
      <c r="J158" s="33"/>
      <c r="K158" s="33">
        <v>-1</v>
      </c>
      <c r="L158" s="31"/>
      <c r="M158" s="31"/>
      <c r="N158" s="31"/>
      <c r="O158" s="31"/>
      <c r="P158" s="31"/>
      <c r="Q158" s="31"/>
      <c r="R158" s="31"/>
      <c r="S158" s="31"/>
      <c r="T158" s="31"/>
      <c r="U158" s="38"/>
      <c r="V158" s="58" t="str">
        <f ca="1"/>
        <v xml:space="preserve"> </v>
      </c>
      <c r="AA158" s="41"/>
      <c r="AB158" s="41"/>
      <c r="AC158" s="41"/>
      <c r="AD158" s="41"/>
      <c r="AE158" s="41"/>
      <c r="AF158" s="41"/>
      <c r="AG158" s="41"/>
      <c r="AH158" s="41"/>
      <c r="AI158" s="41"/>
      <c r="AJ158" s="41"/>
      <c r="AK158" s="41"/>
      <c r="AL158" s="41"/>
      <c r="AM158" s="41"/>
      <c r="AN158" s="41"/>
      <c r="AO158" s="41"/>
    </row>
    <row r="159" spans="2:41" x14ac:dyDescent="0.45">
      <c r="B159" s="74" cm="1">
        <f t="array" aca="1" ref="B159" ca="1">FileSize(Folder&amp;Tests[[#This Row],[FileName]])</f>
        <v>37</v>
      </c>
      <c r="C159" s="44">
        <v>145</v>
      </c>
      <c r="D159" s="32" t="s">
        <v>352</v>
      </c>
      <c r="E159" s="31"/>
      <c r="F159" s="33"/>
      <c r="G159" s="33"/>
      <c r="H159" s="33"/>
      <c r="I159" s="33"/>
      <c r="J159" s="33"/>
      <c r="K159" s="33"/>
      <c r="L159" s="31"/>
      <c r="M159" s="31"/>
      <c r="N159" s="31"/>
      <c r="O159" s="31"/>
      <c r="P159" s="31"/>
      <c r="Q159" s="31"/>
      <c r="R159" s="31"/>
      <c r="S159" s="31" t="s">
        <v>356</v>
      </c>
      <c r="T159" s="31"/>
      <c r="U159" s="38"/>
      <c r="V159" s="58" t="str">
        <f ca="1"/>
        <v xml:space="preserve"> </v>
      </c>
      <c r="AA159" s="41"/>
      <c r="AB159" s="41"/>
      <c r="AC159" s="41"/>
      <c r="AD159" s="41"/>
      <c r="AE159" s="41"/>
      <c r="AF159" s="41"/>
      <c r="AG159" s="41"/>
      <c r="AH159" s="41"/>
      <c r="AI159" s="41"/>
      <c r="AJ159" s="41"/>
      <c r="AK159" s="41"/>
      <c r="AL159" s="41"/>
      <c r="AM159" s="41"/>
      <c r="AN159" s="41"/>
      <c r="AO159" s="41"/>
    </row>
    <row r="160" spans="2:41" x14ac:dyDescent="0.45">
      <c r="B160" s="74" cm="1">
        <f t="array" aca="1" ref="B160" ca="1">FileSize(Folder&amp;Tests[[#This Row],[FileName]])</f>
        <v>37</v>
      </c>
      <c r="C160" s="44">
        <v>146</v>
      </c>
      <c r="D160" s="32" t="s">
        <v>352</v>
      </c>
      <c r="E160" s="31" t="s">
        <v>356</v>
      </c>
      <c r="F160" s="33"/>
      <c r="G160" s="33"/>
      <c r="H160" s="33"/>
      <c r="I160" s="33"/>
      <c r="J160" s="33"/>
      <c r="K160" s="33"/>
      <c r="L160" s="31"/>
      <c r="M160" s="31"/>
      <c r="N160" s="31"/>
      <c r="O160" s="31"/>
      <c r="P160" s="31"/>
      <c r="Q160" s="31"/>
      <c r="R160" s="31"/>
      <c r="S160" s="31"/>
      <c r="T160" s="31"/>
      <c r="U160" s="38"/>
      <c r="V160" s="58" t="str">
        <f ca="1"/>
        <v xml:space="preserve"> </v>
      </c>
      <c r="AA160" s="41"/>
      <c r="AB160" s="41"/>
      <c r="AC160" s="41"/>
      <c r="AD160" s="41"/>
      <c r="AE160" s="41"/>
      <c r="AF160" s="41"/>
      <c r="AG160" s="41"/>
      <c r="AH160" s="41"/>
      <c r="AI160" s="41"/>
      <c r="AJ160" s="41"/>
      <c r="AK160" s="41"/>
      <c r="AL160" s="41"/>
      <c r="AM160" s="41"/>
      <c r="AN160" s="41"/>
      <c r="AO160" s="41"/>
    </row>
    <row r="161" spans="2:41" x14ac:dyDescent="0.45">
      <c r="B161" s="74" cm="1">
        <f t="array" aca="1" ref="B161" ca="1">FileSize(Folder&amp;Tests[[#This Row],[FileName]])</f>
        <v>37</v>
      </c>
      <c r="C161" s="44">
        <v>147</v>
      </c>
      <c r="D161" s="32" t="s">
        <v>352</v>
      </c>
      <c r="E161" s="31" t="s">
        <v>356</v>
      </c>
      <c r="F161" s="33"/>
      <c r="G161" s="33"/>
      <c r="H161" s="33"/>
      <c r="I161" s="33"/>
      <c r="J161" s="33"/>
      <c r="K161" s="33"/>
      <c r="L161" s="31"/>
      <c r="M161" s="31"/>
      <c r="N161" s="31"/>
      <c r="O161" s="31"/>
      <c r="P161" s="31"/>
      <c r="Q161" s="31"/>
      <c r="R161" s="31"/>
      <c r="S161" s="31"/>
      <c r="T161" s="31"/>
      <c r="U161" s="38"/>
      <c r="V161" s="58" t="str">
        <f ca="1"/>
        <v xml:space="preserve"> </v>
      </c>
      <c r="AA161" s="41"/>
      <c r="AB161" s="41"/>
      <c r="AC161" s="41"/>
      <c r="AD161" s="41"/>
      <c r="AE161" s="41"/>
      <c r="AF161" s="41"/>
      <c r="AG161" s="41"/>
      <c r="AH161" s="41"/>
      <c r="AI161" s="41"/>
      <c r="AJ161" s="41"/>
      <c r="AK161" s="41"/>
      <c r="AL161" s="41"/>
      <c r="AM161" s="41"/>
      <c r="AN161" s="41"/>
      <c r="AO161" s="41"/>
    </row>
    <row r="162" spans="2:41" x14ac:dyDescent="0.45">
      <c r="B162" s="74" cm="1">
        <f t="array" aca="1" ref="B162" ca="1">FileSize(Folder&amp;Tests[[#This Row],[FileName]])</f>
        <v>37</v>
      </c>
      <c r="C162" s="44">
        <v>148</v>
      </c>
      <c r="D162" s="32" t="s">
        <v>352</v>
      </c>
      <c r="E162" s="31" t="s">
        <v>356</v>
      </c>
      <c r="F162" s="33"/>
      <c r="G162" s="33"/>
      <c r="H162" s="33"/>
      <c r="I162" s="33"/>
      <c r="J162" s="33"/>
      <c r="K162" s="33"/>
      <c r="L162" s="31"/>
      <c r="M162" s="31"/>
      <c r="N162" s="31"/>
      <c r="O162" s="31"/>
      <c r="P162" s="31"/>
      <c r="Q162" s="31"/>
      <c r="R162" s="31"/>
      <c r="S162" s="31"/>
      <c r="T162" s="31"/>
      <c r="U162" s="38"/>
      <c r="V162" s="58" t="str">
        <f ca="1"/>
        <v xml:space="preserve"> </v>
      </c>
      <c r="AA162" s="41"/>
      <c r="AB162" s="41"/>
      <c r="AC162" s="41"/>
      <c r="AD162" s="41"/>
      <c r="AE162" s="41"/>
      <c r="AF162" s="41"/>
      <c r="AG162" s="41"/>
      <c r="AH162" s="41"/>
      <c r="AI162" s="41"/>
      <c r="AJ162" s="41"/>
      <c r="AK162" s="41"/>
      <c r="AL162" s="41"/>
      <c r="AM162" s="41"/>
      <c r="AN162" s="41"/>
      <c r="AO162" s="41"/>
    </row>
    <row r="163" spans="2:41" x14ac:dyDescent="0.45">
      <c r="B163" s="74" cm="1">
        <f t="array" aca="1" ref="B163" ca="1">FileSize(Folder&amp;Tests[[#This Row],[FileName]])</f>
        <v>37</v>
      </c>
      <c r="C163" s="44">
        <v>149</v>
      </c>
      <c r="D163" s="32" t="s">
        <v>352</v>
      </c>
      <c r="E163" s="31" t="s">
        <v>357</v>
      </c>
      <c r="F163" s="33"/>
      <c r="G163" s="33"/>
      <c r="H163" s="33"/>
      <c r="I163" s="33"/>
      <c r="J163" s="33"/>
      <c r="K163" s="33"/>
      <c r="L163" s="31"/>
      <c r="M163" s="31"/>
      <c r="N163" s="31"/>
      <c r="O163" s="31"/>
      <c r="P163" s="31"/>
      <c r="Q163" s="31"/>
      <c r="R163" s="31"/>
      <c r="S163" s="31"/>
      <c r="T163" s="31"/>
      <c r="U163" s="38"/>
      <c r="V163" s="58" t="str">
        <f ca="1"/>
        <v xml:space="preserve"> </v>
      </c>
      <c r="AA163" s="41"/>
      <c r="AB163" s="41"/>
      <c r="AC163" s="41"/>
      <c r="AD163" s="41"/>
      <c r="AE163" s="41"/>
      <c r="AF163" s="41"/>
      <c r="AG163" s="41"/>
      <c r="AH163" s="41"/>
      <c r="AI163" s="41"/>
      <c r="AJ163" s="41"/>
      <c r="AK163" s="41"/>
      <c r="AL163" s="41"/>
      <c r="AM163" s="41"/>
      <c r="AN163" s="41"/>
      <c r="AO163" s="41"/>
    </row>
    <row r="164" spans="2:41" x14ac:dyDescent="0.45">
      <c r="B164" s="74" cm="1">
        <f t="array" aca="1" ref="B164" ca="1">FileSize(Folder&amp;Tests[[#This Row],[FileName]])</f>
        <v>37</v>
      </c>
      <c r="C164" s="44">
        <v>150</v>
      </c>
      <c r="D164" s="32" t="s">
        <v>352</v>
      </c>
      <c r="E164" s="31"/>
      <c r="F164" s="43" t="s">
        <v>358</v>
      </c>
      <c r="G164" s="33"/>
      <c r="H164" s="33"/>
      <c r="I164" s="33"/>
      <c r="J164" s="33"/>
      <c r="K164" s="33"/>
      <c r="L164" s="31"/>
      <c r="M164" s="31"/>
      <c r="N164" s="31"/>
      <c r="O164" s="31"/>
      <c r="P164" s="31"/>
      <c r="Q164" s="31"/>
      <c r="R164" s="31"/>
      <c r="S164" s="31"/>
      <c r="T164" s="31"/>
      <c r="U164" s="38"/>
      <c r="V164" s="58" t="str">
        <f ca="1"/>
        <v xml:space="preserve"> </v>
      </c>
      <c r="AA164" s="41"/>
      <c r="AB164" s="41"/>
      <c r="AC164" s="41"/>
      <c r="AD164" s="41"/>
      <c r="AE164" s="41"/>
      <c r="AF164" s="41"/>
      <c r="AG164" s="41"/>
      <c r="AH164" s="41"/>
      <c r="AI164" s="41"/>
      <c r="AJ164" s="41"/>
      <c r="AK164" s="41"/>
      <c r="AL164" s="41"/>
      <c r="AM164" s="41"/>
      <c r="AN164" s="41"/>
      <c r="AO164" s="41"/>
    </row>
    <row r="165" spans="2:41" x14ac:dyDescent="0.45">
      <c r="B165" s="74" cm="1">
        <f t="array" aca="1" ref="B165" ca="1">FileSize(Folder&amp;Tests[[#This Row],[FileName]])</f>
        <v>37</v>
      </c>
      <c r="C165" s="44">
        <v>151</v>
      </c>
      <c r="D165" s="32" t="s">
        <v>352</v>
      </c>
      <c r="E165" s="31" t="s">
        <v>213</v>
      </c>
      <c r="F165" s="33"/>
      <c r="G165" s="33"/>
      <c r="H165" s="33"/>
      <c r="I165" s="33"/>
      <c r="J165" s="33"/>
      <c r="K165" s="33"/>
      <c r="L165" s="31"/>
      <c r="M165" s="31"/>
      <c r="N165" s="31"/>
      <c r="O165" s="31"/>
      <c r="P165" s="31">
        <v>2</v>
      </c>
      <c r="Q165" s="31"/>
      <c r="R165" s="31"/>
      <c r="S165" s="31"/>
      <c r="T165" s="31"/>
      <c r="U165" s="38"/>
      <c r="V165" s="58" t="str">
        <f ca="1"/>
        <v xml:space="preserve"> </v>
      </c>
      <c r="AA165" s="41"/>
      <c r="AB165" s="41"/>
      <c r="AC165" s="41"/>
      <c r="AD165" s="41"/>
      <c r="AE165" s="41"/>
      <c r="AF165" s="41"/>
      <c r="AG165" s="41"/>
      <c r="AH165" s="41"/>
      <c r="AI165" s="41"/>
      <c r="AJ165" s="41"/>
      <c r="AK165" s="41"/>
      <c r="AL165" s="41"/>
      <c r="AM165" s="41"/>
      <c r="AN165" s="41"/>
      <c r="AO165" s="41"/>
    </row>
    <row r="166" spans="2:41" x14ac:dyDescent="0.45">
      <c r="B166" s="74" cm="1">
        <f t="array" aca="1" ref="B166" ca="1">FileSize(Folder&amp;Tests[[#This Row],[FileName]])</f>
        <v>37</v>
      </c>
      <c r="C166" s="44">
        <v>152</v>
      </c>
      <c r="D166" s="32" t="s">
        <v>352</v>
      </c>
      <c r="E166" s="31"/>
      <c r="F166" s="33"/>
      <c r="G166" s="33"/>
      <c r="H166" s="33"/>
      <c r="I166" s="33"/>
      <c r="J166" s="33"/>
      <c r="K166" s="33"/>
      <c r="L166" s="31"/>
      <c r="M166" s="31"/>
      <c r="N166" s="31"/>
      <c r="O166" s="31"/>
      <c r="P166" s="31" t="s">
        <v>300</v>
      </c>
      <c r="Q166" s="31"/>
      <c r="R166" s="31"/>
      <c r="S166" s="31"/>
      <c r="T166" s="31"/>
      <c r="U166" s="38"/>
      <c r="V166" s="58" t="str">
        <f ca="1"/>
        <v xml:space="preserve"> </v>
      </c>
      <c r="AA166" s="41"/>
      <c r="AB166" s="41"/>
      <c r="AC166" s="41"/>
      <c r="AD166" s="41"/>
      <c r="AE166" s="41"/>
      <c r="AF166" s="41"/>
      <c r="AG166" s="41"/>
      <c r="AH166" s="41"/>
      <c r="AI166" s="41"/>
      <c r="AJ166" s="41"/>
      <c r="AK166" s="41"/>
      <c r="AL166" s="41"/>
      <c r="AM166" s="41"/>
      <c r="AN166" s="41"/>
      <c r="AO166" s="41"/>
    </row>
    <row r="167" spans="2:41" x14ac:dyDescent="0.45">
      <c r="B167" s="74" cm="1">
        <f t="array" aca="1" ref="B167" ca="1">FileSize(Folder&amp;Tests[[#This Row],[FileName]])</f>
        <v>37</v>
      </c>
      <c r="C167" s="44">
        <v>153</v>
      </c>
      <c r="D167" s="32" t="s">
        <v>352</v>
      </c>
      <c r="E167" s="31"/>
      <c r="F167" s="33"/>
      <c r="G167" s="33"/>
      <c r="H167" s="33"/>
      <c r="I167" s="33"/>
      <c r="J167" s="33"/>
      <c r="K167" s="33"/>
      <c r="L167" s="31"/>
      <c r="M167" s="31"/>
      <c r="N167" s="31"/>
      <c r="O167" s="31"/>
      <c r="P167" s="31"/>
      <c r="Q167" s="31" t="s">
        <v>300</v>
      </c>
      <c r="R167" s="31"/>
      <c r="S167" s="31"/>
      <c r="T167" s="31"/>
      <c r="U167" s="38"/>
      <c r="V167" s="58" t="str">
        <f ca="1"/>
        <v xml:space="preserve"> </v>
      </c>
      <c r="AA167" s="41"/>
      <c r="AB167" s="41"/>
      <c r="AC167" s="41"/>
      <c r="AD167" s="41"/>
      <c r="AE167" s="41"/>
      <c r="AF167" s="41"/>
      <c r="AG167" s="41"/>
      <c r="AH167" s="41"/>
      <c r="AI167" s="41"/>
      <c r="AJ167" s="41"/>
      <c r="AK167" s="41"/>
      <c r="AL167" s="41"/>
      <c r="AM167" s="41"/>
      <c r="AN167" s="41"/>
      <c r="AO167" s="41"/>
    </row>
    <row r="168" spans="2:41" x14ac:dyDescent="0.45">
      <c r="B168" s="74" cm="1">
        <f t="array" aca="1" ref="B168" ca="1">FileSize(Folder&amp;Tests[[#This Row],[FileName]])</f>
        <v>216</v>
      </c>
      <c r="C168" s="44">
        <v>154</v>
      </c>
      <c r="D168" s="32" t="s">
        <v>350</v>
      </c>
      <c r="E168" s="31"/>
      <c r="F168" s="33"/>
      <c r="G168" s="33"/>
      <c r="H168" s="33"/>
      <c r="I168" s="33"/>
      <c r="J168" s="33"/>
      <c r="K168" s="33">
        <v>1</v>
      </c>
      <c r="L168" s="31">
        <v>5</v>
      </c>
      <c r="M168" s="31">
        <v>5</v>
      </c>
      <c r="N168" s="31">
        <v>2</v>
      </c>
      <c r="O168" s="31">
        <v>2</v>
      </c>
      <c r="P168" s="31"/>
      <c r="Q168" s="31"/>
      <c r="R168" s="31"/>
      <c r="S168" s="31"/>
      <c r="T168" s="31"/>
      <c r="U168" s="38"/>
      <c r="V168" s="58" t="str">
        <f ca="1"/>
        <v xml:space="preserve"> </v>
      </c>
      <c r="AA168" s="41"/>
      <c r="AB168" s="41"/>
      <c r="AC168" s="41"/>
      <c r="AD168" s="41"/>
      <c r="AE168" s="41"/>
      <c r="AF168" s="41"/>
      <c r="AG168" s="41"/>
      <c r="AH168" s="41"/>
      <c r="AI168" s="41"/>
      <c r="AJ168" s="41"/>
      <c r="AK168" s="41"/>
      <c r="AL168" s="41"/>
      <c r="AM168" s="41"/>
      <c r="AN168" s="41"/>
      <c r="AO168" s="41"/>
    </row>
    <row r="169" spans="2:41" x14ac:dyDescent="0.45">
      <c r="B169" s="74" cm="1">
        <f t="array" aca="1" ref="B169" ca="1">FileSize(Folder&amp;Tests[[#This Row],[FileName]])</f>
        <v>956</v>
      </c>
      <c r="C169" s="44">
        <v>155</v>
      </c>
      <c r="D169" s="32" t="s">
        <v>369</v>
      </c>
      <c r="E169" s="31" t="s">
        <v>370</v>
      </c>
      <c r="F169" s="33"/>
      <c r="G169" s="33"/>
      <c r="H169" s="33" t="s">
        <v>285</v>
      </c>
      <c r="I169" s="33"/>
      <c r="J169" s="33"/>
      <c r="K169" s="33">
        <v>1</v>
      </c>
      <c r="L169" s="31">
        <v>1</v>
      </c>
      <c r="M169" s="31"/>
      <c r="N169" s="31"/>
      <c r="O169" s="31"/>
      <c r="P169" s="31"/>
      <c r="Q169" s="31"/>
      <c r="R169" s="31"/>
      <c r="S169" s="31"/>
      <c r="T169" s="31"/>
      <c r="U169" s="38"/>
      <c r="V169" s="58" t="str">
        <f ca="1"/>
        <v xml:space="preserve"> </v>
      </c>
      <c r="AA169" s="41"/>
      <c r="AB169" s="41"/>
      <c r="AC169" s="41"/>
      <c r="AD169" s="41"/>
      <c r="AE169" s="41"/>
      <c r="AF169" s="41"/>
      <c r="AG169" s="41"/>
      <c r="AH169" s="41"/>
      <c r="AI169" s="41"/>
      <c r="AJ169" s="41"/>
      <c r="AK169" s="41"/>
      <c r="AL169" s="41"/>
      <c r="AM169" s="41"/>
      <c r="AN169" s="41"/>
      <c r="AO169" s="41"/>
    </row>
    <row r="170" spans="2:41" x14ac:dyDescent="0.45">
      <c r="B170" s="74" cm="1">
        <f t="array" aca="1" ref="B170" ca="1">FileSize(Folder&amp;Tests[[#This Row],[FileName]])</f>
        <v>1900</v>
      </c>
      <c r="C170" s="44">
        <v>156</v>
      </c>
      <c r="D170" s="32" t="s">
        <v>506</v>
      </c>
      <c r="E170" s="31" t="b">
        <v>0</v>
      </c>
      <c r="F170" s="33" t="b">
        <v>0</v>
      </c>
      <c r="G170" s="33"/>
      <c r="H170" s="33"/>
      <c r="I170" s="33"/>
      <c r="J170" s="33"/>
      <c r="K170" s="33"/>
      <c r="L170" s="31"/>
      <c r="M170" s="31"/>
      <c r="N170" s="31"/>
      <c r="O170" s="31"/>
      <c r="P170" s="31"/>
      <c r="Q170" s="31"/>
      <c r="R170" s="31"/>
      <c r="S170" s="31"/>
      <c r="T170" s="31"/>
      <c r="U170" s="38"/>
      <c r="V170" s="58" t="str">
        <f ca="1"/>
        <v xml:space="preserve"> </v>
      </c>
      <c r="AA170" s="41"/>
      <c r="AB170" s="41"/>
      <c r="AC170" s="41"/>
      <c r="AD170" s="41"/>
      <c r="AE170" s="41"/>
      <c r="AF170" s="41"/>
      <c r="AG170" s="41"/>
      <c r="AH170" s="41"/>
      <c r="AI170" s="41"/>
      <c r="AJ170" s="41"/>
      <c r="AK170" s="41"/>
      <c r="AL170" s="41"/>
      <c r="AM170" s="41"/>
      <c r="AN170" s="41"/>
      <c r="AO170" s="41"/>
    </row>
    <row r="171" spans="2:41" x14ac:dyDescent="0.45">
      <c r="B171" s="74" cm="1">
        <f t="array" aca="1" ref="B171" ca="1">FileSize(Folder&amp;Tests[[#This Row],[FileName]])</f>
        <v>37</v>
      </c>
      <c r="C171" s="44">
        <v>157</v>
      </c>
      <c r="D171" s="32" t="s">
        <v>352</v>
      </c>
      <c r="E171" s="31"/>
      <c r="F171" s="33">
        <v>99</v>
      </c>
      <c r="G171" s="33"/>
      <c r="H171" s="33"/>
      <c r="I171" s="33"/>
      <c r="J171" s="33"/>
      <c r="K171" s="33"/>
      <c r="L171" s="31"/>
      <c r="M171" s="31"/>
      <c r="N171" s="31"/>
      <c r="O171" s="31"/>
      <c r="P171" s="31"/>
      <c r="Q171" s="31"/>
      <c r="R171" s="31"/>
      <c r="S171" s="31"/>
      <c r="T171" s="31"/>
      <c r="U171" s="38"/>
      <c r="V171" s="58" t="str">
        <f ca="1"/>
        <v xml:space="preserve"> </v>
      </c>
      <c r="AA171" s="41"/>
      <c r="AB171" s="41"/>
      <c r="AC171" s="41"/>
      <c r="AD171" s="41"/>
      <c r="AE171" s="41"/>
      <c r="AF171" s="41"/>
      <c r="AG171" s="41"/>
      <c r="AH171" s="41"/>
      <c r="AI171" s="41"/>
      <c r="AJ171" s="41"/>
      <c r="AK171" s="41"/>
      <c r="AL171" s="41"/>
      <c r="AM171" s="41"/>
      <c r="AN171" s="41"/>
      <c r="AO171" s="41"/>
    </row>
    <row r="172" spans="2:41" x14ac:dyDescent="0.45">
      <c r="B172" s="74" cm="1">
        <f t="array" aca="1" ref="B172" ca="1">FileSize(Folder&amp;Tests[[#This Row],[FileName]])</f>
        <v>37</v>
      </c>
      <c r="C172" s="44">
        <v>158</v>
      </c>
      <c r="D172" s="32" t="s">
        <v>352</v>
      </c>
      <c r="E172" s="31" t="b">
        <v>1</v>
      </c>
      <c r="F172" s="43" t="s">
        <v>93</v>
      </c>
      <c r="G172" s="33"/>
      <c r="H172" s="33"/>
      <c r="I172" s="33"/>
      <c r="J172" s="33"/>
      <c r="K172" s="33"/>
      <c r="L172" s="31"/>
      <c r="M172" s="31">
        <v>4</v>
      </c>
      <c r="N172" s="31"/>
      <c r="O172" s="31"/>
      <c r="P172" s="31"/>
      <c r="Q172" s="31"/>
      <c r="R172" s="31"/>
      <c r="S172" s="31"/>
      <c r="T172" s="31"/>
      <c r="U172" s="38"/>
      <c r="V172" s="58" t="str">
        <f ca="1"/>
        <v xml:space="preserve"> </v>
      </c>
      <c r="AA172" s="41"/>
      <c r="AB172" s="41"/>
      <c r="AC172" s="41"/>
      <c r="AD172" s="41"/>
      <c r="AE172" s="41"/>
      <c r="AF172" s="41"/>
      <c r="AG172" s="41"/>
      <c r="AH172" s="41"/>
      <c r="AI172" s="41"/>
      <c r="AJ172" s="41"/>
      <c r="AK172" s="41"/>
      <c r="AL172" s="41"/>
      <c r="AM172" s="41"/>
      <c r="AN172" s="41"/>
      <c r="AO172" s="41"/>
    </row>
    <row r="173" spans="2:41" x14ac:dyDescent="0.45">
      <c r="B173" s="74" cm="1">
        <f t="array" aca="1" ref="B173" ca="1">FileSize(Folder&amp;Tests[[#This Row],[FileName]])</f>
        <v>328</v>
      </c>
      <c r="C173" s="44">
        <v>159</v>
      </c>
      <c r="D173" s="32" t="s">
        <v>507</v>
      </c>
      <c r="E173" s="31" t="b">
        <v>1</v>
      </c>
      <c r="F173" s="33"/>
      <c r="G173" s="33"/>
      <c r="H173" s="33"/>
      <c r="I173" s="33"/>
      <c r="J173" s="33"/>
      <c r="K173" s="33">
        <v>1</v>
      </c>
      <c r="L173" s="31">
        <v>1</v>
      </c>
      <c r="M173" s="31"/>
      <c r="N173" s="31"/>
      <c r="O173" s="31"/>
      <c r="P173" s="31"/>
      <c r="Q173" s="31"/>
      <c r="R173" s="31"/>
      <c r="S173" s="31"/>
      <c r="T173" s="31"/>
      <c r="U173" s="38"/>
      <c r="V173" s="58" t="str">
        <f ca="1"/>
        <v xml:space="preserve"> </v>
      </c>
      <c r="AA173" s="41"/>
      <c r="AB173" s="41"/>
      <c r="AC173" s="41"/>
      <c r="AD173" s="41"/>
      <c r="AE173" s="41"/>
      <c r="AF173" s="41"/>
      <c r="AG173" s="41"/>
      <c r="AH173" s="41"/>
      <c r="AI173" s="41"/>
      <c r="AJ173" s="41"/>
      <c r="AK173" s="41"/>
      <c r="AL173" s="41"/>
      <c r="AM173" s="41"/>
      <c r="AN173" s="41"/>
      <c r="AO173" s="41"/>
    </row>
    <row r="174" spans="2:41" x14ac:dyDescent="0.45">
      <c r="B174" s="74" cm="1">
        <f t="array" aca="1" ref="B174" ca="1">FileSize(Folder&amp;Tests[[#This Row],[FileName]])</f>
        <v>37</v>
      </c>
      <c r="C174" s="44">
        <v>160</v>
      </c>
      <c r="D174" s="32" t="s">
        <v>352</v>
      </c>
      <c r="E174" s="31" t="s">
        <v>508</v>
      </c>
      <c r="F174" s="33"/>
      <c r="G174" s="33"/>
      <c r="H174" s="33"/>
      <c r="I174" s="33"/>
      <c r="J174" s="33"/>
      <c r="K174" s="33"/>
      <c r="L174" s="31"/>
      <c r="M174" s="31"/>
      <c r="N174" s="31"/>
      <c r="O174" s="31"/>
      <c r="P174" s="31"/>
      <c r="Q174" s="31"/>
      <c r="R174" s="31"/>
      <c r="S174" s="31"/>
      <c r="T174" s="31"/>
      <c r="U174" s="38"/>
      <c r="V174" s="58" t="str">
        <f ca="1"/>
        <v xml:space="preserve"> </v>
      </c>
      <c r="AA174" s="41"/>
      <c r="AB174" s="41"/>
      <c r="AC174" s="41"/>
      <c r="AD174" s="41"/>
      <c r="AE174" s="41"/>
      <c r="AF174" s="41"/>
      <c r="AG174" s="41"/>
      <c r="AH174" s="41"/>
      <c r="AI174" s="41"/>
      <c r="AJ174" s="41"/>
      <c r="AK174" s="41"/>
      <c r="AL174" s="41"/>
      <c r="AM174" s="41"/>
      <c r="AN174" s="41"/>
      <c r="AO174" s="41"/>
    </row>
    <row r="175" spans="2:41" x14ac:dyDescent="0.45">
      <c r="B175" s="74" cm="1">
        <f t="array" aca="1" ref="B175" ca="1">FileSize(Folder&amp;Tests[[#This Row],[FileName]])</f>
        <v>374</v>
      </c>
      <c r="C175" s="44">
        <v>161</v>
      </c>
      <c r="D175" s="43" t="s">
        <v>509</v>
      </c>
      <c r="E175" s="31" t="b">
        <v>1</v>
      </c>
      <c r="F175" s="33"/>
      <c r="G175" s="33"/>
      <c r="H175" s="33"/>
      <c r="I175" s="33"/>
      <c r="J175" s="33"/>
      <c r="K175" s="33">
        <v>1</v>
      </c>
      <c r="L175" s="31">
        <v>1</v>
      </c>
      <c r="M175" s="31"/>
      <c r="N175" s="31"/>
      <c r="O175" s="31"/>
      <c r="P175" s="31"/>
      <c r="Q175" s="31"/>
      <c r="R175" s="31"/>
      <c r="S175" s="31"/>
      <c r="T175" s="31"/>
      <c r="U175" s="38"/>
      <c r="V175" s="58" t="str">
        <f ca="1"/>
        <v xml:space="preserve"> </v>
      </c>
      <c r="AA175" s="41"/>
      <c r="AB175" s="41"/>
      <c r="AC175" s="41"/>
      <c r="AD175" s="41"/>
      <c r="AE175" s="41"/>
      <c r="AF175" s="41"/>
      <c r="AG175" s="41"/>
      <c r="AH175" s="41"/>
      <c r="AI175" s="41"/>
      <c r="AJ175" s="41"/>
      <c r="AK175" s="41"/>
      <c r="AL175" s="41"/>
      <c r="AM175" s="41"/>
      <c r="AN175" s="41"/>
      <c r="AO175" s="41"/>
    </row>
    <row r="176" spans="2:41" x14ac:dyDescent="0.45">
      <c r="B176" s="74" cm="1">
        <f t="array" aca="1" ref="B176" ca="1">FileSize(Folder&amp;Tests[[#This Row],[FileName]])</f>
        <v>37</v>
      </c>
      <c r="C176" s="44">
        <v>162</v>
      </c>
      <c r="D176" s="32" t="s">
        <v>352</v>
      </c>
      <c r="E176" s="31" t="b">
        <v>1</v>
      </c>
      <c r="F176" s="33"/>
      <c r="G176" s="33"/>
      <c r="H176" s="33" t="s">
        <v>356</v>
      </c>
      <c r="I176" s="33"/>
      <c r="J176" s="33"/>
      <c r="K176" s="33"/>
      <c r="L176" s="31"/>
      <c r="M176" s="31"/>
      <c r="N176" s="31"/>
      <c r="O176" s="31"/>
      <c r="P176" s="31"/>
      <c r="Q176" s="31"/>
      <c r="R176" s="31"/>
      <c r="S176" s="31"/>
      <c r="T176" s="31"/>
      <c r="U176" s="38"/>
      <c r="V176" s="58" t="str">
        <f ca="1"/>
        <v xml:space="preserve"> </v>
      </c>
      <c r="AA176" s="41"/>
      <c r="AB176" s="41"/>
      <c r="AC176" s="41"/>
      <c r="AD176" s="41"/>
      <c r="AE176" s="41"/>
      <c r="AF176" s="41"/>
      <c r="AG176" s="41"/>
      <c r="AH176" s="41"/>
      <c r="AI176" s="41"/>
      <c r="AJ176" s="41"/>
      <c r="AK176" s="41"/>
      <c r="AL176" s="41"/>
      <c r="AM176" s="41"/>
      <c r="AN176" s="41"/>
      <c r="AO176" s="41"/>
    </row>
    <row r="177" spans="2:41" x14ac:dyDescent="0.45">
      <c r="B177" s="74" cm="1">
        <f t="array" aca="1" ref="B177" ca="1">FileSize(Folder&amp;Tests[[#This Row],[FileName]])</f>
        <v>37</v>
      </c>
      <c r="C177" s="44">
        <v>163</v>
      </c>
      <c r="D177" s="32" t="s">
        <v>352</v>
      </c>
      <c r="E177" s="31" t="b">
        <v>1</v>
      </c>
      <c r="F177" s="33"/>
      <c r="G177" s="33"/>
      <c r="H177" s="33" t="s">
        <v>510</v>
      </c>
      <c r="I177" s="33"/>
      <c r="J177" s="33"/>
      <c r="K177" s="33"/>
      <c r="L177" s="31"/>
      <c r="M177" s="31"/>
      <c r="N177" s="31"/>
      <c r="O177" s="31"/>
      <c r="P177" s="31"/>
      <c r="Q177" s="31"/>
      <c r="R177" s="31"/>
      <c r="S177" s="31"/>
      <c r="T177" s="31"/>
      <c r="U177" s="38"/>
      <c r="V177" s="58" t="str">
        <f ca="1"/>
        <v xml:space="preserve"> </v>
      </c>
      <c r="AA177" s="41"/>
      <c r="AB177" s="41"/>
      <c r="AC177" s="41"/>
      <c r="AD177" s="41"/>
      <c r="AE177" s="41"/>
      <c r="AF177" s="41"/>
      <c r="AG177" s="41"/>
      <c r="AH177" s="41"/>
      <c r="AI177" s="41"/>
      <c r="AJ177" s="41"/>
      <c r="AK177" s="41"/>
      <c r="AL177" s="41"/>
      <c r="AM177" s="41"/>
      <c r="AN177" s="41"/>
      <c r="AO177" s="41"/>
    </row>
    <row r="178" spans="2:41" x14ac:dyDescent="0.45">
      <c r="B178" s="74" cm="1">
        <f t="array" aca="1" ref="B178" ca="1">FileSize(Folder&amp;Tests[[#This Row],[FileName]])</f>
        <v>37</v>
      </c>
      <c r="C178" s="44">
        <v>164</v>
      </c>
      <c r="D178" s="32" t="s">
        <v>352</v>
      </c>
      <c r="E178" s="31" t="s">
        <v>511</v>
      </c>
      <c r="F178" s="33"/>
      <c r="G178" s="33"/>
      <c r="H178" s="33"/>
      <c r="I178" s="33"/>
      <c r="J178" s="33"/>
      <c r="K178" s="33"/>
      <c r="L178" s="31"/>
      <c r="M178" s="31"/>
      <c r="N178" s="31"/>
      <c r="O178" s="31"/>
      <c r="P178" s="31"/>
      <c r="Q178" s="31"/>
      <c r="R178" s="31"/>
      <c r="S178" s="31"/>
      <c r="T178" s="31"/>
      <c r="U178" s="38"/>
      <c r="V178" s="58" t="str">
        <f ca="1"/>
        <v xml:space="preserve"> </v>
      </c>
      <c r="AA178" s="41"/>
      <c r="AB178" s="41"/>
      <c r="AC178" s="41"/>
      <c r="AD178" s="41"/>
      <c r="AE178" s="41"/>
      <c r="AF178" s="41"/>
      <c r="AG178" s="41"/>
      <c r="AH178" s="41"/>
      <c r="AI178" s="41"/>
      <c r="AJ178" s="41"/>
      <c r="AK178" s="41"/>
      <c r="AL178" s="41"/>
      <c r="AM178" s="41"/>
      <c r="AN178" s="41"/>
      <c r="AO178" s="41"/>
    </row>
    <row r="179" spans="2:41" x14ac:dyDescent="0.45">
      <c r="B179" s="74" cm="1">
        <f t="array" aca="1" ref="B179" ca="1">FileSize(Folder&amp;Tests[[#This Row],[FileName]])</f>
        <v>37</v>
      </c>
      <c r="C179" s="44">
        <v>165</v>
      </c>
      <c r="D179" s="32" t="s">
        <v>352</v>
      </c>
      <c r="E179" s="31" t="s">
        <v>512</v>
      </c>
      <c r="F179" s="33"/>
      <c r="G179" s="33"/>
      <c r="H179" s="33"/>
      <c r="I179" s="33"/>
      <c r="J179" s="33"/>
      <c r="K179" s="33"/>
      <c r="L179" s="31"/>
      <c r="M179" s="31"/>
      <c r="N179" s="31"/>
      <c r="O179" s="31"/>
      <c r="P179" s="31"/>
      <c r="Q179" s="31"/>
      <c r="R179" s="31"/>
      <c r="S179" s="31"/>
      <c r="T179" s="31"/>
      <c r="U179" s="38"/>
      <c r="V179" s="58" t="str">
        <f ca="1"/>
        <v xml:space="preserve"> </v>
      </c>
      <c r="AA179" s="41"/>
      <c r="AB179" s="41"/>
      <c r="AC179" s="41"/>
      <c r="AD179" s="41"/>
      <c r="AE179" s="41"/>
      <c r="AF179" s="41"/>
      <c r="AG179" s="41"/>
      <c r="AH179" s="41"/>
      <c r="AI179" s="41"/>
      <c r="AJ179" s="41"/>
      <c r="AK179" s="41"/>
      <c r="AL179" s="41"/>
      <c r="AM179" s="41"/>
      <c r="AN179" s="41"/>
      <c r="AO179" s="41"/>
    </row>
    <row r="180" spans="2:41" x14ac:dyDescent="0.45">
      <c r="B180" s="74" cm="1">
        <f t="array" aca="1" ref="B180" ca="1">FileSize(Folder&amp;Tests[[#This Row],[FileName]])</f>
        <v>1900</v>
      </c>
      <c r="C180" s="44">
        <v>166</v>
      </c>
      <c r="D180" s="32" t="s">
        <v>506</v>
      </c>
      <c r="E180" s="31" t="b">
        <v>0</v>
      </c>
      <c r="F180" s="33" t="b">
        <v>0</v>
      </c>
      <c r="G180" s="33"/>
      <c r="H180" s="33"/>
      <c r="I180" s="33"/>
      <c r="J180" s="33"/>
      <c r="K180" s="33"/>
      <c r="L180" s="31">
        <v>3</v>
      </c>
      <c r="M180" s="31"/>
      <c r="N180" s="31">
        <v>3</v>
      </c>
      <c r="O180" s="31"/>
      <c r="P180" s="31"/>
      <c r="Q180" s="31"/>
      <c r="R180" s="31"/>
      <c r="S180" s="31"/>
      <c r="T180" s="31"/>
      <c r="U180" s="38"/>
      <c r="V180" s="58" t="str">
        <f ca="1"/>
        <v xml:space="preserve"> </v>
      </c>
      <c r="AA180" s="41"/>
      <c r="AB180" s="41"/>
      <c r="AC180" s="41"/>
      <c r="AD180" s="41"/>
      <c r="AE180" s="41"/>
      <c r="AF180" s="41"/>
      <c r="AG180" s="41"/>
      <c r="AH180" s="41"/>
      <c r="AI180" s="41"/>
      <c r="AJ180" s="41"/>
      <c r="AK180" s="41"/>
      <c r="AL180" s="41"/>
      <c r="AM180" s="41"/>
      <c r="AN180" s="41"/>
      <c r="AO180" s="41"/>
    </row>
    <row r="181" spans="2:41" x14ac:dyDescent="0.45">
      <c r="B181" s="74" cm="1">
        <f t="array" aca="1" ref="B181" ca="1">FileSize(Folder&amp;Tests[[#This Row],[FileName]])</f>
        <v>63</v>
      </c>
      <c r="C181" s="44">
        <v>167</v>
      </c>
      <c r="D181" s="32" t="s">
        <v>513</v>
      </c>
      <c r="E181" s="31" t="b">
        <v>1</v>
      </c>
      <c r="F181" s="33"/>
      <c r="G181" s="33"/>
      <c r="H181" s="33" t="s">
        <v>514</v>
      </c>
      <c r="I181" s="33"/>
      <c r="J181" s="33"/>
      <c r="K181" s="33"/>
      <c r="L181" s="31"/>
      <c r="M181" s="31"/>
      <c r="N181" s="31"/>
      <c r="O181" s="31"/>
      <c r="P181" s="31"/>
      <c r="Q181" s="31"/>
      <c r="R181" s="31"/>
      <c r="S181" s="31"/>
      <c r="T181" s="31"/>
      <c r="U181" s="38"/>
      <c r="V181" s="58" t="str">
        <f ca="1"/>
        <v xml:space="preserve"> </v>
      </c>
      <c r="AA181" s="41"/>
      <c r="AB181" s="41"/>
      <c r="AC181" s="41"/>
      <c r="AD181" s="41"/>
      <c r="AE181" s="41"/>
      <c r="AF181" s="41"/>
      <c r="AG181" s="41"/>
      <c r="AH181" s="41"/>
      <c r="AI181" s="41"/>
      <c r="AJ181" s="41"/>
      <c r="AK181" s="41"/>
      <c r="AL181" s="41"/>
      <c r="AM181" s="41"/>
      <c r="AN181" s="41"/>
      <c r="AO181" s="41"/>
    </row>
    <row r="182" spans="2:41" x14ac:dyDescent="0.45">
      <c r="B182" s="74" cm="1">
        <f t="array" aca="1" ref="B182" ca="1">FileSize(Folder&amp;Tests[[#This Row],[FileName]])</f>
        <v>37</v>
      </c>
      <c r="C182" s="44">
        <v>168</v>
      </c>
      <c r="D182" s="32" t="s">
        <v>352</v>
      </c>
      <c r="E182" s="31" t="s">
        <v>515</v>
      </c>
      <c r="F182" s="33"/>
      <c r="G182" s="33"/>
      <c r="H182" s="33"/>
      <c r="I182" s="33"/>
      <c r="J182" s="33"/>
      <c r="K182" s="33"/>
      <c r="L182" s="31"/>
      <c r="M182" s="31"/>
      <c r="N182" s="31"/>
      <c r="O182" s="31"/>
      <c r="P182" s="31"/>
      <c r="Q182" s="31"/>
      <c r="R182" s="31"/>
      <c r="S182" s="31"/>
      <c r="T182" s="31"/>
      <c r="U182" s="38"/>
      <c r="V182" s="58" t="str">
        <f ca="1"/>
        <v xml:space="preserve"> </v>
      </c>
      <c r="AA182" s="41"/>
      <c r="AB182" s="41"/>
      <c r="AC182" s="41"/>
      <c r="AD182" s="41"/>
      <c r="AE182" s="41"/>
      <c r="AF182" s="41"/>
      <c r="AG182" s="41"/>
      <c r="AH182" s="41"/>
      <c r="AI182" s="41"/>
      <c r="AJ182" s="41"/>
      <c r="AK182" s="41"/>
      <c r="AL182" s="41"/>
      <c r="AM182" s="41"/>
      <c r="AN182" s="41"/>
      <c r="AO182" s="41"/>
    </row>
    <row r="183" spans="2:41" x14ac:dyDescent="0.45">
      <c r="B183" s="74" cm="1">
        <f t="array" aca="1" ref="B183" ca="1">FileSize(Folder&amp;Tests[[#This Row],[FileName]])</f>
        <v>37</v>
      </c>
      <c r="C183" s="44">
        <v>169</v>
      </c>
      <c r="D183" s="32" t="s">
        <v>352</v>
      </c>
      <c r="E183" s="31" t="s">
        <v>516</v>
      </c>
      <c r="F183" s="33"/>
      <c r="G183" s="33"/>
      <c r="H183" s="33"/>
      <c r="I183" s="33"/>
      <c r="J183" s="33"/>
      <c r="K183" s="33"/>
      <c r="L183" s="31"/>
      <c r="M183" s="31"/>
      <c r="N183" s="31"/>
      <c r="O183" s="31"/>
      <c r="P183" s="31"/>
      <c r="Q183" s="31"/>
      <c r="R183" s="31"/>
      <c r="S183" s="31"/>
      <c r="T183" s="31"/>
      <c r="U183" s="38"/>
      <c r="V183" s="58" t="str">
        <f ca="1"/>
        <v xml:space="preserve"> </v>
      </c>
      <c r="AA183" s="41"/>
      <c r="AB183" s="41"/>
      <c r="AC183" s="41"/>
      <c r="AD183" s="41"/>
      <c r="AE183" s="41"/>
      <c r="AF183" s="41"/>
      <c r="AG183" s="41"/>
      <c r="AH183" s="41"/>
      <c r="AI183" s="41"/>
      <c r="AJ183" s="41"/>
      <c r="AK183" s="41"/>
      <c r="AL183" s="41"/>
      <c r="AM183" s="41"/>
      <c r="AN183" s="41"/>
      <c r="AO183" s="41"/>
    </row>
    <row r="184" spans="2:41" x14ac:dyDescent="0.45">
      <c r="B184" s="74"/>
      <c r="C184" s="44">
        <v>170</v>
      </c>
      <c r="D184" s="9" t="s">
        <v>517</v>
      </c>
      <c r="E184" s="31" t="b">
        <v>1</v>
      </c>
      <c r="F184" s="33"/>
      <c r="G184" s="33"/>
      <c r="H184" s="33"/>
      <c r="I184" s="33"/>
      <c r="J184" s="33"/>
      <c r="K184" s="33">
        <v>1</v>
      </c>
      <c r="L184" s="31">
        <v>1</v>
      </c>
      <c r="M184" s="31"/>
      <c r="N184" s="31"/>
      <c r="O184" s="31"/>
      <c r="P184" s="31"/>
      <c r="Q184" s="31"/>
      <c r="R184" s="31"/>
      <c r="S184" s="31"/>
      <c r="T184" s="31"/>
      <c r="U184" s="38"/>
      <c r="V184" s="58" t="str">
        <f ca="1"/>
        <v xml:space="preserve"> </v>
      </c>
      <c r="AA184" s="41"/>
      <c r="AB184" s="41"/>
      <c r="AC184" s="41"/>
      <c r="AD184" s="41"/>
      <c r="AE184" s="41"/>
      <c r="AF184" s="41"/>
      <c r="AG184" s="41"/>
      <c r="AH184" s="41"/>
      <c r="AI184" s="41"/>
      <c r="AJ184" s="41"/>
      <c r="AK184" s="41"/>
      <c r="AL184" s="41"/>
      <c r="AM184" s="41"/>
      <c r="AN184" s="41"/>
      <c r="AO184" s="41"/>
    </row>
    <row r="185" spans="2:41" x14ac:dyDescent="0.45">
      <c r="B185" s="74" cm="1">
        <f t="array" aca="1" ref="B185" ca="1">FileSize(Folder&amp;Tests[[#This Row],[FileName]])</f>
        <v>956</v>
      </c>
      <c r="C185" s="44">
        <v>171</v>
      </c>
      <c r="D185" s="32" t="s">
        <v>369</v>
      </c>
      <c r="E185" s="31" t="s">
        <v>519</v>
      </c>
      <c r="F185" s="33"/>
      <c r="G185" s="33"/>
      <c r="H185" s="33" t="s">
        <v>285</v>
      </c>
      <c r="I185" s="33"/>
      <c r="J185" s="33"/>
      <c r="K185" s="33"/>
      <c r="L185" s="31"/>
      <c r="M185" s="31"/>
      <c r="N185" s="31"/>
      <c r="O185" s="31"/>
      <c r="P185" s="31"/>
      <c r="Q185" s="31"/>
      <c r="R185" s="31"/>
      <c r="S185" s="31"/>
      <c r="T185" s="31"/>
      <c r="U185" s="38"/>
      <c r="V185" s="58" t="str">
        <f ca="1"/>
        <v xml:space="preserve"> </v>
      </c>
      <c r="AA185" s="41"/>
      <c r="AB185" s="41"/>
      <c r="AC185" s="41"/>
      <c r="AD185" s="41"/>
      <c r="AE185" s="41"/>
      <c r="AF185" s="41"/>
      <c r="AG185" s="41"/>
      <c r="AH185" s="41"/>
      <c r="AI185" s="41"/>
      <c r="AJ185" s="41"/>
      <c r="AK185" s="41"/>
      <c r="AL185" s="41"/>
      <c r="AM185" s="41"/>
      <c r="AN185" s="41"/>
      <c r="AO185" s="41"/>
    </row>
    <row r="186" spans="2:41" x14ac:dyDescent="0.45">
      <c r="B186" s="74" cm="1">
        <f t="array" aca="1" ref="B186" ca="1">FileSize(Folder&amp;Tests[[#This Row],[FileName]])</f>
        <v>956</v>
      </c>
      <c r="C186" s="44">
        <v>172</v>
      </c>
      <c r="D186" s="32" t="s">
        <v>369</v>
      </c>
      <c r="E186" s="31" t="s">
        <v>520</v>
      </c>
      <c r="F186" s="33"/>
      <c r="G186" s="33"/>
      <c r="H186" s="33"/>
      <c r="I186" s="33"/>
      <c r="J186" s="33"/>
      <c r="K186" s="33"/>
      <c r="L186" s="31"/>
      <c r="M186" s="31"/>
      <c r="N186" s="31"/>
      <c r="O186" s="31"/>
      <c r="P186" s="31"/>
      <c r="Q186" s="31"/>
      <c r="R186" s="31"/>
      <c r="S186" s="31"/>
      <c r="T186" s="31"/>
      <c r="U186" s="38"/>
      <c r="V186" s="58" t="str">
        <f ca="1"/>
        <v xml:space="preserve"> </v>
      </c>
      <c r="AA186" s="41"/>
      <c r="AB186" s="41"/>
      <c r="AC186" s="41"/>
      <c r="AD186" s="41"/>
      <c r="AE186" s="41"/>
      <c r="AF186" s="41"/>
      <c r="AG186" s="41"/>
      <c r="AH186" s="41"/>
      <c r="AI186" s="41"/>
      <c r="AJ186" s="41"/>
      <c r="AK186" s="41"/>
      <c r="AL186" s="41"/>
      <c r="AM186" s="41"/>
      <c r="AN186" s="41"/>
      <c r="AO186" s="41"/>
    </row>
    <row r="187" spans="2:41" x14ac:dyDescent="0.45">
      <c r="B187" s="74" cm="1">
        <f t="array" aca="1" ref="B187" ca="1">FileSize(Folder&amp;Tests[[#This Row],[FileName]])</f>
        <v>956</v>
      </c>
      <c r="C187" s="44">
        <v>173</v>
      </c>
      <c r="D187" s="32" t="s">
        <v>369</v>
      </c>
      <c r="E187" s="31" t="s">
        <v>521</v>
      </c>
      <c r="F187" s="33"/>
      <c r="G187" s="33"/>
      <c r="H187" s="33"/>
      <c r="I187" s="33"/>
      <c r="J187" s="33"/>
      <c r="K187" s="33"/>
      <c r="L187" s="31"/>
      <c r="M187" s="31"/>
      <c r="N187" s="31"/>
      <c r="O187" s="31"/>
      <c r="P187" s="31"/>
      <c r="Q187" s="31"/>
      <c r="R187" s="31"/>
      <c r="S187" s="31"/>
      <c r="T187" s="31"/>
      <c r="U187" s="38"/>
      <c r="V187" s="58" t="str">
        <f ca="1"/>
        <v xml:space="preserve"> </v>
      </c>
      <c r="AA187" s="41"/>
      <c r="AB187" s="41"/>
      <c r="AC187" s="41"/>
      <c r="AD187" s="41"/>
      <c r="AE187" s="41"/>
      <c r="AF187" s="41"/>
      <c r="AG187" s="41"/>
      <c r="AH187" s="41"/>
      <c r="AI187" s="41"/>
      <c r="AJ187" s="41"/>
      <c r="AK187" s="41"/>
      <c r="AL187" s="41"/>
      <c r="AM187" s="41"/>
      <c r="AN187" s="41"/>
      <c r="AO187" s="41"/>
    </row>
    <row r="188" spans="2:41" x14ac:dyDescent="0.45">
      <c r="B188" s="74" cm="1">
        <f t="array" aca="1" ref="B188" ca="1">FileSize(Folder&amp;Tests[[#This Row],[FileName]])</f>
        <v>956</v>
      </c>
      <c r="C188" s="44">
        <v>174</v>
      </c>
      <c r="D188" s="32" t="s">
        <v>369</v>
      </c>
      <c r="E188" s="31" t="s">
        <v>522</v>
      </c>
      <c r="F188" s="33"/>
      <c r="G188" s="33"/>
      <c r="H188" s="33"/>
      <c r="I188" s="33"/>
      <c r="J188" s="33"/>
      <c r="K188" s="33"/>
      <c r="L188" s="31"/>
      <c r="M188" s="31"/>
      <c r="N188" s="31"/>
      <c r="O188" s="31"/>
      <c r="P188" s="31"/>
      <c r="Q188" s="31"/>
      <c r="R188" s="31"/>
      <c r="S188" s="31"/>
      <c r="T188" s="31"/>
      <c r="U188" s="38"/>
      <c r="V188" s="58" t="str">
        <f ca="1"/>
        <v xml:space="preserve"> </v>
      </c>
      <c r="AA188" s="41"/>
      <c r="AB188" s="41"/>
      <c r="AC188" s="41"/>
      <c r="AD188" s="41"/>
      <c r="AE188" s="41"/>
      <c r="AF188" s="41"/>
      <c r="AG188" s="41"/>
      <c r="AH188" s="41"/>
      <c r="AI188" s="41"/>
      <c r="AJ188" s="41"/>
      <c r="AK188" s="41"/>
      <c r="AL188" s="41"/>
      <c r="AM188" s="41"/>
      <c r="AN188" s="41"/>
      <c r="AO188" s="41"/>
    </row>
    <row r="189" spans="2:41" x14ac:dyDescent="0.45">
      <c r="B189" s="74" cm="1">
        <f t="array" aca="1" ref="B189" ca="1">FileSize(Folder&amp;Tests[[#This Row],[FileName]])</f>
        <v>956</v>
      </c>
      <c r="C189" s="44">
        <v>175</v>
      </c>
      <c r="D189" s="32" t="s">
        <v>369</v>
      </c>
      <c r="E189" s="31" t="s">
        <v>523</v>
      </c>
      <c r="F189" s="33"/>
      <c r="G189" s="33"/>
      <c r="H189" s="33"/>
      <c r="I189" s="33"/>
      <c r="J189" s="33"/>
      <c r="K189" s="33">
        <v>0</v>
      </c>
      <c r="L189" s="31"/>
      <c r="M189" s="31"/>
      <c r="N189" s="31"/>
      <c r="O189" s="31"/>
      <c r="P189" s="31"/>
      <c r="Q189" s="31"/>
      <c r="R189" s="31"/>
      <c r="S189" s="31"/>
      <c r="T189" s="31"/>
      <c r="U189" s="38"/>
      <c r="V189" t="str">
        <f ca="1"/>
        <v xml:space="preserve"> </v>
      </c>
      <c r="AA189" s="41"/>
      <c r="AB189" s="41"/>
      <c r="AC189" s="41"/>
      <c r="AD189" s="41"/>
      <c r="AE189" s="41"/>
      <c r="AF189" s="41"/>
      <c r="AG189" s="41"/>
      <c r="AH189" s="41"/>
      <c r="AI189" s="41"/>
      <c r="AJ189" s="41"/>
      <c r="AK189" s="41"/>
      <c r="AL189" s="41"/>
      <c r="AM189" s="41"/>
      <c r="AN189" s="41"/>
      <c r="AO189" s="41"/>
    </row>
    <row r="190" spans="2:41" x14ac:dyDescent="0.45">
      <c r="B190" s="74" cm="1">
        <f t="array" aca="1" ref="B190" ca="1">FileSize(Folder&amp;Tests[[#This Row],[FileName]])</f>
        <v>2889</v>
      </c>
      <c r="C190" s="44">
        <v>176</v>
      </c>
      <c r="D190" s="32" t="s">
        <v>525</v>
      </c>
      <c r="E190" s="33" t="s">
        <v>526</v>
      </c>
      <c r="F190" s="33"/>
      <c r="G190" s="33"/>
      <c r="H190" s="33"/>
      <c r="I190" s="33"/>
      <c r="J190" s="33"/>
      <c r="K190" s="33"/>
      <c r="L190" s="31">
        <v>2</v>
      </c>
      <c r="M190" s="31"/>
      <c r="N190" s="31"/>
      <c r="O190" s="31">
        <v>1</v>
      </c>
      <c r="P190" s="31"/>
      <c r="Q190" s="31"/>
      <c r="R190" s="31"/>
      <c r="S190" s="31"/>
      <c r="T190" s="31"/>
      <c r="U190" s="38"/>
      <c r="V190" t="str">
        <f ca="1"/>
        <v xml:space="preserve"> </v>
      </c>
      <c r="AA190" s="41"/>
      <c r="AB190" s="41"/>
      <c r="AC190" s="41"/>
      <c r="AD190" s="41"/>
      <c r="AE190" s="41"/>
      <c r="AF190" s="41"/>
      <c r="AG190" s="41"/>
      <c r="AH190" s="41"/>
      <c r="AI190" s="41"/>
      <c r="AJ190" s="41"/>
      <c r="AK190" s="41"/>
      <c r="AL190" s="41"/>
      <c r="AM190" s="41"/>
      <c r="AN190" s="41"/>
      <c r="AO190" s="41"/>
    </row>
    <row r="191" spans="2:41" x14ac:dyDescent="0.45">
      <c r="B191" s="74" cm="1">
        <f t="array" aca="1" ref="B191" ca="1">FileSize(Folder&amp;Tests[[#This Row],[FileName]])</f>
        <v>66081</v>
      </c>
      <c r="C191" s="44">
        <v>177</v>
      </c>
      <c r="D191" s="32" t="s">
        <v>527</v>
      </c>
      <c r="E191" s="31" t="b">
        <v>1</v>
      </c>
      <c r="F191" s="33"/>
      <c r="G191" s="33"/>
      <c r="H191" s="33"/>
      <c r="I191" s="33"/>
      <c r="J191" s="33"/>
      <c r="K191" s="33"/>
      <c r="L191" s="31"/>
      <c r="M191" s="31"/>
      <c r="N191" s="31"/>
      <c r="O191" s="31"/>
      <c r="P191" s="31"/>
      <c r="Q191" s="31"/>
      <c r="R191" s="31"/>
      <c r="S191" s="31"/>
      <c r="T191" s="31"/>
      <c r="U191" s="38"/>
      <c r="V191" t="str">
        <f ca="1"/>
        <v xml:space="preserve"> </v>
      </c>
      <c r="AA191" s="41"/>
      <c r="AB191" s="41"/>
      <c r="AC191" s="41"/>
      <c r="AD191" s="41"/>
      <c r="AE191" s="41"/>
      <c r="AF191" s="41"/>
      <c r="AG191" s="41"/>
      <c r="AH191" s="41"/>
      <c r="AI191" s="41"/>
      <c r="AJ191" s="41"/>
      <c r="AK191" s="41"/>
      <c r="AL191" s="41"/>
      <c r="AM191" s="41"/>
      <c r="AN191" s="41"/>
      <c r="AO191" s="41"/>
    </row>
    <row r="192" spans="2:41" x14ac:dyDescent="0.45">
      <c r="B192" s="74"/>
      <c r="C192" s="44">
        <v>178</v>
      </c>
      <c r="D192" s="43" t="s">
        <v>554</v>
      </c>
      <c r="E192" s="31" t="b">
        <v>1</v>
      </c>
      <c r="F192" s="33"/>
      <c r="G192" s="33"/>
      <c r="H192" s="33"/>
      <c r="I192" s="33"/>
      <c r="J192" s="33"/>
      <c r="K192" s="33">
        <v>1</v>
      </c>
      <c r="L192" s="31">
        <v>1</v>
      </c>
      <c r="M192" s="31">
        <v>1</v>
      </c>
      <c r="N192" s="31">
        <v>17</v>
      </c>
      <c r="O192" s="31">
        <v>0</v>
      </c>
      <c r="P192" s="31"/>
      <c r="Q192" s="31"/>
      <c r="R192" s="31" t="s">
        <v>307</v>
      </c>
      <c r="S192" s="31"/>
      <c r="T192" s="31"/>
      <c r="U192" s="38"/>
      <c r="V192" t="str">
        <f ca="1"/>
        <v xml:space="preserve"> </v>
      </c>
      <c r="AA192" s="41"/>
      <c r="AB192" s="41"/>
      <c r="AC192" s="41"/>
      <c r="AD192" s="41"/>
      <c r="AE192" s="41"/>
      <c r="AF192" s="41"/>
      <c r="AG192" s="41"/>
      <c r="AH192" s="41"/>
      <c r="AI192" s="41"/>
      <c r="AJ192" s="41"/>
      <c r="AK192" s="41"/>
      <c r="AL192" s="41"/>
      <c r="AM192" s="41"/>
      <c r="AN192" s="41"/>
      <c r="AO192" s="41"/>
    </row>
    <row r="193" spans="2:41" x14ac:dyDescent="0.45">
      <c r="B193" s="74" cm="1">
        <f t="array" aca="1" ref="B193" ca="1">FileSize(Folder&amp;Tests[[#This Row],[FileName]])</f>
        <v>206</v>
      </c>
      <c r="C193" s="44">
        <v>179</v>
      </c>
      <c r="D193" s="43" t="s">
        <v>565</v>
      </c>
      <c r="E193" s="31" t="b">
        <v>1</v>
      </c>
      <c r="F193" s="33" t="s">
        <v>96</v>
      </c>
      <c r="G193" s="33" t="b">
        <v>1</v>
      </c>
      <c r="H193" s="33"/>
      <c r="I193" s="33"/>
      <c r="J193" s="33"/>
      <c r="K193" s="33">
        <v>1</v>
      </c>
      <c r="L193" s="31">
        <v>1</v>
      </c>
      <c r="M193" s="31"/>
      <c r="N193" s="31"/>
      <c r="O193" s="31"/>
      <c r="P193" s="31"/>
      <c r="Q193" s="31"/>
      <c r="R193" s="31"/>
      <c r="S193" s="31"/>
      <c r="T193" s="31"/>
      <c r="U193" s="38"/>
      <c r="V193" t="str">
        <f ca="1"/>
        <v xml:space="preserve"> </v>
      </c>
      <c r="AA193" s="41"/>
      <c r="AB193" s="41"/>
      <c r="AC193" s="41"/>
      <c r="AD193" s="41"/>
      <c r="AE193" s="41"/>
      <c r="AF193" s="41"/>
      <c r="AG193" s="41"/>
      <c r="AH193" s="41"/>
      <c r="AI193" s="41"/>
      <c r="AJ193" s="41"/>
      <c r="AK193" s="41"/>
      <c r="AL193" s="41"/>
      <c r="AM193" s="41"/>
      <c r="AN193" s="41"/>
      <c r="AO193" s="41"/>
    </row>
    <row r="194" spans="2:41" x14ac:dyDescent="0.45">
      <c r="B194" s="74" cm="1">
        <f t="array" aca="1" ref="B194" ca="1">FileSize(Folder&amp;Tests[[#This Row],[FileName]])</f>
        <v>43</v>
      </c>
      <c r="C194" s="44">
        <v>180</v>
      </c>
      <c r="D194" s="43" t="s">
        <v>571</v>
      </c>
      <c r="E194" s="31" t="b">
        <v>1</v>
      </c>
      <c r="F194" s="33"/>
      <c r="G194" s="33"/>
      <c r="H194" s="33"/>
      <c r="I194" s="33"/>
      <c r="J194" s="33"/>
      <c r="K194" s="33"/>
      <c r="L194" s="31"/>
      <c r="M194" s="31"/>
      <c r="N194" s="31"/>
      <c r="O194" s="31"/>
      <c r="P194" s="31"/>
      <c r="Q194" s="31"/>
      <c r="R194" s="31"/>
      <c r="S194" s="31"/>
      <c r="T194" s="31"/>
      <c r="U194" s="38"/>
      <c r="V194" t="str">
        <f ca="1"/>
        <v xml:space="preserve"> </v>
      </c>
      <c r="AA194" s="41"/>
      <c r="AB194" s="41"/>
      <c r="AC194" s="41"/>
      <c r="AD194" s="41"/>
      <c r="AE194" s="41"/>
      <c r="AF194" s="41"/>
      <c r="AG194" s="41"/>
      <c r="AH194" s="41"/>
      <c r="AI194" s="41"/>
      <c r="AJ194" s="41"/>
      <c r="AK194" s="41"/>
      <c r="AL194" s="41"/>
      <c r="AM194" s="41"/>
      <c r="AN194" s="41"/>
      <c r="AO194" s="41"/>
    </row>
    <row r="195" spans="2:41" x14ac:dyDescent="0.45">
      <c r="B195" s="74"/>
      <c r="C195" s="73">
        <v>181</v>
      </c>
      <c r="D195" s="43" t="s">
        <v>578</v>
      </c>
      <c r="E195" s="31" t="b">
        <v>1</v>
      </c>
      <c r="F195" s="33"/>
      <c r="G195" s="33"/>
      <c r="H195" s="33"/>
      <c r="I195" s="33"/>
      <c r="J195" s="33"/>
      <c r="K195" s="33"/>
      <c r="L195" s="31"/>
      <c r="M195" s="31"/>
      <c r="N195" s="31"/>
      <c r="O195" s="31"/>
      <c r="P195" s="31"/>
      <c r="Q195" s="31"/>
      <c r="R195" s="31"/>
      <c r="S195" s="31"/>
      <c r="T195" s="31"/>
      <c r="U195" s="38"/>
      <c r="V195" t="str">
        <f ca="1"/>
        <v xml:space="preserve"> </v>
      </c>
      <c r="AA195" s="41"/>
      <c r="AB195" s="41"/>
      <c r="AC195" s="41"/>
      <c r="AD195" s="41"/>
      <c r="AE195" s="41"/>
      <c r="AF195" s="41"/>
      <c r="AG195" s="41"/>
      <c r="AH195" s="41"/>
      <c r="AI195" s="41"/>
      <c r="AJ195" s="41"/>
      <c r="AK195" s="41"/>
      <c r="AL195" s="41"/>
      <c r="AM195" s="41"/>
      <c r="AN195" s="41"/>
      <c r="AO195" s="41"/>
    </row>
    <row r="196" spans="2:41" x14ac:dyDescent="0.45">
      <c r="B196" s="74" cm="1">
        <f t="array" aca="1" ref="B196" ca="1">FileSize(Folder&amp;Tests[[#This Row],[FileName]])</f>
        <v>1696</v>
      </c>
      <c r="C196" s="73">
        <v>182</v>
      </c>
      <c r="D196" s="43" t="s">
        <v>589</v>
      </c>
      <c r="E196" s="31" t="b">
        <v>0</v>
      </c>
      <c r="F196" s="33"/>
      <c r="G196" s="33"/>
      <c r="H196" s="33"/>
      <c r="I196" s="33"/>
      <c r="J196" s="33"/>
      <c r="K196" s="33"/>
      <c r="L196" s="31"/>
      <c r="M196" s="31"/>
      <c r="N196" s="31"/>
      <c r="O196" s="31"/>
      <c r="P196" s="31"/>
      <c r="Q196" s="31"/>
      <c r="R196" s="31"/>
      <c r="S196" s="31"/>
      <c r="T196" s="31"/>
      <c r="U196" s="38"/>
      <c r="V196" t="str">
        <f ca="1"/>
        <v xml:space="preserve"> </v>
      </c>
      <c r="AA196" s="41"/>
      <c r="AB196" s="41"/>
      <c r="AC196" s="41"/>
      <c r="AD196" s="41"/>
      <c r="AE196" s="41"/>
      <c r="AF196" s="41"/>
      <c r="AG196" s="41"/>
      <c r="AH196" s="41"/>
      <c r="AI196" s="41"/>
      <c r="AJ196" s="41"/>
      <c r="AK196" s="41"/>
      <c r="AL196" s="41"/>
      <c r="AM196" s="41"/>
      <c r="AN196" s="41"/>
      <c r="AO196" s="41"/>
    </row>
    <row r="197" spans="2:41" x14ac:dyDescent="0.45">
      <c r="B197" s="74" cm="1">
        <f t="array" aca="1" ref="B197" ca="1">FileSize(Folder&amp;Tests[[#This Row],[FileName]])</f>
        <v>1696</v>
      </c>
      <c r="C197" s="73">
        <v>183</v>
      </c>
      <c r="D197" s="43" t="s">
        <v>590</v>
      </c>
      <c r="E197" s="31" t="b">
        <v>0</v>
      </c>
      <c r="F197" s="33"/>
      <c r="G197" s="33"/>
      <c r="H197" s="33"/>
      <c r="I197" s="33"/>
      <c r="J197" s="33"/>
      <c r="K197" s="33"/>
      <c r="L197" s="31"/>
      <c r="M197" s="31"/>
      <c r="N197" s="31"/>
      <c r="O197" s="31"/>
      <c r="P197" s="31"/>
      <c r="Q197" s="31"/>
      <c r="R197" s="31"/>
      <c r="S197" s="31"/>
      <c r="T197" s="31"/>
      <c r="U197" s="38"/>
      <c r="V197" t="str">
        <f ca="1"/>
        <v xml:space="preserve"> </v>
      </c>
      <c r="AA197" s="41"/>
      <c r="AB197" s="41"/>
      <c r="AC197" s="41"/>
      <c r="AD197" s="41"/>
      <c r="AE197" s="41"/>
      <c r="AF197" s="41"/>
      <c r="AG197" s="41"/>
      <c r="AH197" s="41"/>
      <c r="AI197" s="41"/>
      <c r="AJ197" s="41"/>
      <c r="AK197" s="41"/>
      <c r="AL197" s="41"/>
      <c r="AM197" s="41"/>
      <c r="AN197" s="41"/>
      <c r="AO197" s="41"/>
    </row>
    <row r="198" spans="2:41" x14ac:dyDescent="0.45">
      <c r="B198" s="74" cm="1">
        <f t="array" aca="1" ref="B198" ca="1">FileSize(Folder&amp;Tests[[#This Row],[FileName]])</f>
        <v>1844</v>
      </c>
      <c r="C198" s="73">
        <v>184</v>
      </c>
      <c r="D198" s="43" t="s">
        <v>591</v>
      </c>
      <c r="E198" s="31" t="b">
        <v>0</v>
      </c>
      <c r="F198" s="33"/>
      <c r="G198" s="33"/>
      <c r="H198" s="33"/>
      <c r="I198" s="33"/>
      <c r="J198" s="33"/>
      <c r="K198" s="33"/>
      <c r="L198" s="31"/>
      <c r="M198" s="31"/>
      <c r="N198" s="31"/>
      <c r="O198" s="31"/>
      <c r="P198" s="31"/>
      <c r="Q198" s="31"/>
      <c r="R198" s="31"/>
      <c r="S198" s="31"/>
      <c r="T198" s="31"/>
      <c r="U198" s="38"/>
      <c r="V198" t="str">
        <f ca="1"/>
        <v xml:space="preserve"> </v>
      </c>
      <c r="AA198" s="41"/>
      <c r="AB198" s="41"/>
      <c r="AC198" s="41"/>
      <c r="AD198" s="41"/>
      <c r="AE198" s="41"/>
      <c r="AF198" s="41"/>
      <c r="AG198" s="41"/>
      <c r="AH198" s="41"/>
      <c r="AI198" s="41"/>
      <c r="AJ198" s="41"/>
      <c r="AK198" s="41"/>
      <c r="AL198" s="41"/>
      <c r="AM198" s="41"/>
      <c r="AN198" s="41"/>
      <c r="AO198" s="41"/>
    </row>
    <row r="199" spans="2:41" x14ac:dyDescent="0.45">
      <c r="B199" s="74" cm="1">
        <f t="array" aca="1" ref="B199" ca="1">FileSize(Folder&amp;Tests[[#This Row],[FileName]])</f>
        <v>3394</v>
      </c>
      <c r="C199" s="73">
        <v>185</v>
      </c>
      <c r="D199" s="43" t="s">
        <v>592</v>
      </c>
      <c r="E199" s="31" t="b">
        <v>0</v>
      </c>
      <c r="F199" s="33"/>
      <c r="G199" s="33"/>
      <c r="H199" s="33"/>
      <c r="I199" s="33"/>
      <c r="J199" s="33"/>
      <c r="K199" s="33"/>
      <c r="L199" s="31"/>
      <c r="M199" s="31"/>
      <c r="N199" s="31"/>
      <c r="O199" s="31"/>
      <c r="P199" s="31"/>
      <c r="Q199" s="31"/>
      <c r="R199" s="31"/>
      <c r="S199" s="31"/>
      <c r="T199" s="31"/>
      <c r="U199" s="38"/>
      <c r="V199" t="str">
        <f ca="1"/>
        <v xml:space="preserve"> </v>
      </c>
      <c r="AA199" s="41"/>
      <c r="AB199" s="41"/>
      <c r="AC199" s="41"/>
      <c r="AD199" s="41"/>
      <c r="AE199" s="41"/>
      <c r="AF199" s="41"/>
      <c r="AG199" s="41"/>
      <c r="AH199" s="41"/>
      <c r="AI199" s="41"/>
      <c r="AJ199" s="41"/>
      <c r="AK199" s="41"/>
      <c r="AL199" s="41"/>
      <c r="AM199" s="41"/>
      <c r="AN199" s="41"/>
      <c r="AO199" s="41"/>
    </row>
    <row r="200" spans="2:41" x14ac:dyDescent="0.45">
      <c r="B200" s="74" cm="1">
        <f t="array" aca="1" ref="B200" ca="1">FileSize(Folder&amp;Tests[[#This Row],[FileName]])</f>
        <v>3394</v>
      </c>
      <c r="C200" s="73">
        <v>186</v>
      </c>
      <c r="D200" s="43" t="s">
        <v>593</v>
      </c>
      <c r="E200" s="31" t="b">
        <v>0</v>
      </c>
      <c r="F200" s="33"/>
      <c r="G200" s="33"/>
      <c r="H200" s="33"/>
      <c r="I200" s="33"/>
      <c r="J200" s="33"/>
      <c r="K200" s="33"/>
      <c r="L200" s="31"/>
      <c r="M200" s="31"/>
      <c r="N200" s="31"/>
      <c r="O200" s="31"/>
      <c r="P200" s="31"/>
      <c r="Q200" s="31"/>
      <c r="R200" s="31"/>
      <c r="S200" s="31"/>
      <c r="T200" s="31"/>
      <c r="U200" s="38"/>
      <c r="V200" t="str">
        <f ca="1"/>
        <v xml:space="preserve"> </v>
      </c>
      <c r="AA200" s="41"/>
      <c r="AB200" s="41"/>
      <c r="AC200" s="41"/>
      <c r="AD200" s="41"/>
      <c r="AE200" s="41"/>
      <c r="AF200" s="41"/>
      <c r="AG200" s="41"/>
      <c r="AH200" s="41"/>
      <c r="AI200" s="41"/>
      <c r="AJ200" s="41"/>
      <c r="AK200" s="41"/>
      <c r="AL200" s="41"/>
      <c r="AM200" s="41"/>
      <c r="AN200" s="41"/>
      <c r="AO200" s="41"/>
    </row>
    <row r="201" spans="2:41" x14ac:dyDescent="0.45">
      <c r="B201" s="74" cm="1">
        <f t="array" aca="1" ref="B201" ca="1">FileSize(Folder&amp;Tests[[#This Row],[FileName]])</f>
        <v>32</v>
      </c>
      <c r="C201" s="73">
        <v>187</v>
      </c>
      <c r="D201" s="43" t="s">
        <v>127</v>
      </c>
      <c r="E201" s="31" t="b">
        <v>0</v>
      </c>
      <c r="F201" s="33" t="b">
        <v>0</v>
      </c>
      <c r="G201" s="33"/>
      <c r="H201" s="33"/>
      <c r="I201" s="33"/>
      <c r="J201" s="33"/>
      <c r="K201" s="33"/>
      <c r="L201" s="31">
        <v>2</v>
      </c>
      <c r="M201" s="31"/>
      <c r="N201" s="31">
        <v>2</v>
      </c>
      <c r="O201" s="31"/>
      <c r="P201" s="31"/>
      <c r="Q201" s="31"/>
      <c r="R201" s="31"/>
      <c r="S201" s="31"/>
      <c r="T201" s="31"/>
      <c r="U201" s="38"/>
      <c r="V201" t="str">
        <f ca="1"/>
        <v xml:space="preserve"> </v>
      </c>
      <c r="AA201" s="41"/>
      <c r="AB201" s="41"/>
      <c r="AC201" s="41"/>
      <c r="AD201" s="41"/>
      <c r="AE201" s="41"/>
      <c r="AF201" s="41"/>
      <c r="AG201" s="41"/>
      <c r="AH201" s="41"/>
      <c r="AI201" s="41"/>
      <c r="AJ201" s="41"/>
      <c r="AK201" s="41"/>
      <c r="AL201" s="41"/>
      <c r="AM201" s="41"/>
      <c r="AN201" s="41"/>
      <c r="AO201" s="41"/>
    </row>
    <row r="202" spans="2:41" x14ac:dyDescent="0.45">
      <c r="B202" s="74"/>
      <c r="C202" s="73">
        <v>188</v>
      </c>
      <c r="D202" s="43" t="str" cm="1">
        <f t="array" aca="1" ref="D202" ca="1">CSVWrite(_xlfn.SEQUENCE(10),,,,,,,"windows")</f>
        <v xml:space="preserve">1_x000D_
2_x000D_
3_x000D_
4_x000D_
5_x000D_
6_x000D_
7_x000D_
8_x000D_
9_x000D_
10_x000D_
</v>
      </c>
      <c r="E202" s="31" t="b">
        <v>0</v>
      </c>
      <c r="F202" s="33" t="b">
        <v>0</v>
      </c>
      <c r="G202" s="33"/>
      <c r="H202" s="33"/>
      <c r="I202" s="33"/>
      <c r="J202" s="33"/>
      <c r="K202" s="33"/>
      <c r="L202" s="31">
        <v>2</v>
      </c>
      <c r="M202" s="31"/>
      <c r="N202" s="31">
        <v>5</v>
      </c>
      <c r="O202" s="31"/>
      <c r="P202" s="31"/>
      <c r="Q202" s="31"/>
      <c r="R202" s="31"/>
      <c r="S202" s="31"/>
      <c r="T202" s="31"/>
      <c r="U202" s="38"/>
      <c r="V202" t="str">
        <f ca="1"/>
        <v xml:space="preserve"> </v>
      </c>
      <c r="AA202" s="41"/>
      <c r="AB202" s="41"/>
      <c r="AC202" s="41"/>
      <c r="AD202" s="41"/>
      <c r="AE202" s="41"/>
      <c r="AF202" s="41"/>
      <c r="AG202" s="41"/>
      <c r="AH202" s="41"/>
      <c r="AI202" s="41"/>
      <c r="AJ202" s="41"/>
      <c r="AK202" s="41"/>
      <c r="AL202" s="41"/>
      <c r="AM202" s="41"/>
      <c r="AN202" s="41"/>
      <c r="AO202" s="41"/>
    </row>
    <row r="203" spans="2:41" x14ac:dyDescent="0.45">
      <c r="B203" s="74"/>
      <c r="C203" s="73">
        <v>189</v>
      </c>
      <c r="D203" s="43" t="str" cm="1">
        <f t="array" aca="1" ref="D203" ca="1">CSVWrite(_xlfn.SEQUENCE(6,3),,,,,,,"windows")</f>
        <v xml:space="preserve">1,2,3_x000D_
4,5,6_x000D_
7,8,9_x000D_
10,11,12_x000D_
13,14,15_x000D_
16,17,18_x000D_
</v>
      </c>
      <c r="E203" s="31" t="b">
        <v>1</v>
      </c>
      <c r="F203" s="33"/>
      <c r="G203" s="33"/>
      <c r="H203" s="33"/>
      <c r="I203" s="33"/>
      <c r="J203" s="33"/>
      <c r="K203" s="33"/>
      <c r="L203" s="31">
        <v>2</v>
      </c>
      <c r="M203" s="31">
        <v>2</v>
      </c>
      <c r="N203" s="31">
        <v>2</v>
      </c>
      <c r="O203" s="31">
        <v>2</v>
      </c>
      <c r="P203" s="31"/>
      <c r="Q203" s="31"/>
      <c r="R203" s="31"/>
      <c r="S203" s="31"/>
      <c r="T203" s="31"/>
      <c r="U203" s="38"/>
      <c r="V203" t="str">
        <f ca="1"/>
        <v xml:space="preserve"> </v>
      </c>
      <c r="AA203" s="41"/>
      <c r="AB203" s="41"/>
      <c r="AC203" s="41"/>
      <c r="AD203" s="41"/>
      <c r="AE203" s="41"/>
      <c r="AF203" s="41"/>
      <c r="AG203" s="41"/>
      <c r="AH203" s="41"/>
      <c r="AI203" s="41"/>
      <c r="AJ203" s="41"/>
      <c r="AK203" s="41"/>
      <c r="AL203" s="41"/>
      <c r="AM203" s="41"/>
      <c r="AN203" s="41"/>
      <c r="AO203" s="41"/>
    </row>
    <row r="204" spans="2:41" x14ac:dyDescent="0.45">
      <c r="B204" s="74" cm="1">
        <f t="array" aca="1" ref="B204" ca="1">FileSize(Folder&amp;Tests[[#This Row],[FileName]])</f>
        <v>729395</v>
      </c>
      <c r="C204" s="73">
        <v>190</v>
      </c>
      <c r="D204" s="43" t="s">
        <v>196</v>
      </c>
      <c r="E204" s="31" t="b">
        <v>1</v>
      </c>
      <c r="F204" s="33"/>
      <c r="G204" s="33"/>
      <c r="H204" s="33" t="s">
        <v>265</v>
      </c>
      <c r="I204" s="33"/>
      <c r="J204" s="33"/>
      <c r="K204" s="33">
        <v>1</v>
      </c>
      <c r="L204" s="31"/>
      <c r="M204" s="31"/>
      <c r="N204" s="31"/>
      <c r="O204" s="31"/>
      <c r="P204" s="31"/>
      <c r="Q204" s="31"/>
      <c r="R204" s="31" t="s">
        <v>277</v>
      </c>
      <c r="S204" s="31" t="s">
        <v>586</v>
      </c>
      <c r="T204" s="31"/>
      <c r="U204" s="38"/>
      <c r="V204" t="str">
        <f ca="1"/>
        <v xml:space="preserve"> </v>
      </c>
      <c r="AA204" s="41"/>
      <c r="AB204" s="41"/>
      <c r="AC204" s="41"/>
      <c r="AD204" s="41"/>
      <c r="AE204" s="41"/>
      <c r="AF204" s="41"/>
      <c r="AG204" s="41"/>
      <c r="AH204" s="41"/>
      <c r="AI204" s="41"/>
      <c r="AJ204" s="41"/>
      <c r="AK204" s="41"/>
      <c r="AL204" s="41"/>
      <c r="AM204" s="41"/>
      <c r="AN204" s="41"/>
      <c r="AO204" s="41"/>
    </row>
    <row r="205" spans="2:41" x14ac:dyDescent="0.45">
      <c r="B205" s="74" cm="1">
        <f t="array" aca="1" ref="B205" ca="1">FileSize(Folder&amp;Tests[[#This Row],[FileName]])</f>
        <v>43457</v>
      </c>
      <c r="C205" s="44">
        <v>191</v>
      </c>
      <c r="D205" s="32" t="s">
        <v>185</v>
      </c>
      <c r="E205" s="31" t="b">
        <v>0</v>
      </c>
      <c r="F205" s="33" t="s">
        <v>93</v>
      </c>
      <c r="G205" s="33" t="b">
        <v>0</v>
      </c>
      <c r="H205" s="33" t="s">
        <v>93</v>
      </c>
      <c r="I205" s="33" t="s">
        <v>93</v>
      </c>
      <c r="J205" s="33" t="b">
        <v>1</v>
      </c>
      <c r="K205" s="33">
        <v>1</v>
      </c>
      <c r="L205" s="31"/>
      <c r="M205" s="31">
        <v>1</v>
      </c>
      <c r="N205" s="31">
        <v>0</v>
      </c>
      <c r="O205" s="31">
        <v>0</v>
      </c>
      <c r="P205" s="31"/>
      <c r="Q205" s="31"/>
      <c r="R205" s="31"/>
      <c r="S205" s="31" t="s">
        <v>586</v>
      </c>
      <c r="T205" s="31" t="s">
        <v>94</v>
      </c>
      <c r="U205" s="38"/>
      <c r="V205" t="str">
        <f ca="1"/>
        <v xml:space="preserve"> </v>
      </c>
      <c r="AA205" s="41"/>
      <c r="AB205" s="41"/>
      <c r="AC205" s="41"/>
      <c r="AD205" s="41"/>
      <c r="AE205" s="41"/>
      <c r="AF205" s="41"/>
      <c r="AG205" s="41"/>
      <c r="AH205" s="41"/>
      <c r="AI205" s="41"/>
      <c r="AJ205" s="41"/>
      <c r="AK205" s="41"/>
      <c r="AL205" s="41"/>
      <c r="AM205" s="41"/>
      <c r="AN205" s="41"/>
      <c r="AO205" s="41"/>
    </row>
    <row r="206" spans="2:41" x14ac:dyDescent="0.45">
      <c r="B206" s="74" cm="1">
        <f t="array" aca="1" ref="B206" ca="1">FileSize(Folder&amp;Tests[[#This Row],[FileName]])</f>
        <v>49501</v>
      </c>
      <c r="C206" s="73">
        <v>192</v>
      </c>
      <c r="D206" s="32" t="s">
        <v>609</v>
      </c>
      <c r="E206" s="31" t="b">
        <v>1</v>
      </c>
      <c r="F206" s="33"/>
      <c r="G206" s="33"/>
      <c r="H206" s="33" t="s">
        <v>325</v>
      </c>
      <c r="I206" s="33"/>
      <c r="J206" s="33"/>
      <c r="K206" s="33"/>
      <c r="L206" s="31"/>
      <c r="M206" s="31"/>
      <c r="N206" s="31"/>
      <c r="O206" s="31"/>
      <c r="P206" s="31"/>
      <c r="Q206" s="31"/>
      <c r="R206" s="31"/>
      <c r="S206" s="31"/>
      <c r="T206" s="31"/>
      <c r="U206" s="38"/>
      <c r="V206" t="str">
        <f ca="1"/>
        <v xml:space="preserve"> </v>
      </c>
      <c r="AA206" s="41"/>
      <c r="AB206" s="41"/>
      <c r="AC206" s="41"/>
      <c r="AD206" s="41"/>
      <c r="AE206" s="41"/>
      <c r="AF206" s="41"/>
      <c r="AG206" s="41"/>
      <c r="AH206" s="41"/>
      <c r="AI206" s="41"/>
      <c r="AJ206" s="41"/>
      <c r="AK206" s="41"/>
      <c r="AL206" s="41"/>
      <c r="AM206" s="41"/>
      <c r="AN206" s="41"/>
      <c r="AO206" s="41"/>
    </row>
    <row r="207" spans="2:41" x14ac:dyDescent="0.45">
      <c r="B207" s="74" cm="1">
        <f t="array" aca="1" ref="B207" ca="1">FileSize(Folder&amp;Tests[[#This Row],[FileName]])</f>
        <v>49501</v>
      </c>
      <c r="C207" s="73">
        <v>193</v>
      </c>
      <c r="D207" s="32" t="s">
        <v>609</v>
      </c>
      <c r="E207" s="31" t="b">
        <v>1</v>
      </c>
      <c r="F207" s="33"/>
      <c r="G207" s="33"/>
      <c r="H207" s="33" t="s">
        <v>325</v>
      </c>
      <c r="I207" s="33"/>
      <c r="J207" s="33"/>
      <c r="K207" s="33">
        <v>3</v>
      </c>
      <c r="L207" s="31"/>
      <c r="M207" s="31"/>
      <c r="N207" s="31">
        <v>1</v>
      </c>
      <c r="O207" s="31"/>
      <c r="P207" s="31"/>
      <c r="Q207" s="31"/>
      <c r="R207" s="31"/>
      <c r="S207" s="31"/>
      <c r="T207" s="31"/>
      <c r="U207" s="38"/>
      <c r="V207" t="str">
        <f ca="1"/>
        <v xml:space="preserve"> </v>
      </c>
      <c r="AA207" s="41"/>
      <c r="AB207" s="41"/>
      <c r="AC207" s="41"/>
      <c r="AD207" s="41"/>
      <c r="AE207" s="41"/>
      <c r="AF207" s="41"/>
      <c r="AG207" s="41"/>
      <c r="AH207" s="41"/>
      <c r="AI207" s="41"/>
      <c r="AJ207" s="41"/>
      <c r="AK207" s="41"/>
      <c r="AL207" s="41"/>
      <c r="AM207" s="41"/>
      <c r="AN207" s="41"/>
      <c r="AO207" s="41"/>
    </row>
    <row r="208" spans="2:41" x14ac:dyDescent="0.45">
      <c r="B208" s="74" cm="1">
        <f t="array" aca="1" ref="B208" ca="1">FileSize(Folder&amp;Tests[[#This Row],[FileName]])</f>
        <v>31</v>
      </c>
      <c r="C208" s="73">
        <v>194</v>
      </c>
      <c r="D208" s="32" t="s">
        <v>616</v>
      </c>
      <c r="E208" s="31" t="b">
        <v>1</v>
      </c>
      <c r="F208" s="31"/>
      <c r="G208" s="31"/>
      <c r="H208" s="31"/>
      <c r="I208" s="31"/>
      <c r="J208" s="31"/>
      <c r="K208" s="31"/>
      <c r="L208" s="31"/>
      <c r="M208" s="31"/>
      <c r="N208" s="31"/>
      <c r="O208" s="31"/>
      <c r="P208" s="31"/>
      <c r="Q208" s="31"/>
      <c r="R208" s="31"/>
      <c r="S208" s="31"/>
      <c r="T208" s="31"/>
      <c r="U208" s="38"/>
      <c r="V208" t="str">
        <f ca="1"/>
        <v xml:space="preserve"> </v>
      </c>
      <c r="AA208" s="41"/>
      <c r="AB208" s="41"/>
      <c r="AC208" s="41"/>
      <c r="AD208" s="41"/>
      <c r="AE208" s="41"/>
      <c r="AF208" s="41"/>
      <c r="AG208" s="41"/>
      <c r="AH208" s="41"/>
      <c r="AI208" s="41"/>
      <c r="AJ208" s="41"/>
      <c r="AK208" s="41"/>
      <c r="AL208" s="41"/>
      <c r="AM208" s="41"/>
      <c r="AN208" s="41"/>
      <c r="AO208" s="41"/>
    </row>
    <row r="209" spans="2:28" x14ac:dyDescent="0.45">
      <c r="B209" s="74" cm="1">
        <f t="array" aca="1" ref="B209" ca="1">FileSize(Folder&amp;Tests[[#This Row],[FileName]])</f>
        <v>36191</v>
      </c>
      <c r="C209" s="73">
        <v>195</v>
      </c>
      <c r="D209" s="32" t="s" cm="1">
        <v>610</v>
      </c>
      <c r="E209" s="31" t="b">
        <v>1</v>
      </c>
      <c r="F209" s="31"/>
      <c r="G209" s="31"/>
      <c r="H209" s="31" t="s">
        <v>260</v>
      </c>
      <c r="I209" s="31"/>
      <c r="J209" s="31"/>
      <c r="K209" s="31"/>
      <c r="L209" s="31"/>
      <c r="M209" s="31"/>
      <c r="N209" s="31"/>
      <c r="O209" s="31"/>
      <c r="P209" s="31"/>
      <c r="Q209" s="31"/>
      <c r="R209" s="31"/>
      <c r="S209" s="31"/>
      <c r="T209" s="31"/>
      <c r="U209" s="38"/>
      <c r="V209" t="str">
        <f ca="1"/>
        <v xml:space="preserve"> </v>
      </c>
      <c r="AA209" s="41"/>
      <c r="AB209" s="41"/>
    </row>
    <row r="210" spans="2:28" x14ac:dyDescent="0.45">
      <c r="B210" s="74" cm="1">
        <f t="array" aca="1" ref="B210" ca="1">FileSize(Folder&amp;Tests[[#This Row],[FileName]])</f>
        <v>36188</v>
      </c>
      <c r="C210" s="73">
        <v>196</v>
      </c>
      <c r="D210" s="32" t="s" cm="1">
        <v>611</v>
      </c>
      <c r="E210" s="31" t="b">
        <v>1</v>
      </c>
      <c r="F210" s="31"/>
      <c r="G210" s="31"/>
      <c r="H210" s="31" t="s">
        <v>263</v>
      </c>
      <c r="I210" s="31"/>
      <c r="J210" s="31"/>
      <c r="K210" s="31"/>
      <c r="L210" s="31"/>
      <c r="M210" s="31"/>
      <c r="N210" s="31"/>
      <c r="O210" s="31"/>
      <c r="P210" s="31"/>
      <c r="Q210" s="31"/>
      <c r="R210" s="31"/>
      <c r="S210" s="31"/>
      <c r="T210" s="31"/>
      <c r="U210" s="38"/>
      <c r="V210" t="str">
        <f ca="1"/>
        <v xml:space="preserve"> </v>
      </c>
      <c r="AA210" s="41"/>
      <c r="AB210" s="41"/>
    </row>
    <row r="211" spans="2:28" x14ac:dyDescent="0.45">
      <c r="B211" s="74" cm="1">
        <f t="array" aca="1" ref="B211" ca="1">FileSize(Folder&amp;Tests[[#This Row],[FileName]])</f>
        <v>36198</v>
      </c>
      <c r="C211" s="73">
        <v>197</v>
      </c>
      <c r="D211" s="32" t="s" cm="1">
        <v>612</v>
      </c>
      <c r="E211" s="31" t="b">
        <v>1</v>
      </c>
      <c r="F211" s="31"/>
      <c r="G211" s="31"/>
      <c r="H211" s="31" t="s">
        <v>265</v>
      </c>
      <c r="I211" s="31"/>
      <c r="J211" s="31"/>
      <c r="K211" s="31"/>
      <c r="L211" s="31"/>
      <c r="M211" s="31"/>
      <c r="N211" s="31"/>
      <c r="O211" s="31"/>
      <c r="P211" s="31"/>
      <c r="Q211" s="31"/>
      <c r="R211" s="31"/>
      <c r="S211" s="31"/>
      <c r="T211" s="31"/>
      <c r="U211" s="38"/>
      <c r="V211" t="str">
        <f ca="1"/>
        <v xml:space="preserve"> </v>
      </c>
      <c r="AA211" s="41"/>
      <c r="AB211" s="41"/>
    </row>
    <row r="212" spans="2:28" x14ac:dyDescent="0.45">
      <c r="B212" s="74" cm="1">
        <f t="array" aca="1" ref="B212" ca="1">FileSize(Folder&amp;Tests[[#This Row],[FileName]])</f>
        <v>2159</v>
      </c>
      <c r="C212" s="73">
        <v>198</v>
      </c>
      <c r="D212" s="32" t="s" cm="1">
        <v>613</v>
      </c>
      <c r="E212" s="31" t="b">
        <v>1</v>
      </c>
      <c r="F212" s="31"/>
      <c r="G212" s="31"/>
      <c r="H212" s="31" t="s">
        <v>260</v>
      </c>
      <c r="I212" s="31"/>
      <c r="J212" s="31"/>
      <c r="K212" s="31"/>
      <c r="L212" s="31">
        <v>2</v>
      </c>
      <c r="M212" s="31"/>
      <c r="N212" s="31"/>
      <c r="O212" s="31">
        <v>1</v>
      </c>
      <c r="P212" s="31"/>
      <c r="Q212" s="31"/>
      <c r="R212" s="31"/>
      <c r="S212" s="31"/>
      <c r="T212" s="31"/>
      <c r="U212" s="38"/>
      <c r="V212" t="str">
        <f ca="1"/>
        <v xml:space="preserve"> </v>
      </c>
      <c r="AA212" s="41"/>
      <c r="AB212" s="41"/>
    </row>
    <row r="213" spans="2:28" x14ac:dyDescent="0.45">
      <c r="B213" s="74" cm="1">
        <f t="array" aca="1" ref="B213" ca="1">FileSize(Folder&amp;Tests[[#This Row],[FileName]])</f>
        <v>2159</v>
      </c>
      <c r="C213" s="73">
        <v>199</v>
      </c>
      <c r="D213" s="32" t="s" cm="1">
        <v>614</v>
      </c>
      <c r="E213" s="31" t="b">
        <v>1</v>
      </c>
      <c r="F213" s="31"/>
      <c r="G213" s="31"/>
      <c r="H213" s="31" t="s">
        <v>263</v>
      </c>
      <c r="I213" s="31"/>
      <c r="J213" s="31"/>
      <c r="K213" s="31"/>
      <c r="L213" s="31">
        <v>2</v>
      </c>
      <c r="M213" s="31"/>
      <c r="N213" s="31"/>
      <c r="O213" s="31">
        <v>1</v>
      </c>
      <c r="P213" s="31"/>
      <c r="Q213" s="31"/>
      <c r="R213" s="31"/>
      <c r="S213" s="31"/>
      <c r="T213" s="31"/>
      <c r="U213" s="38"/>
      <c r="V213" t="str">
        <f ca="1"/>
        <v xml:space="preserve"> </v>
      </c>
      <c r="AA213" s="41"/>
      <c r="AB213" s="41"/>
    </row>
    <row r="214" spans="2:28" x14ac:dyDescent="0.45">
      <c r="B214" s="74" cm="1">
        <f t="array" aca="1" ref="B214" ca="1">FileSize(Folder&amp;Tests[[#This Row],[FileName]])</f>
        <v>2159</v>
      </c>
      <c r="C214" s="73">
        <v>200</v>
      </c>
      <c r="D214" s="32" t="s">
        <v>615</v>
      </c>
      <c r="E214" s="31" t="b">
        <v>1</v>
      </c>
      <c r="F214" s="31"/>
      <c r="G214" s="31"/>
      <c r="H214" s="31" t="s">
        <v>265</v>
      </c>
      <c r="I214" s="31"/>
      <c r="J214" s="31"/>
      <c r="K214" s="31"/>
      <c r="L214" s="31">
        <v>2</v>
      </c>
      <c r="M214" s="31"/>
      <c r="N214" s="31"/>
      <c r="O214" s="31">
        <v>1</v>
      </c>
      <c r="P214" s="31"/>
      <c r="Q214" s="31"/>
      <c r="R214" s="31"/>
      <c r="S214" s="31"/>
      <c r="T214" s="31"/>
      <c r="U214" s="38"/>
      <c r="V214" t="str">
        <f ca="1"/>
        <v xml:space="preserve"> </v>
      </c>
      <c r="AA214" s="41"/>
      <c r="AB214" s="41"/>
    </row>
    <row r="215" spans="2:28" x14ac:dyDescent="0.45">
      <c r="B215" s="74" cm="1">
        <f t="array" aca="1" ref="B215" ca="1">FileSize(Folder&amp;Tests[[#This Row],[FileName]])</f>
        <v>33007</v>
      </c>
      <c r="C215" s="73">
        <v>201</v>
      </c>
      <c r="D215" s="43" t="s">
        <v>624</v>
      </c>
      <c r="E215" s="31" t="b">
        <v>1</v>
      </c>
      <c r="F215" s="31"/>
      <c r="G215" s="31"/>
      <c r="H215" s="31"/>
      <c r="I215" s="31"/>
      <c r="J215" s="31"/>
      <c r="K215" s="31"/>
      <c r="L215" s="31"/>
      <c r="M215" s="31"/>
      <c r="N215" s="31"/>
      <c r="O215" s="31"/>
      <c r="P215" s="31"/>
      <c r="Q215" s="31"/>
      <c r="R215" s="31"/>
      <c r="S215" s="31"/>
      <c r="T215" s="31"/>
      <c r="U215" s="38"/>
      <c r="V215" t="str">
        <f ca="1"/>
        <v xml:space="preserve"> </v>
      </c>
    </row>
    <row r="216" spans="2:28" x14ac:dyDescent="0.45">
      <c r="B216" s="74" cm="1">
        <f t="array" aca="1" ref="B216" ca="1">FileSize(Folder&amp;Tests[[#This Row],[FileName]])</f>
        <v>33007</v>
      </c>
      <c r="C216" s="73">
        <v>202</v>
      </c>
      <c r="D216" s="43" t="s">
        <v>624</v>
      </c>
      <c r="E216" s="31" t="b">
        <v>0</v>
      </c>
      <c r="F216" s="31" t="b">
        <v>0</v>
      </c>
      <c r="G216" s="31"/>
      <c r="H216" s="31"/>
      <c r="I216" s="31"/>
      <c r="J216" s="31"/>
      <c r="K216" s="31"/>
      <c r="L216" s="31"/>
      <c r="M216" s="31"/>
      <c r="N216" s="31"/>
      <c r="O216" s="31"/>
      <c r="P216" s="31"/>
      <c r="Q216" s="31"/>
      <c r="R216" s="31"/>
      <c r="S216" s="31"/>
      <c r="T216" s="31"/>
      <c r="U216" s="38"/>
    </row>
  </sheetData>
  <sheetProtection sheet="1" objects="1" scenarios="1"/>
  <sortState xmlns:xlrd2="http://schemas.microsoft.com/office/spreadsheetml/2017/richdata2" ref="B22:U173">
    <sortCondition ref="B22:B173"/>
  </sortState>
  <mergeCells count="20">
    <mergeCell ref="Q8:Q13"/>
    <mergeCell ref="R8:R13"/>
    <mergeCell ref="S8:S13"/>
    <mergeCell ref="T8:T13"/>
    <mergeCell ref="U8:U13"/>
    <mergeCell ref="B8:B13"/>
    <mergeCell ref="C8:C13"/>
    <mergeCell ref="D8:D13"/>
    <mergeCell ref="E8:E13"/>
    <mergeCell ref="F8:F13"/>
    <mergeCell ref="G8:G13"/>
    <mergeCell ref="H8:H13"/>
    <mergeCell ref="M8:M13"/>
    <mergeCell ref="N8:N13"/>
    <mergeCell ref="O8:O13"/>
    <mergeCell ref="P8:P13"/>
    <mergeCell ref="I8:I13"/>
    <mergeCell ref="J8:J13"/>
    <mergeCell ref="K8:K13"/>
    <mergeCell ref="L8:L13"/>
  </mergeCells>
  <conditionalFormatting sqref="AB7:AB12">
    <cfRule type="expression" dxfId="56" priority="109">
      <formula>ISLOGICAL(AB7)</formula>
    </cfRule>
    <cfRule type="expression" dxfId="55" priority="110">
      <formula>ISNUMBER(AB7)</formula>
    </cfRule>
    <cfRule type="expression" dxfId="54" priority="111">
      <formula>ISNUMBER(SEARCH("""",AB7))</formula>
    </cfRule>
    <cfRule type="expression" dxfId="53" priority="112">
      <formula>ISTEXT(AB7)</formula>
    </cfRule>
    <cfRule type="expression" dxfId="52" priority="113">
      <formula>ISERROR(AB7)</formula>
    </cfRule>
  </conditionalFormatting>
  <conditionalFormatting sqref="B15:U216">
    <cfRule type="expression" dxfId="51" priority="151">
      <formula>$C15=$C$4</formula>
    </cfRule>
  </conditionalFormatting>
  <conditionalFormatting sqref="J5">
    <cfRule type="expression" dxfId="50" priority="50">
      <formula>$J$5&gt;0</formula>
    </cfRule>
  </conditionalFormatting>
  <conditionalFormatting sqref="AA15:AO50">
    <cfRule type="expression" dxfId="49" priority="13">
      <formula>ISNUMBER(AA15)</formula>
    </cfRule>
    <cfRule type="expression" dxfId="48" priority="14">
      <formula>ISLOGICAL(AA15)</formula>
    </cfRule>
    <cfRule type="expression" dxfId="47" priority="15">
      <formula>ISERROR(AA15)</formula>
    </cfRule>
    <cfRule type="expression" dxfId="46" priority="16">
      <formula>ISNUMBER(SEARCH(CHAR(10),AA15))</formula>
    </cfRule>
    <cfRule type="expression" dxfId="45" priority="17">
      <formula>ISNUMBER(SEARCH("""",AA15))</formula>
    </cfRule>
    <cfRule type="expression" dxfId="44" priority="18">
      <formula>ISTEXT(AA15)</formula>
    </cfRule>
  </conditionalFormatting>
  <conditionalFormatting sqref="AA13:AO13">
    <cfRule type="expression" dxfId="43" priority="7">
      <formula>ISNUMBER(AA13)</formula>
    </cfRule>
    <cfRule type="expression" dxfId="42" priority="8">
      <formula>ISLOGICAL(AA13)</formula>
    </cfRule>
    <cfRule type="expression" dxfId="41" priority="9">
      <formula>ISERROR(AA13)</formula>
    </cfRule>
    <cfRule type="expression" dxfId="40" priority="10">
      <formula>ISNUMBER(SEARCH(CHAR(10),AA13))</formula>
    </cfRule>
    <cfRule type="expression" dxfId="39" priority="11">
      <formula>ISNUMBER(SEARCH("""",AA13))</formula>
    </cfRule>
    <cfRule type="expression" dxfId="38" priority="12">
      <formula>ISTEXT(AA13)</formula>
    </cfRule>
  </conditionalFormatting>
  <conditionalFormatting sqref="Y15:Y50">
    <cfRule type="expression" dxfId="37" priority="1">
      <formula>ISNUMBER(Y15)</formula>
    </cfRule>
    <cfRule type="expression" dxfId="36" priority="2">
      <formula>ISLOGICAL(Y15)</formula>
    </cfRule>
    <cfRule type="expression" dxfId="35" priority="3">
      <formula>ISERROR(Y15)</formula>
    </cfRule>
    <cfRule type="expression" dxfId="34" priority="4">
      <formula>ISNUMBER(SEARCH(CHAR(10),Y15))</formula>
    </cfRule>
    <cfRule type="expression" dxfId="33" priority="5">
      <formula>ISNUMBER(SEARCH("""",Y15))</formula>
    </cfRule>
    <cfRule type="expression" dxfId="32" priority="6">
      <formula>ISTEXT(Y15)</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25" r:id="rId4" name="Button 29">
              <controlPr defaultSize="0" print="0" autoFill="0" autoPict="0" macro="[0]!RunTestsFromButton">
                <anchor moveWithCells="1">
                  <from>
                    <xdr:col>7</xdr:col>
                    <xdr:colOff>371475</xdr:colOff>
                    <xdr:row>0</xdr:row>
                    <xdr:rowOff>104775</xdr:rowOff>
                  </from>
                  <to>
                    <xdr:col>10</xdr:col>
                    <xdr:colOff>0</xdr:colOff>
                    <xdr:row>2</xdr:row>
                    <xdr:rowOff>0</xdr:rowOff>
                  </to>
                </anchor>
              </controlPr>
            </control>
          </mc:Choice>
        </mc:AlternateContent>
      </controls>
    </mc:Choice>
  </mc:AlternateContent>
  <tableParts count="1">
    <tablePart r:id="rId5"/>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119A72-F0D8-437B-BC0D-82AA5BE5B9D7}">
  <sheetPr codeName="shHiddenSheet"/>
  <dimension ref="A1"/>
  <sheetViews>
    <sheetView workbookViewId="0"/>
  </sheetViews>
  <sheetFormatPr defaultRowHeight="14.25" x14ac:dyDescent="0.45"/>
  <sheetData/>
  <sheetProtection sheet="1" objects="1" scenarios="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478A13-6820-41F4-8E98-01AFE92A62A7}">
  <sheetPr codeName="shTestResults"/>
  <dimension ref="A1:A3"/>
  <sheetViews>
    <sheetView showGridLines="0" showRowColHeaders="0" zoomScaleNormal="100" workbookViewId="0"/>
  </sheetViews>
  <sheetFormatPr defaultRowHeight="14.25" x14ac:dyDescent="0.45"/>
  <sheetData>
    <row r="1" spans="1:1" ht="28.5" x14ac:dyDescent="0.85">
      <c r="A1" s="11" t="s">
        <v>529</v>
      </c>
    </row>
    <row r="3" spans="1:1" x14ac:dyDescent="0.45">
      <c r="A3" t="s">
        <v>583</v>
      </c>
    </row>
  </sheetData>
  <sheetProtection sheet="1" objects="1" scenarios="1"/>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9046D9-EC21-47CD-A22A-2C0CCE69DBF9}">
  <sheetPr codeName="shPerformance"/>
  <dimension ref="A1:N218"/>
  <sheetViews>
    <sheetView showGridLines="0" showRowColHeaders="0" zoomScaleNormal="100" workbookViewId="0">
      <pane ySplit="4" topLeftCell="A5" activePane="bottomLeft" state="frozen"/>
      <selection pane="bottomLeft"/>
    </sheetView>
  </sheetViews>
  <sheetFormatPr defaultRowHeight="14.25" x14ac:dyDescent="0.45"/>
  <cols>
    <col min="1" max="1" width="10.265625" bestFit="1" customWidth="1"/>
    <col min="2" max="2" width="16" bestFit="1" customWidth="1"/>
    <col min="3" max="3" width="9.1328125" bestFit="1" customWidth="1"/>
    <col min="4" max="4" width="8.1328125" bestFit="1" customWidth="1"/>
    <col min="5" max="5" width="11.73046875" bestFit="1" customWidth="1"/>
    <col min="6" max="6" width="15.1328125" bestFit="1" customWidth="1"/>
    <col min="7" max="7" width="16.3984375" bestFit="1" customWidth="1"/>
    <col min="8" max="8" width="16.3984375" customWidth="1"/>
    <col min="9" max="9" width="11.265625" bestFit="1" customWidth="1"/>
    <col min="10" max="10" width="11" bestFit="1" customWidth="1"/>
    <col min="11" max="11" width="14.1328125" bestFit="1" customWidth="1"/>
    <col min="12" max="12" width="18.73046875" bestFit="1" customWidth="1"/>
    <col min="13" max="13" width="25.3984375" customWidth="1"/>
    <col min="14" max="14" width="11.59765625" bestFit="1" customWidth="1"/>
  </cols>
  <sheetData>
    <row r="1" spans="1:14" ht="28.5" x14ac:dyDescent="0.85">
      <c r="A1" s="1" t="s">
        <v>222</v>
      </c>
    </row>
    <row r="2" spans="1:14" x14ac:dyDescent="0.45">
      <c r="N2" s="56"/>
    </row>
    <row r="4" spans="1:14" x14ac:dyDescent="0.45">
      <c r="A4" s="14" t="s">
        <v>588</v>
      </c>
      <c r="M4" s="14" t="s">
        <v>533</v>
      </c>
    </row>
    <row r="5" spans="1:14" x14ac:dyDescent="0.45">
      <c r="M5" t="s">
        <v>504</v>
      </c>
    </row>
    <row r="6" spans="1:14" ht="42.75" x14ac:dyDescent="0.45">
      <c r="A6" s="12" t="s">
        <v>10</v>
      </c>
      <c r="B6" s="12" t="s">
        <v>11</v>
      </c>
      <c r="C6" s="12" t="s">
        <v>12</v>
      </c>
      <c r="D6" s="12" t="s">
        <v>13</v>
      </c>
      <c r="E6" s="13" t="s">
        <v>673</v>
      </c>
      <c r="F6" s="13" t="s">
        <v>374</v>
      </c>
      <c r="G6" s="13" t="s">
        <v>375</v>
      </c>
      <c r="H6" s="13" t="s">
        <v>376</v>
      </c>
      <c r="I6" s="13" t="str" cm="1">
        <f t="array" ref="I6:L6">"NCalls"&amp;CHAR(10)&amp;E6:H6</f>
        <v>NCalls
CSVRead
v0.4</v>
      </c>
      <c r="J6" s="13" t="str">
        <v>NCalls
sdkn104
v1.9</v>
      </c>
      <c r="K6" s="13" t="str">
        <v>NCalls
ws_garcia
v3.1.5</v>
      </c>
      <c r="L6" s="59" t="str">
        <v>NCalls
CSV.jl
v0.8.5+</v>
      </c>
      <c r="M6" s="12" t="s">
        <v>14</v>
      </c>
      <c r="N6" s="12" t="s">
        <v>15</v>
      </c>
    </row>
    <row r="7" spans="1:14" x14ac:dyDescent="0.45">
      <c r="A7">
        <f>LEN(B7)</f>
        <v>1</v>
      </c>
      <c r="B7" t="s">
        <v>16</v>
      </c>
      <c r="C7" s="56">
        <v>1</v>
      </c>
      <c r="D7">
        <v>1</v>
      </c>
      <c r="E7">
        <v>1.9493759844064546E-4</v>
      </c>
      <c r="F7">
        <v>1.2255919062702944E-4</v>
      </c>
      <c r="G7">
        <v>1.7155922126918743E-3</v>
      </c>
      <c r="H7">
        <v>2.8878364329444379E-4</v>
      </c>
      <c r="I7" s="56">
        <v>25650</v>
      </c>
      <c r="J7" s="56">
        <v>40797</v>
      </c>
      <c r="K7" s="56">
        <v>2915</v>
      </c>
      <c r="L7" s="56">
        <v>17314</v>
      </c>
      <c r="M7" s="60" t="s">
        <v>377</v>
      </c>
      <c r="N7" s="56">
        <v>3</v>
      </c>
    </row>
    <row r="8" spans="1:14" x14ac:dyDescent="0.45">
      <c r="A8">
        <f t="shared" ref="A8:A28" si="0">LEN(B8)</f>
        <v>1</v>
      </c>
      <c r="B8" t="s">
        <v>16</v>
      </c>
      <c r="C8" s="56">
        <v>2</v>
      </c>
      <c r="D8">
        <v>1</v>
      </c>
      <c r="E8">
        <v>1.9255689143874387E-4</v>
      </c>
      <c r="F8">
        <v>1.2650549525611813E-4</v>
      </c>
      <c r="G8">
        <v>1.7896163922716392E-3</v>
      </c>
      <c r="H8">
        <v>2.8235825615541E-4</v>
      </c>
      <c r="I8" s="56">
        <v>25967</v>
      </c>
      <c r="J8" s="56">
        <v>39525</v>
      </c>
      <c r="K8" s="56">
        <v>2794</v>
      </c>
      <c r="L8" s="56">
        <v>17708</v>
      </c>
      <c r="M8" s="61" t="s">
        <v>378</v>
      </c>
      <c r="N8" s="56">
        <v>6</v>
      </c>
    </row>
    <row r="9" spans="1:14" x14ac:dyDescent="0.45">
      <c r="A9">
        <f t="shared" si="0"/>
        <v>1</v>
      </c>
      <c r="B9" t="s">
        <v>16</v>
      </c>
      <c r="C9" s="56">
        <v>4</v>
      </c>
      <c r="D9">
        <v>1</v>
      </c>
      <c r="E9">
        <v>1.9503660334687796E-4</v>
      </c>
      <c r="F9">
        <v>1.2879811442315575E-4</v>
      </c>
      <c r="G9">
        <v>1.75134823117291E-3</v>
      </c>
      <c r="H9">
        <v>3.2488628979857048E-4</v>
      </c>
      <c r="I9" s="56">
        <v>25637</v>
      </c>
      <c r="J9" s="56">
        <v>38821</v>
      </c>
      <c r="K9" s="56">
        <v>2855</v>
      </c>
      <c r="L9" s="56">
        <v>15390</v>
      </c>
      <c r="M9" s="61" t="s">
        <v>379</v>
      </c>
      <c r="N9" s="56">
        <v>12</v>
      </c>
    </row>
    <row r="10" spans="1:14" x14ac:dyDescent="0.45">
      <c r="A10">
        <f t="shared" si="0"/>
        <v>1</v>
      </c>
      <c r="B10" t="s">
        <v>16</v>
      </c>
      <c r="C10" s="56">
        <v>8</v>
      </c>
      <c r="D10">
        <v>1</v>
      </c>
      <c r="E10">
        <v>2.058042848322109E-4</v>
      </c>
      <c r="F10">
        <v>1.3804766979541764E-4</v>
      </c>
      <c r="G10">
        <v>1.7942440975967035E-3</v>
      </c>
      <c r="H10">
        <v>2.8963679545849504E-4</v>
      </c>
      <c r="I10" s="56">
        <v>24295</v>
      </c>
      <c r="J10" s="56">
        <v>36220</v>
      </c>
      <c r="K10" s="56">
        <v>2787</v>
      </c>
      <c r="L10" s="56">
        <v>17263</v>
      </c>
      <c r="M10" s="61" t="s">
        <v>380</v>
      </c>
      <c r="N10" s="56">
        <v>24</v>
      </c>
    </row>
    <row r="11" spans="1:14" x14ac:dyDescent="0.45">
      <c r="A11">
        <f t="shared" si="0"/>
        <v>1</v>
      </c>
      <c r="B11" t="s">
        <v>16</v>
      </c>
      <c r="C11" s="56">
        <v>16</v>
      </c>
      <c r="D11">
        <v>1</v>
      </c>
      <c r="E11">
        <v>2.1536107593569684E-4</v>
      </c>
      <c r="F11">
        <v>1.4223523354379283E-4</v>
      </c>
      <c r="G11">
        <v>1.7466129235132171E-3</v>
      </c>
      <c r="H11">
        <v>2.9238056254020232E-4</v>
      </c>
      <c r="I11" s="56">
        <v>23217</v>
      </c>
      <c r="J11" s="56">
        <v>35154</v>
      </c>
      <c r="K11" s="56">
        <v>2863</v>
      </c>
      <c r="L11" s="56">
        <v>17101</v>
      </c>
      <c r="M11" s="61" t="s">
        <v>381</v>
      </c>
      <c r="N11" s="56">
        <v>48</v>
      </c>
    </row>
    <row r="12" spans="1:14" x14ac:dyDescent="0.45">
      <c r="A12">
        <f t="shared" si="0"/>
        <v>1</v>
      </c>
      <c r="B12" t="s">
        <v>16</v>
      </c>
      <c r="C12" s="56">
        <v>32</v>
      </c>
      <c r="D12">
        <v>1</v>
      </c>
      <c r="E12">
        <v>2.4304326544468481E-4</v>
      </c>
      <c r="F12">
        <v>1.7632359911150659E-4</v>
      </c>
      <c r="G12">
        <v>1.9127933435452362E-3</v>
      </c>
      <c r="H12">
        <v>2.9631385563588954E-4</v>
      </c>
      <c r="I12" s="56">
        <v>20573</v>
      </c>
      <c r="J12" s="56">
        <v>28357</v>
      </c>
      <c r="K12" s="56">
        <v>2614</v>
      </c>
      <c r="L12" s="56">
        <v>16874</v>
      </c>
      <c r="M12" s="61" t="s">
        <v>382</v>
      </c>
      <c r="N12" s="56">
        <v>96</v>
      </c>
    </row>
    <row r="13" spans="1:14" x14ac:dyDescent="0.45">
      <c r="A13">
        <f t="shared" si="0"/>
        <v>1</v>
      </c>
      <c r="B13" t="s">
        <v>16</v>
      </c>
      <c r="C13" s="56">
        <v>64</v>
      </c>
      <c r="D13">
        <v>1</v>
      </c>
      <c r="E13">
        <v>2.7421652317054267E-4</v>
      </c>
      <c r="F13">
        <v>2.2307281731030613E-4</v>
      </c>
      <c r="G13">
        <v>1.9372386284428188E-3</v>
      </c>
      <c r="H13">
        <v>3.0244374546334384E-4</v>
      </c>
      <c r="I13" s="56">
        <v>18235</v>
      </c>
      <c r="J13" s="56">
        <v>22415</v>
      </c>
      <c r="K13" s="56">
        <v>2581</v>
      </c>
      <c r="L13" s="56">
        <v>16532</v>
      </c>
      <c r="M13" s="61" t="s">
        <v>383</v>
      </c>
      <c r="N13" s="56">
        <v>192</v>
      </c>
    </row>
    <row r="14" spans="1:14" x14ac:dyDescent="0.45">
      <c r="A14">
        <f t="shared" si="0"/>
        <v>1</v>
      </c>
      <c r="B14" t="s">
        <v>16</v>
      </c>
      <c r="C14" s="56">
        <v>128</v>
      </c>
      <c r="D14">
        <v>1</v>
      </c>
      <c r="E14">
        <v>3.5774129641610403E-4</v>
      </c>
      <c r="F14">
        <v>2.7585835816047537E-4</v>
      </c>
      <c r="G14">
        <v>2.2110353669363291E-3</v>
      </c>
      <c r="H14">
        <v>3.0669201987364289E-4</v>
      </c>
      <c r="I14" s="56">
        <v>13977</v>
      </c>
      <c r="J14" s="56">
        <v>18126</v>
      </c>
      <c r="K14" s="56">
        <v>2262</v>
      </c>
      <c r="L14" s="56">
        <v>16303</v>
      </c>
      <c r="M14" s="61" t="s">
        <v>384</v>
      </c>
      <c r="N14" s="56">
        <v>384</v>
      </c>
    </row>
    <row r="15" spans="1:14" x14ac:dyDescent="0.45">
      <c r="A15">
        <f t="shared" si="0"/>
        <v>1</v>
      </c>
      <c r="B15" t="s">
        <v>16</v>
      </c>
      <c r="C15" s="56">
        <v>256</v>
      </c>
      <c r="D15">
        <v>1</v>
      </c>
      <c r="E15">
        <v>5.0276292981989103E-4</v>
      </c>
      <c r="F15">
        <v>4.1947010067327106E-4</v>
      </c>
      <c r="G15">
        <v>2.8212605188960536E-3</v>
      </c>
      <c r="H15">
        <v>2.8933510792199528E-4</v>
      </c>
      <c r="I15" s="56">
        <v>9946</v>
      </c>
      <c r="J15" s="56">
        <v>11920</v>
      </c>
      <c r="K15" s="56">
        <v>1773</v>
      </c>
      <c r="L15" s="56">
        <v>17281</v>
      </c>
      <c r="M15" s="61" t="s">
        <v>385</v>
      </c>
      <c r="N15" s="56">
        <v>768</v>
      </c>
    </row>
    <row r="16" spans="1:14" x14ac:dyDescent="0.45">
      <c r="A16">
        <f t="shared" si="0"/>
        <v>1</v>
      </c>
      <c r="B16" t="s">
        <v>16</v>
      </c>
      <c r="C16" s="56">
        <v>512</v>
      </c>
      <c r="D16">
        <v>1</v>
      </c>
      <c r="E16">
        <v>7.9928887467977262E-4</v>
      </c>
      <c r="F16">
        <v>7.6676515871700339E-4</v>
      </c>
      <c r="G16">
        <v>3.7888056060623827E-3</v>
      </c>
      <c r="H16">
        <v>3.1281281281281281E-4</v>
      </c>
      <c r="I16" s="56">
        <v>6256</v>
      </c>
      <c r="J16" s="56">
        <v>6521</v>
      </c>
      <c r="K16" s="56">
        <v>1320</v>
      </c>
      <c r="L16" s="56">
        <v>15984</v>
      </c>
      <c r="M16" s="61" t="s">
        <v>386</v>
      </c>
      <c r="N16" s="56">
        <v>1536</v>
      </c>
    </row>
    <row r="17" spans="1:14" x14ac:dyDescent="0.45">
      <c r="A17">
        <f t="shared" si="0"/>
        <v>1</v>
      </c>
      <c r="B17" t="s">
        <v>16</v>
      </c>
      <c r="C17" s="56">
        <v>1024</v>
      </c>
      <c r="D17">
        <v>1</v>
      </c>
      <c r="E17">
        <v>1.4363880781426729E-3</v>
      </c>
      <c r="F17">
        <v>1.338192052444643E-3</v>
      </c>
      <c r="G17">
        <v>5.9375986951256381E-3</v>
      </c>
      <c r="H17">
        <v>3.6791758646063282E-4</v>
      </c>
      <c r="I17" s="56">
        <v>3481</v>
      </c>
      <c r="J17" s="56">
        <v>3737</v>
      </c>
      <c r="K17" s="56">
        <v>843</v>
      </c>
      <c r="L17" s="56">
        <v>13590</v>
      </c>
      <c r="M17" s="61" t="s">
        <v>387</v>
      </c>
      <c r="N17" s="56">
        <v>3072</v>
      </c>
    </row>
    <row r="18" spans="1:14" x14ac:dyDescent="0.45">
      <c r="A18">
        <f t="shared" si="0"/>
        <v>1</v>
      </c>
      <c r="B18" t="s">
        <v>16</v>
      </c>
      <c r="C18" s="56">
        <v>2048</v>
      </c>
      <c r="D18">
        <v>1</v>
      </c>
      <c r="E18">
        <v>2.8561199314826873E-3</v>
      </c>
      <c r="F18">
        <v>2.6226102254812778E-3</v>
      </c>
      <c r="G18">
        <v>1.0813043412569404E-2</v>
      </c>
      <c r="H18">
        <v>5.0926869016092895E-4</v>
      </c>
      <c r="I18" s="56">
        <v>1751</v>
      </c>
      <c r="J18" s="56">
        <v>1907</v>
      </c>
      <c r="K18" s="56">
        <v>463</v>
      </c>
      <c r="L18" s="56">
        <v>9818</v>
      </c>
      <c r="M18" s="61" t="s">
        <v>388</v>
      </c>
      <c r="N18" s="56">
        <v>6144</v>
      </c>
    </row>
    <row r="19" spans="1:14" x14ac:dyDescent="0.45">
      <c r="A19">
        <f t="shared" si="0"/>
        <v>1</v>
      </c>
      <c r="B19" t="s">
        <v>16</v>
      </c>
      <c r="C19" s="56">
        <v>4096</v>
      </c>
      <c r="D19">
        <v>1</v>
      </c>
      <c r="E19">
        <v>5.7289903780247033E-3</v>
      </c>
      <c r="F19">
        <v>5.1509114315320403E-3</v>
      </c>
      <c r="G19">
        <v>2.0693050000036312E-2</v>
      </c>
      <c r="H19">
        <v>9.6469226316804938E-4</v>
      </c>
      <c r="I19" s="56">
        <v>873</v>
      </c>
      <c r="J19" s="56">
        <v>971</v>
      </c>
      <c r="K19" s="56">
        <v>242</v>
      </c>
      <c r="L19" s="56">
        <v>5183</v>
      </c>
      <c r="M19" s="61" t="s">
        <v>389</v>
      </c>
      <c r="N19" s="56">
        <v>12288</v>
      </c>
    </row>
    <row r="20" spans="1:14" x14ac:dyDescent="0.45">
      <c r="A20">
        <f t="shared" si="0"/>
        <v>1</v>
      </c>
      <c r="B20" t="s">
        <v>16</v>
      </c>
      <c r="C20" s="56">
        <v>8192</v>
      </c>
      <c r="D20">
        <v>1</v>
      </c>
      <c r="E20">
        <v>1.1230776008926415E-2</v>
      </c>
      <c r="F20">
        <v>1.035491573502836E-2</v>
      </c>
      <c r="G20">
        <v>3.961115118114307E-2</v>
      </c>
      <c r="H20">
        <v>1.5142337976983646E-3</v>
      </c>
      <c r="I20" s="56">
        <v>446</v>
      </c>
      <c r="J20" s="56">
        <v>483</v>
      </c>
      <c r="K20" s="56">
        <v>127</v>
      </c>
      <c r="L20" s="56">
        <v>3302</v>
      </c>
      <c r="M20" s="61" t="s">
        <v>390</v>
      </c>
      <c r="N20" s="56">
        <v>24576</v>
      </c>
    </row>
    <row r="21" spans="1:14" x14ac:dyDescent="0.45">
      <c r="A21">
        <f t="shared" si="0"/>
        <v>1</v>
      </c>
      <c r="B21" t="s">
        <v>16</v>
      </c>
      <c r="C21" s="56">
        <v>16384</v>
      </c>
      <c r="D21">
        <v>1</v>
      </c>
      <c r="E21">
        <v>2.3738226066266244E-2</v>
      </c>
      <c r="F21">
        <v>2.0577611111117902E-2</v>
      </c>
      <c r="G21">
        <v>7.8590521874957631E-2</v>
      </c>
      <c r="H21">
        <v>2.7948574622694241E-3</v>
      </c>
      <c r="I21" s="56">
        <v>211</v>
      </c>
      <c r="J21" s="56">
        <v>243</v>
      </c>
      <c r="K21" s="56">
        <v>64</v>
      </c>
      <c r="L21" s="56">
        <v>1789</v>
      </c>
      <c r="M21" s="61" t="s">
        <v>391</v>
      </c>
      <c r="N21" s="56">
        <v>49152</v>
      </c>
    </row>
    <row r="22" spans="1:14" x14ac:dyDescent="0.45">
      <c r="A22">
        <f t="shared" si="0"/>
        <v>1</v>
      </c>
      <c r="B22" t="s">
        <v>16</v>
      </c>
      <c r="C22" s="56">
        <v>32768</v>
      </c>
      <c r="D22">
        <v>1</v>
      </c>
      <c r="E22">
        <v>4.7359376415151241E-2</v>
      </c>
      <c r="F22">
        <v>5.1082770408152567E-2</v>
      </c>
      <c r="G22">
        <v>0.15243211212112906</v>
      </c>
      <c r="H22">
        <v>4.3449176072452916E-3</v>
      </c>
      <c r="I22" s="56">
        <v>106</v>
      </c>
      <c r="J22" s="56">
        <v>98</v>
      </c>
      <c r="K22" s="56">
        <v>33</v>
      </c>
      <c r="L22" s="56">
        <v>1151</v>
      </c>
      <c r="M22" s="61" t="s">
        <v>392</v>
      </c>
      <c r="N22" s="56">
        <v>98304</v>
      </c>
    </row>
    <row r="23" spans="1:14" x14ac:dyDescent="0.45">
      <c r="A23">
        <f t="shared" si="0"/>
        <v>1</v>
      </c>
      <c r="B23" t="s">
        <v>16</v>
      </c>
      <c r="C23" s="56">
        <v>65536</v>
      </c>
      <c r="D23">
        <v>1</v>
      </c>
      <c r="E23">
        <v>9.4737703773579651E-2</v>
      </c>
      <c r="F23">
        <v>8.0770038709987044E-2</v>
      </c>
      <c r="G23">
        <v>0.30472428823465153</v>
      </c>
      <c r="H23">
        <v>7.7838256236739331E-3</v>
      </c>
      <c r="I23" s="56">
        <v>53</v>
      </c>
      <c r="J23" s="56">
        <v>62</v>
      </c>
      <c r="K23" s="56">
        <v>17</v>
      </c>
      <c r="L23" s="56">
        <v>643</v>
      </c>
      <c r="M23" s="61" t="s">
        <v>393</v>
      </c>
      <c r="N23" s="56">
        <v>196608</v>
      </c>
    </row>
    <row r="24" spans="1:14" x14ac:dyDescent="0.45">
      <c r="A24">
        <f t="shared" si="0"/>
        <v>1</v>
      </c>
      <c r="B24" t="s">
        <v>16</v>
      </c>
      <c r="C24" s="56">
        <v>131072</v>
      </c>
      <c r="D24">
        <v>1</v>
      </c>
      <c r="E24">
        <v>0.18319290357197002</v>
      </c>
      <c r="F24">
        <v>0.1661590838714713</v>
      </c>
      <c r="G24">
        <v>0.60268153333325047</v>
      </c>
      <c r="H24">
        <v>1.6587458034553151E-2</v>
      </c>
      <c r="I24" s="56">
        <v>28</v>
      </c>
      <c r="J24" s="56">
        <v>31</v>
      </c>
      <c r="K24" s="56">
        <v>9</v>
      </c>
      <c r="L24" s="56">
        <v>303</v>
      </c>
      <c r="M24" s="61" t="s">
        <v>394</v>
      </c>
      <c r="N24" s="56">
        <v>393216</v>
      </c>
    </row>
    <row r="25" spans="1:14" x14ac:dyDescent="0.45">
      <c r="A25">
        <f t="shared" si="0"/>
        <v>1</v>
      </c>
      <c r="B25" t="s">
        <v>16</v>
      </c>
      <c r="C25" s="56">
        <v>262144</v>
      </c>
      <c r="D25">
        <v>1</v>
      </c>
      <c r="E25">
        <v>0.40323945384723348</v>
      </c>
      <c r="F25">
        <v>0.40148243846040432</v>
      </c>
      <c r="G25">
        <v>1.1622870599967428</v>
      </c>
      <c r="H25">
        <v>3.0932098259160549E-2</v>
      </c>
      <c r="I25" s="56">
        <v>13</v>
      </c>
      <c r="J25" s="56">
        <v>13</v>
      </c>
      <c r="K25" s="56">
        <v>5</v>
      </c>
      <c r="L25" s="56">
        <v>162</v>
      </c>
      <c r="M25" s="61" t="s">
        <v>395</v>
      </c>
      <c r="N25" s="56">
        <v>786432</v>
      </c>
    </row>
    <row r="26" spans="1:14" x14ac:dyDescent="0.45">
      <c r="A26">
        <f t="shared" si="0"/>
        <v>1</v>
      </c>
      <c r="B26" t="s">
        <v>16</v>
      </c>
      <c r="C26" s="56">
        <v>524288</v>
      </c>
      <c r="D26">
        <v>1</v>
      </c>
      <c r="E26">
        <v>0.75618594285749297</v>
      </c>
      <c r="F26">
        <v>0.8379306999995606</v>
      </c>
      <c r="G26">
        <v>2.1632249666727148</v>
      </c>
      <c r="H26">
        <v>6.2234569478918006E-2</v>
      </c>
      <c r="I26" s="56">
        <v>7</v>
      </c>
      <c r="J26" s="56">
        <v>6</v>
      </c>
      <c r="K26" s="56">
        <v>3</v>
      </c>
      <c r="L26" s="56">
        <v>81</v>
      </c>
      <c r="M26" s="61" t="s">
        <v>396</v>
      </c>
      <c r="N26" s="56">
        <v>1572864</v>
      </c>
    </row>
    <row r="27" spans="1:14" x14ac:dyDescent="0.45">
      <c r="A27">
        <f t="shared" si="0"/>
        <v>1</v>
      </c>
      <c r="B27" t="s">
        <v>16</v>
      </c>
      <c r="C27" s="56">
        <v>1048576</v>
      </c>
      <c r="D27">
        <v>1</v>
      </c>
      <c r="E27">
        <v>1.5470503250035108</v>
      </c>
      <c r="F27">
        <v>1.5809520249968045</v>
      </c>
      <c r="G27">
        <v>4.7864168499945663</v>
      </c>
      <c r="H27">
        <v>0.13415789604187012</v>
      </c>
      <c r="I27" s="56">
        <v>4</v>
      </c>
      <c r="J27" s="56">
        <v>4</v>
      </c>
      <c r="K27" s="56">
        <v>2</v>
      </c>
      <c r="L27" s="56">
        <v>38</v>
      </c>
      <c r="M27" s="61" t="s">
        <v>397</v>
      </c>
      <c r="N27" s="56">
        <v>3145728</v>
      </c>
    </row>
    <row r="28" spans="1:14" x14ac:dyDescent="0.45">
      <c r="A28">
        <f t="shared" si="0"/>
        <v>1</v>
      </c>
      <c r="B28" t="s">
        <v>16</v>
      </c>
      <c r="C28" s="56">
        <v>2097152</v>
      </c>
      <c r="D28">
        <v>1</v>
      </c>
      <c r="E28">
        <v>2.9519643499952508</v>
      </c>
      <c r="F28">
        <v>2.721208850009134</v>
      </c>
      <c r="G28">
        <v>8.8073283999983687</v>
      </c>
      <c r="H28">
        <v>0.27861110369364422</v>
      </c>
      <c r="I28" s="56">
        <v>2</v>
      </c>
      <c r="J28" s="56">
        <v>2</v>
      </c>
      <c r="K28" s="56">
        <v>1</v>
      </c>
      <c r="L28" s="56">
        <v>18</v>
      </c>
      <c r="M28" s="61" t="s">
        <v>398</v>
      </c>
      <c r="N28" s="56">
        <v>6291456</v>
      </c>
    </row>
    <row r="29" spans="1:14" x14ac:dyDescent="0.45">
      <c r="I29" s="56"/>
      <c r="J29" s="56"/>
      <c r="K29" s="56"/>
      <c r="L29" s="56"/>
    </row>
    <row r="30" spans="1:14" x14ac:dyDescent="0.45">
      <c r="N30">
        <f>N28/1000000/E28</f>
        <v>2.1312777710239361</v>
      </c>
    </row>
    <row r="31" spans="1:14" x14ac:dyDescent="0.45">
      <c r="I31" s="56"/>
      <c r="J31" s="56"/>
      <c r="K31" s="56"/>
      <c r="L31" s="56"/>
      <c r="M31" s="14" t="s">
        <v>532</v>
      </c>
      <c r="N31" s="56">
        <f>C28*D28/E28</f>
        <v>710425.92367464525</v>
      </c>
    </row>
    <row r="32" spans="1:14" x14ac:dyDescent="0.45">
      <c r="I32" s="56"/>
      <c r="J32" s="56"/>
      <c r="K32" s="56"/>
      <c r="L32" s="56"/>
      <c r="M32" t="s">
        <v>538</v>
      </c>
    </row>
    <row r="33" spans="1:14" ht="42.75" x14ac:dyDescent="0.45">
      <c r="A33" s="12" t="s">
        <v>10</v>
      </c>
      <c r="B33" s="12" t="s">
        <v>11</v>
      </c>
      <c r="C33" s="12" t="s">
        <v>12</v>
      </c>
      <c r="D33" s="12" t="s">
        <v>13</v>
      </c>
      <c r="E33" s="13" t="s">
        <v>673</v>
      </c>
      <c r="F33" s="13" t="s">
        <v>374</v>
      </c>
      <c r="G33" s="13" t="s">
        <v>375</v>
      </c>
      <c r="H33" s="13" t="s">
        <v>376</v>
      </c>
      <c r="I33" s="13" t="str" cm="1">
        <f t="array" ref="I33:L33">"NCalls"&amp;CHAR(10)&amp;E33:H33</f>
        <v>NCalls
CSVRead
v0.4</v>
      </c>
      <c r="J33" s="13" t="str">
        <v>NCalls
sdkn104
v1.9</v>
      </c>
      <c r="K33" s="13" t="str">
        <v>NCalls
ws_garcia
v3.1.5</v>
      </c>
      <c r="L33" s="59" t="str">
        <v>NCalls
CSV.jl
v0.8.5+</v>
      </c>
      <c r="M33" s="12" t="s">
        <v>14</v>
      </c>
      <c r="N33" s="12" t="s">
        <v>15</v>
      </c>
    </row>
    <row r="34" spans="1:14" x14ac:dyDescent="0.45">
      <c r="A34">
        <f>LEN(B34)</f>
        <v>32</v>
      </c>
      <c r="B34" t="str">
        <f>REPT("x",32)</f>
        <v>xxxxxxxxxxxxxxxxxxxxxxxxxxxxxxxx</v>
      </c>
      <c r="C34" s="56">
        <v>1</v>
      </c>
      <c r="D34">
        <v>1</v>
      </c>
      <c r="E34">
        <v>1.9332223553927244E-4</v>
      </c>
      <c r="F34">
        <v>1.2457618157873194E-4</v>
      </c>
      <c r="G34">
        <v>1.8031771366750291E-3</v>
      </c>
      <c r="H34">
        <v>3.4204405527431931E-4</v>
      </c>
      <c r="I34" s="56">
        <v>25864</v>
      </c>
      <c r="J34" s="56">
        <v>40137</v>
      </c>
      <c r="K34" s="56">
        <v>2773</v>
      </c>
      <c r="L34" s="56">
        <v>14618</v>
      </c>
      <c r="M34" s="56" t="s">
        <v>399</v>
      </c>
      <c r="N34" s="56">
        <v>34</v>
      </c>
    </row>
    <row r="35" spans="1:14" x14ac:dyDescent="0.45">
      <c r="A35">
        <f t="shared" ref="A35:A54" si="1">LEN(B35)</f>
        <v>32</v>
      </c>
      <c r="B35" t="str">
        <f t="shared" ref="B35:B54" si="2">REPT("x",32)</f>
        <v>xxxxxxxxxxxxxxxxxxxxxxxxxxxxxxxx</v>
      </c>
      <c r="C35" s="56">
        <v>2</v>
      </c>
      <c r="D35">
        <v>1</v>
      </c>
      <c r="E35">
        <v>1.9325634831766483E-4</v>
      </c>
      <c r="F35">
        <v>1.296036780713536E-4</v>
      </c>
      <c r="G35">
        <v>1.7548499649120985E-3</v>
      </c>
      <c r="H35">
        <v>2.94681174104227E-4</v>
      </c>
      <c r="I35" s="56">
        <v>25873</v>
      </c>
      <c r="J35" s="56">
        <v>38580</v>
      </c>
      <c r="K35" s="56">
        <v>2850</v>
      </c>
      <c r="L35" s="56">
        <v>17015</v>
      </c>
      <c r="M35" s="56" t="s">
        <v>400</v>
      </c>
      <c r="N35" s="56">
        <v>68</v>
      </c>
    </row>
    <row r="36" spans="1:14" x14ac:dyDescent="0.45">
      <c r="A36">
        <f t="shared" si="1"/>
        <v>32</v>
      </c>
      <c r="B36" t="str">
        <f t="shared" si="2"/>
        <v>xxxxxxxxxxxxxxxxxxxxxxxxxxxxxxxx</v>
      </c>
      <c r="C36" s="56">
        <v>4</v>
      </c>
      <c r="D36">
        <v>1</v>
      </c>
      <c r="E36">
        <v>2.0371987043711525E-4</v>
      </c>
      <c r="F36">
        <v>1.360329823705453E-4</v>
      </c>
      <c r="G36">
        <v>1.7594970795151434E-3</v>
      </c>
      <c r="H36">
        <v>2.7922947669015922E-4</v>
      </c>
      <c r="I36" s="56">
        <v>24544</v>
      </c>
      <c r="J36" s="56">
        <v>36756</v>
      </c>
      <c r="K36" s="56">
        <v>2842</v>
      </c>
      <c r="L36" s="56">
        <v>17910</v>
      </c>
      <c r="M36" s="56" t="s">
        <v>401</v>
      </c>
      <c r="N36" s="56">
        <v>136</v>
      </c>
    </row>
    <row r="37" spans="1:14" x14ac:dyDescent="0.45">
      <c r="A37">
        <f t="shared" si="1"/>
        <v>32</v>
      </c>
      <c r="B37" t="str">
        <f t="shared" si="2"/>
        <v>xxxxxxxxxxxxxxxxxxxxxxxxxxxxxxxx</v>
      </c>
      <c r="C37" s="56">
        <v>8</v>
      </c>
      <c r="D37">
        <v>1</v>
      </c>
      <c r="E37">
        <v>2.1740981781756378E-4</v>
      </c>
      <c r="F37">
        <v>1.4749376401188439E-4</v>
      </c>
      <c r="G37">
        <v>1.762221740663591E-3</v>
      </c>
      <c r="H37">
        <v>2.8538812785388126E-4</v>
      </c>
      <c r="I37" s="56">
        <v>22999</v>
      </c>
      <c r="J37" s="56">
        <v>33900</v>
      </c>
      <c r="K37" s="56">
        <v>2838</v>
      </c>
      <c r="L37" s="56">
        <v>17520</v>
      </c>
      <c r="M37" s="56" t="s">
        <v>402</v>
      </c>
      <c r="N37" s="56">
        <v>272</v>
      </c>
    </row>
    <row r="38" spans="1:14" x14ac:dyDescent="0.45">
      <c r="A38">
        <f t="shared" si="1"/>
        <v>32</v>
      </c>
      <c r="B38" t="str">
        <f t="shared" si="2"/>
        <v>xxxxxxxxxxxxxxxxxxxxxxxxxxxxxxxx</v>
      </c>
      <c r="C38" s="56">
        <v>16</v>
      </c>
      <c r="D38">
        <v>1</v>
      </c>
      <c r="E38">
        <v>2.4103512822922578E-4</v>
      </c>
      <c r="F38">
        <v>1.7023951857318296E-4</v>
      </c>
      <c r="G38">
        <v>1.7943890204598508E-3</v>
      </c>
      <c r="H38">
        <v>2.9453345900094249E-4</v>
      </c>
      <c r="I38" s="56">
        <v>20744</v>
      </c>
      <c r="J38" s="56">
        <v>29371</v>
      </c>
      <c r="K38" s="56">
        <v>2787</v>
      </c>
      <c r="L38" s="56">
        <v>16976</v>
      </c>
      <c r="M38" s="56" t="s">
        <v>403</v>
      </c>
      <c r="N38" s="56">
        <v>544</v>
      </c>
    </row>
    <row r="39" spans="1:14" x14ac:dyDescent="0.45">
      <c r="A39">
        <f t="shared" si="1"/>
        <v>32</v>
      </c>
      <c r="B39" t="str">
        <f t="shared" si="2"/>
        <v>xxxxxxxxxxxxxxxxxxxxxxxxxxxxxxxx</v>
      </c>
      <c r="C39" s="56">
        <v>32</v>
      </c>
      <c r="D39">
        <v>1</v>
      </c>
      <c r="E39">
        <v>2.9474658099366244E-4</v>
      </c>
      <c r="F39">
        <v>2.1378801522071821E-4</v>
      </c>
      <c r="G39">
        <v>1.8902114890328378E-3</v>
      </c>
      <c r="H39">
        <v>2.9301453352086266E-4</v>
      </c>
      <c r="I39" s="56">
        <v>16964</v>
      </c>
      <c r="J39" s="56">
        <v>23388</v>
      </c>
      <c r="K39" s="56">
        <v>2646</v>
      </c>
      <c r="L39" s="56">
        <v>17064</v>
      </c>
      <c r="M39" s="56" t="s">
        <v>404</v>
      </c>
      <c r="N39" s="56">
        <v>1088</v>
      </c>
    </row>
    <row r="40" spans="1:14" x14ac:dyDescent="0.45">
      <c r="A40">
        <f t="shared" si="1"/>
        <v>32</v>
      </c>
      <c r="B40" t="str">
        <f t="shared" si="2"/>
        <v>xxxxxxxxxxxxxxxxxxxxxxxxxxxxxxxx</v>
      </c>
      <c r="C40" s="56">
        <v>64</v>
      </c>
      <c r="D40">
        <v>1</v>
      </c>
      <c r="E40">
        <v>3.7268279794419086E-4</v>
      </c>
      <c r="F40">
        <v>2.9590856314319364E-4</v>
      </c>
      <c r="G40">
        <v>2.1947455462859064E-3</v>
      </c>
      <c r="H40">
        <v>2.7915805929317177E-4</v>
      </c>
      <c r="I40" s="56">
        <v>13417</v>
      </c>
      <c r="J40" s="56">
        <v>16898</v>
      </c>
      <c r="K40" s="56">
        <v>2279</v>
      </c>
      <c r="L40" s="56">
        <v>17911</v>
      </c>
      <c r="M40" s="56" t="s">
        <v>405</v>
      </c>
      <c r="N40" s="56">
        <v>2176</v>
      </c>
    </row>
    <row r="41" spans="1:14" x14ac:dyDescent="0.45">
      <c r="A41">
        <f t="shared" si="1"/>
        <v>32</v>
      </c>
      <c r="B41" t="str">
        <f t="shared" si="2"/>
        <v>xxxxxxxxxxxxxxxxxxxxxxxxxxxxxxxx</v>
      </c>
      <c r="C41" s="56">
        <v>128</v>
      </c>
      <c r="D41">
        <v>1</v>
      </c>
      <c r="E41">
        <v>5.4632679995774737E-4</v>
      </c>
      <c r="F41">
        <v>4.7073200903837299E-4</v>
      </c>
      <c r="G41">
        <v>2.5064895739329556E-3</v>
      </c>
      <c r="H41">
        <v>3.0894710825506676E-4</v>
      </c>
      <c r="I41" s="56">
        <v>9153</v>
      </c>
      <c r="J41" s="56">
        <v>10622</v>
      </c>
      <c r="K41" s="56">
        <v>1995</v>
      </c>
      <c r="L41" s="56">
        <v>16184</v>
      </c>
      <c r="M41" s="56" t="s">
        <v>406</v>
      </c>
      <c r="N41" s="56">
        <v>4352</v>
      </c>
    </row>
    <row r="42" spans="1:14" x14ac:dyDescent="0.45">
      <c r="A42">
        <f t="shared" si="1"/>
        <v>32</v>
      </c>
      <c r="B42" t="str">
        <f t="shared" si="2"/>
        <v>xxxxxxxxxxxxxxxxxxxxxxxxxxxxxxxx</v>
      </c>
      <c r="C42" s="56">
        <v>256</v>
      </c>
      <c r="D42">
        <v>1</v>
      </c>
      <c r="E42">
        <v>8.9999521238140327E-4</v>
      </c>
      <c r="F42">
        <v>8.1483133452915169E-4</v>
      </c>
      <c r="G42">
        <v>2.887131062367319E-3</v>
      </c>
      <c r="H42">
        <v>3.9872408293460925E-4</v>
      </c>
      <c r="I42" s="56">
        <v>5556</v>
      </c>
      <c r="J42" s="56">
        <v>6137</v>
      </c>
      <c r="K42" s="56">
        <v>1732</v>
      </c>
      <c r="L42" s="56">
        <v>12540</v>
      </c>
      <c r="M42" s="56" t="s">
        <v>407</v>
      </c>
      <c r="N42" s="56">
        <v>8704</v>
      </c>
    </row>
    <row r="43" spans="1:14" x14ac:dyDescent="0.45">
      <c r="A43">
        <f t="shared" si="1"/>
        <v>32</v>
      </c>
      <c r="B43" t="str">
        <f t="shared" si="2"/>
        <v>xxxxxxxxxxxxxxxxxxxxxxxxxxxxxxxx</v>
      </c>
      <c r="C43" s="56">
        <v>512</v>
      </c>
      <c r="D43">
        <v>1</v>
      </c>
      <c r="E43">
        <v>1.5815737507900854E-3</v>
      </c>
      <c r="F43">
        <v>1.5131673222420379E-3</v>
      </c>
      <c r="G43">
        <v>4.2429990670061176E-3</v>
      </c>
      <c r="H43">
        <v>4.164584374479427E-4</v>
      </c>
      <c r="I43" s="56">
        <v>3162</v>
      </c>
      <c r="J43" s="56">
        <v>3305</v>
      </c>
      <c r="K43" s="56">
        <v>1179</v>
      </c>
      <c r="L43" s="56">
        <v>12006</v>
      </c>
      <c r="M43" s="56" t="s">
        <v>408</v>
      </c>
      <c r="N43" s="56">
        <v>17408</v>
      </c>
    </row>
    <row r="44" spans="1:14" x14ac:dyDescent="0.45">
      <c r="A44">
        <f t="shared" si="1"/>
        <v>32</v>
      </c>
      <c r="B44" t="str">
        <f t="shared" si="2"/>
        <v>xxxxxxxxxxxxxxxxxxxxxxxxxxxxxxxx</v>
      </c>
      <c r="C44" s="56">
        <v>1024</v>
      </c>
      <c r="D44">
        <v>1</v>
      </c>
      <c r="E44">
        <v>3.1851305095604949E-3</v>
      </c>
      <c r="F44">
        <v>3.3608534274100492E-3</v>
      </c>
      <c r="G44">
        <v>7.7960665108900038E-3</v>
      </c>
      <c r="H44">
        <v>5.2537564358516337E-4</v>
      </c>
      <c r="I44" s="56">
        <v>1570</v>
      </c>
      <c r="J44" s="56">
        <v>1488</v>
      </c>
      <c r="K44" s="56">
        <v>642</v>
      </c>
      <c r="L44" s="56">
        <v>9517</v>
      </c>
      <c r="M44" s="56" t="s">
        <v>409</v>
      </c>
      <c r="N44" s="56">
        <v>34816</v>
      </c>
    </row>
    <row r="45" spans="1:14" x14ac:dyDescent="0.45">
      <c r="A45">
        <f t="shared" si="1"/>
        <v>32</v>
      </c>
      <c r="B45" t="str">
        <f t="shared" si="2"/>
        <v>xxxxxxxxxxxxxxxxxxxxxxxxxxxxxxxx</v>
      </c>
      <c r="C45" s="56">
        <v>2048</v>
      </c>
      <c r="D45">
        <v>1</v>
      </c>
      <c r="E45">
        <v>6.9802884239608598E-3</v>
      </c>
      <c r="F45">
        <v>6.3632323155070015E-3</v>
      </c>
      <c r="G45">
        <v>1.2859873264755068E-2</v>
      </c>
      <c r="H45">
        <v>7.1633237822349568E-4</v>
      </c>
      <c r="I45" s="56">
        <v>717</v>
      </c>
      <c r="J45" s="56">
        <v>786</v>
      </c>
      <c r="K45" s="56">
        <v>389</v>
      </c>
      <c r="L45" s="56">
        <v>6980</v>
      </c>
      <c r="M45" s="56" t="s">
        <v>410</v>
      </c>
      <c r="N45" s="56">
        <v>69632</v>
      </c>
    </row>
    <row r="46" spans="1:14" x14ac:dyDescent="0.45">
      <c r="A46">
        <f t="shared" si="1"/>
        <v>32</v>
      </c>
      <c r="B46" t="str">
        <f t="shared" si="2"/>
        <v>xxxxxxxxxxxxxxxxxxxxxxxxxxxxxxxx</v>
      </c>
      <c r="C46" s="56">
        <v>4096</v>
      </c>
      <c r="D46">
        <v>1</v>
      </c>
      <c r="E46">
        <v>1.2751216539412823E-2</v>
      </c>
      <c r="F46">
        <v>1.2411703225834729E-2</v>
      </c>
      <c r="G46">
        <v>2.5487506091281496E-2</v>
      </c>
      <c r="H46">
        <v>1.126887536623845E-3</v>
      </c>
      <c r="I46" s="56">
        <v>393</v>
      </c>
      <c r="J46" s="56">
        <v>403</v>
      </c>
      <c r="K46" s="56">
        <v>197</v>
      </c>
      <c r="L46" s="56">
        <v>4437</v>
      </c>
      <c r="M46" s="56" t="s">
        <v>411</v>
      </c>
      <c r="N46" s="56">
        <v>139264</v>
      </c>
    </row>
    <row r="47" spans="1:14" x14ac:dyDescent="0.45">
      <c r="A47">
        <f t="shared" si="1"/>
        <v>32</v>
      </c>
      <c r="B47" t="str">
        <f t="shared" si="2"/>
        <v>xxxxxxxxxxxxxxxxxxxxxxxxxxxxxxxx</v>
      </c>
      <c r="C47" s="56">
        <v>8192</v>
      </c>
      <c r="D47">
        <v>1</v>
      </c>
      <c r="E47">
        <v>2.7298939673884255E-2</v>
      </c>
      <c r="F47">
        <v>2.6184996335093098E-2</v>
      </c>
      <c r="G47">
        <v>5.1391015305927462E-2</v>
      </c>
      <c r="H47">
        <v>2.2231110466851126E-3</v>
      </c>
      <c r="I47" s="56">
        <v>184</v>
      </c>
      <c r="J47" s="56">
        <v>191</v>
      </c>
      <c r="K47" s="56">
        <v>98</v>
      </c>
      <c r="L47" s="56">
        <v>2250</v>
      </c>
      <c r="M47" s="56" t="s">
        <v>412</v>
      </c>
      <c r="N47" s="56">
        <v>278528</v>
      </c>
    </row>
    <row r="48" spans="1:14" x14ac:dyDescent="0.45">
      <c r="A48">
        <f t="shared" si="1"/>
        <v>32</v>
      </c>
      <c r="B48" t="str">
        <f t="shared" si="2"/>
        <v>xxxxxxxxxxxxxxxxxxxxxxxxxxxxxxxx</v>
      </c>
      <c r="C48" s="56">
        <v>16384</v>
      </c>
      <c r="D48">
        <v>1</v>
      </c>
      <c r="E48">
        <v>5.391417096759523E-2</v>
      </c>
      <c r="F48">
        <v>5.3540244680876405E-2</v>
      </c>
      <c r="G48">
        <v>8.7841037931302074E-2</v>
      </c>
      <c r="H48">
        <v>4.2898800115438104E-3</v>
      </c>
      <c r="I48" s="56">
        <v>93</v>
      </c>
      <c r="J48" s="56">
        <v>94</v>
      </c>
      <c r="K48" s="56">
        <v>58</v>
      </c>
      <c r="L48" s="56">
        <v>1166</v>
      </c>
      <c r="M48" s="56" t="s">
        <v>413</v>
      </c>
      <c r="N48" s="56">
        <v>557056</v>
      </c>
    </row>
    <row r="49" spans="1:14" x14ac:dyDescent="0.45">
      <c r="A49">
        <f t="shared" si="1"/>
        <v>32</v>
      </c>
      <c r="B49" t="str">
        <f t="shared" si="2"/>
        <v>xxxxxxxxxxxxxxxxxxxxxxxxxxxxxxxx</v>
      </c>
      <c r="C49" s="56">
        <v>32768</v>
      </c>
      <c r="D49">
        <v>1</v>
      </c>
      <c r="E49">
        <v>0.10869694042559515</v>
      </c>
      <c r="F49">
        <v>0.10591400208371245</v>
      </c>
      <c r="G49">
        <v>0.17908106785658415</v>
      </c>
      <c r="H49">
        <v>7.6079024369955783E-3</v>
      </c>
      <c r="I49" s="56">
        <v>47</v>
      </c>
      <c r="J49" s="56">
        <v>48</v>
      </c>
      <c r="K49" s="56">
        <v>28</v>
      </c>
      <c r="L49" s="56">
        <v>658</v>
      </c>
      <c r="M49" s="56" t="s">
        <v>414</v>
      </c>
      <c r="N49" s="56">
        <v>1114112</v>
      </c>
    </row>
    <row r="50" spans="1:14" x14ac:dyDescent="0.45">
      <c r="A50">
        <f t="shared" si="1"/>
        <v>32</v>
      </c>
      <c r="B50" t="str">
        <f t="shared" si="2"/>
        <v>xxxxxxxxxxxxxxxxxxxxxxxxxxxxxxxx</v>
      </c>
      <c r="C50" s="56">
        <v>65536</v>
      </c>
      <c r="D50">
        <v>1</v>
      </c>
      <c r="E50">
        <v>0.21775337826187277</v>
      </c>
      <c r="F50">
        <v>0.20641728800022974</v>
      </c>
      <c r="G50">
        <v>0.34496463999967092</v>
      </c>
      <c r="H50">
        <v>1.4204545454545454E-2</v>
      </c>
      <c r="I50" s="56">
        <v>23</v>
      </c>
      <c r="J50" s="56">
        <v>25</v>
      </c>
      <c r="K50" s="56">
        <v>15</v>
      </c>
      <c r="L50" s="56">
        <v>352</v>
      </c>
      <c r="M50" s="56" t="s">
        <v>415</v>
      </c>
      <c r="N50" s="56">
        <v>2228224</v>
      </c>
    </row>
    <row r="51" spans="1:14" x14ac:dyDescent="0.45">
      <c r="A51">
        <f t="shared" si="1"/>
        <v>32</v>
      </c>
      <c r="B51" t="str">
        <f t="shared" si="2"/>
        <v>xxxxxxxxxxxxxxxxxxxxxxxxxxxxxxxx</v>
      </c>
      <c r="C51" s="56">
        <v>131072</v>
      </c>
      <c r="D51">
        <v>1</v>
      </c>
      <c r="E51">
        <v>0.44686813333343406</v>
      </c>
      <c r="F51">
        <v>0.41783022500021616</v>
      </c>
      <c r="G51">
        <v>0.63971012500041979</v>
      </c>
      <c r="H51">
        <v>2.889655239280613E-2</v>
      </c>
      <c r="I51" s="56">
        <v>12</v>
      </c>
      <c r="J51" s="56">
        <v>12</v>
      </c>
      <c r="K51" s="56">
        <v>8</v>
      </c>
      <c r="L51" s="56">
        <v>174</v>
      </c>
      <c r="M51" s="56" t="s">
        <v>416</v>
      </c>
      <c r="N51" s="56">
        <v>4456448</v>
      </c>
    </row>
    <row r="52" spans="1:14" x14ac:dyDescent="0.45">
      <c r="A52">
        <f t="shared" si="1"/>
        <v>32</v>
      </c>
      <c r="B52" t="str">
        <f t="shared" si="2"/>
        <v>xxxxxxxxxxxxxxxxxxxxxxxxxxxxxxxx</v>
      </c>
      <c r="C52" s="56">
        <v>262144</v>
      </c>
      <c r="D52">
        <v>1</v>
      </c>
      <c r="E52">
        <v>0.88242553333596641</v>
      </c>
      <c r="F52">
        <v>0.89157463333200815</v>
      </c>
      <c r="G52">
        <v>1.397650649996649</v>
      </c>
      <c r="H52">
        <v>6.137804868744641E-2</v>
      </c>
      <c r="I52" s="56">
        <v>6</v>
      </c>
      <c r="J52" s="56">
        <v>6</v>
      </c>
      <c r="K52" s="56">
        <v>4</v>
      </c>
      <c r="L52" s="56">
        <v>82</v>
      </c>
      <c r="M52" s="56" t="s">
        <v>417</v>
      </c>
      <c r="N52" s="56">
        <v>8912896</v>
      </c>
    </row>
    <row r="53" spans="1:14" x14ac:dyDescent="0.45">
      <c r="A53">
        <f t="shared" si="1"/>
        <v>32</v>
      </c>
      <c r="B53" t="str">
        <f t="shared" si="2"/>
        <v>xxxxxxxxxxxxxxxxxxxxxxxxxxxxxxxx</v>
      </c>
      <c r="C53" s="56">
        <v>524288</v>
      </c>
      <c r="D53">
        <v>1</v>
      </c>
      <c r="E53">
        <v>1.798075166666725</v>
      </c>
      <c r="F53">
        <v>1.6851726000022609</v>
      </c>
      <c r="G53">
        <v>2.4234779333346523</v>
      </c>
      <c r="H53">
        <v>0.11160000165303548</v>
      </c>
      <c r="I53" s="56">
        <v>3</v>
      </c>
      <c r="J53" s="56">
        <v>3</v>
      </c>
      <c r="K53" s="56">
        <v>3</v>
      </c>
      <c r="L53" s="56">
        <v>45</v>
      </c>
      <c r="M53" s="56" t="s">
        <v>418</v>
      </c>
      <c r="N53" s="56">
        <v>17825792</v>
      </c>
    </row>
    <row r="54" spans="1:14" x14ac:dyDescent="0.45">
      <c r="A54">
        <f t="shared" si="1"/>
        <v>32</v>
      </c>
      <c r="B54" t="str">
        <f t="shared" si="2"/>
        <v>xxxxxxxxxxxxxxxxxxxxxxxxxxxxxxxx</v>
      </c>
      <c r="C54" s="56">
        <v>1048576</v>
      </c>
      <c r="D54">
        <v>1</v>
      </c>
      <c r="E54">
        <v>3.4669041000015568</v>
      </c>
      <c r="F54">
        <v>3.4557305499911308</v>
      </c>
      <c r="G54">
        <v>4.9969517999998061</v>
      </c>
      <c r="H54">
        <v>0.24123809451148623</v>
      </c>
      <c r="I54" s="56">
        <v>2</v>
      </c>
      <c r="J54" s="56">
        <v>2</v>
      </c>
      <c r="K54" s="56">
        <v>2</v>
      </c>
      <c r="L54" s="56">
        <v>21</v>
      </c>
      <c r="M54" s="56" t="s">
        <v>419</v>
      </c>
      <c r="N54" s="56">
        <v>35651584</v>
      </c>
    </row>
    <row r="55" spans="1:14" x14ac:dyDescent="0.45">
      <c r="C55" s="56"/>
      <c r="I55" s="56"/>
      <c r="J55" s="56"/>
      <c r="K55" s="56"/>
      <c r="L55" s="56"/>
    </row>
    <row r="56" spans="1:14" x14ac:dyDescent="0.45">
      <c r="I56" s="56"/>
      <c r="J56" s="56"/>
      <c r="K56" s="56"/>
      <c r="L56" s="56"/>
      <c r="N56">
        <f>N54/1000000/E54</f>
        <v>10.283406454762908</v>
      </c>
    </row>
    <row r="57" spans="1:14" x14ac:dyDescent="0.45">
      <c r="I57" s="56"/>
      <c r="J57" s="56"/>
      <c r="K57" s="56"/>
      <c r="L57" s="56"/>
      <c r="N57" s="56">
        <f>C54*D54/E54</f>
        <v>302453.13102243847</v>
      </c>
    </row>
    <row r="58" spans="1:14" x14ac:dyDescent="0.45">
      <c r="I58" s="56"/>
      <c r="J58" s="56"/>
      <c r="K58" s="56"/>
      <c r="L58" s="56"/>
      <c r="M58" s="14" t="s">
        <v>531</v>
      </c>
    </row>
    <row r="59" spans="1:14" x14ac:dyDescent="0.45">
      <c r="I59" s="56"/>
      <c r="J59" s="56"/>
      <c r="K59" s="56"/>
      <c r="L59" s="56"/>
      <c r="M59" t="s">
        <v>539</v>
      </c>
    </row>
    <row r="60" spans="1:14" ht="42.75" x14ac:dyDescent="0.45">
      <c r="A60" s="12" t="s">
        <v>10</v>
      </c>
      <c r="B60" s="12" t="s">
        <v>11</v>
      </c>
      <c r="C60" s="12" t="s">
        <v>12</v>
      </c>
      <c r="D60" s="12" t="s">
        <v>13</v>
      </c>
      <c r="E60" s="13" t="s">
        <v>673</v>
      </c>
      <c r="F60" s="13" t="s">
        <v>374</v>
      </c>
      <c r="G60" s="13" t="s">
        <v>375</v>
      </c>
      <c r="H60" s="13" t="s">
        <v>376</v>
      </c>
      <c r="I60" s="13" t="str" cm="1">
        <f t="array" ref="I60:L60">"NCalls"&amp;CHAR(10)&amp;E60:H60</f>
        <v>NCalls
CSVRead
v0.4</v>
      </c>
      <c r="J60" s="13" t="str">
        <v>NCalls
sdkn104
v1.9</v>
      </c>
      <c r="K60" s="13" t="str">
        <v>NCalls
ws_garcia
v3.1.5</v>
      </c>
      <c r="L60" s="59" t="str">
        <v>NCalls
CSV.jl
v0.8.5+</v>
      </c>
      <c r="M60" s="12" t="s">
        <v>14</v>
      </c>
      <c r="N60" s="12" t="s">
        <v>15</v>
      </c>
    </row>
    <row r="61" spans="1:14" x14ac:dyDescent="0.45">
      <c r="A61">
        <f>LEN(B61)</f>
        <v>20</v>
      </c>
      <c r="B61" t="str">
        <f>"""xxxxxxxx"&amp;CHAR(13)&amp;CHAR(10)&amp;"yyyyyyyy"""</f>
        <v>"xxxxxxxx_x000D_
yyyyyyyy"</v>
      </c>
      <c r="C61" s="56">
        <v>1</v>
      </c>
      <c r="D61">
        <v>1</v>
      </c>
      <c r="E61">
        <v>2.1603036941022895E-4</v>
      </c>
      <c r="F61">
        <v>1.3940688934115154E-4</v>
      </c>
      <c r="G61">
        <v>2.0367868431718631E-3</v>
      </c>
      <c r="H61">
        <v>2.6981132692403869E-4</v>
      </c>
      <c r="I61" s="56">
        <v>23145</v>
      </c>
      <c r="J61" s="56">
        <v>35867</v>
      </c>
      <c r="K61" s="56">
        <v>2455</v>
      </c>
      <c r="L61" s="56">
        <v>18550</v>
      </c>
      <c r="M61" s="56" t="s">
        <v>420</v>
      </c>
      <c r="N61" s="56">
        <v>26</v>
      </c>
    </row>
    <row r="62" spans="1:14" x14ac:dyDescent="0.45">
      <c r="A62">
        <f t="shared" ref="A62:A81" si="3">LEN(B62)</f>
        <v>20</v>
      </c>
      <c r="B62" t="str">
        <f t="shared" ref="B62:B81" si="4">"""xxxxxxxx"&amp;CHAR(13)&amp;CHAR(10)&amp;"yyyyyyyy"""</f>
        <v>"xxxxxxxx_x000D_
yyyyyyyy"</v>
      </c>
      <c r="C62" s="56">
        <v>2</v>
      </c>
      <c r="D62">
        <v>1</v>
      </c>
      <c r="E62">
        <v>2.0999505270585906E-4</v>
      </c>
      <c r="F62">
        <v>1.4518203832765902E-4</v>
      </c>
      <c r="G62">
        <v>2.0634579620428389E-3</v>
      </c>
      <c r="H62">
        <v>2.5379422364346985E-4</v>
      </c>
      <c r="I62" s="56">
        <v>23811</v>
      </c>
      <c r="J62" s="56">
        <v>34440</v>
      </c>
      <c r="K62" s="56">
        <v>2424</v>
      </c>
      <c r="L62" s="56">
        <v>19701</v>
      </c>
      <c r="M62" s="56" t="s">
        <v>421</v>
      </c>
      <c r="N62" s="56">
        <v>52</v>
      </c>
    </row>
    <row r="63" spans="1:14" x14ac:dyDescent="0.45">
      <c r="A63">
        <f t="shared" si="3"/>
        <v>20</v>
      </c>
      <c r="B63" t="str">
        <f t="shared" si="4"/>
        <v>"xxxxxxxx_x000D_
yyyyyyyy"</v>
      </c>
      <c r="C63" s="56">
        <v>4</v>
      </c>
      <c r="D63">
        <v>1</v>
      </c>
      <c r="E63">
        <v>2.1847792973930791E-4</v>
      </c>
      <c r="F63">
        <v>1.5098848592846474E-4</v>
      </c>
      <c r="G63">
        <v>2.115451649755008E-3</v>
      </c>
      <c r="H63">
        <v>2.5272947836635666E-4</v>
      </c>
      <c r="I63" s="56">
        <v>22886</v>
      </c>
      <c r="J63" s="56">
        <v>33116</v>
      </c>
      <c r="K63" s="56">
        <v>2364</v>
      </c>
      <c r="L63" s="56">
        <v>19784</v>
      </c>
      <c r="M63" s="56" t="s">
        <v>422</v>
      </c>
      <c r="N63" s="56">
        <v>104</v>
      </c>
    </row>
    <row r="64" spans="1:14" x14ac:dyDescent="0.45">
      <c r="A64">
        <f t="shared" si="3"/>
        <v>20</v>
      </c>
      <c r="B64" t="str">
        <f t="shared" si="4"/>
        <v>"xxxxxxxx_x000D_
yyyyyyyy"</v>
      </c>
      <c r="C64" s="56">
        <v>8</v>
      </c>
      <c r="D64">
        <v>1</v>
      </c>
      <c r="E64">
        <v>2.3794222423263701E-4</v>
      </c>
      <c r="F64">
        <v>1.7172921417751044E-4</v>
      </c>
      <c r="G64">
        <v>2.2696976849839517E-3</v>
      </c>
      <c r="H64">
        <v>2.6289228447252022E-4</v>
      </c>
      <c r="I64" s="56">
        <v>21014</v>
      </c>
      <c r="J64" s="56">
        <v>29116</v>
      </c>
      <c r="K64" s="56">
        <v>2203</v>
      </c>
      <c r="L64" s="56">
        <v>19023</v>
      </c>
      <c r="M64" s="56" t="s">
        <v>423</v>
      </c>
      <c r="N64" s="56">
        <v>208</v>
      </c>
    </row>
    <row r="65" spans="1:14" x14ac:dyDescent="0.45">
      <c r="A65">
        <f t="shared" si="3"/>
        <v>20</v>
      </c>
      <c r="B65" t="str">
        <f t="shared" si="4"/>
        <v>"xxxxxxxx_x000D_
yyyyyyyy"</v>
      </c>
      <c r="C65" s="56">
        <v>16</v>
      </c>
      <c r="D65">
        <v>1</v>
      </c>
      <c r="E65">
        <v>3.2511652145723684E-4</v>
      </c>
      <c r="F65">
        <v>2.9648368218137801E-4</v>
      </c>
      <c r="G65">
        <v>2.7164956545443334E-3</v>
      </c>
      <c r="H65">
        <v>2.6372698982013817E-4</v>
      </c>
      <c r="I65" s="56">
        <v>15380</v>
      </c>
      <c r="J65" s="56">
        <v>16865</v>
      </c>
      <c r="K65" s="56">
        <v>1841</v>
      </c>
      <c r="L65" s="56">
        <v>18959</v>
      </c>
      <c r="M65" s="56" t="s">
        <v>424</v>
      </c>
      <c r="N65" s="56">
        <v>416</v>
      </c>
    </row>
    <row r="66" spans="1:14" x14ac:dyDescent="0.45">
      <c r="A66">
        <f t="shared" si="3"/>
        <v>20</v>
      </c>
      <c r="B66" t="str">
        <f t="shared" si="4"/>
        <v>"xxxxxxxx_x000D_
yyyyyyyy"</v>
      </c>
      <c r="C66" s="56">
        <v>32</v>
      </c>
      <c r="D66">
        <v>1</v>
      </c>
      <c r="E66">
        <v>3.6617420724895246E-4</v>
      </c>
      <c r="F66">
        <v>2.9302968823365864E-4</v>
      </c>
      <c r="G66">
        <v>4.0599121753252627E-3</v>
      </c>
      <c r="H66">
        <v>2.8628685943315199E-4</v>
      </c>
      <c r="I66" s="56">
        <v>13655</v>
      </c>
      <c r="J66" s="56">
        <v>17064</v>
      </c>
      <c r="K66" s="56">
        <v>1232</v>
      </c>
      <c r="L66" s="56">
        <v>17465</v>
      </c>
      <c r="M66" s="56" t="s">
        <v>425</v>
      </c>
      <c r="N66" s="56">
        <v>832</v>
      </c>
    </row>
    <row r="67" spans="1:14" x14ac:dyDescent="0.45">
      <c r="A67">
        <f t="shared" si="3"/>
        <v>20</v>
      </c>
      <c r="B67" t="str">
        <f t="shared" si="4"/>
        <v>"xxxxxxxx_x000D_
yyyyyyyy"</v>
      </c>
      <c r="C67" s="56">
        <v>64</v>
      </c>
      <c r="D67">
        <v>1</v>
      </c>
      <c r="E67">
        <v>4.9839079039410642E-4</v>
      </c>
      <c r="F67">
        <v>4.5090238073709635E-4</v>
      </c>
      <c r="G67">
        <v>4.5158087545106463E-3</v>
      </c>
      <c r="H67">
        <v>2.810409757742679E-4</v>
      </c>
      <c r="I67" s="56">
        <v>10033</v>
      </c>
      <c r="J67" s="56">
        <v>11089</v>
      </c>
      <c r="K67" s="56">
        <v>1108</v>
      </c>
      <c r="L67" s="56">
        <v>17791</v>
      </c>
      <c r="M67" s="56" t="s">
        <v>426</v>
      </c>
      <c r="N67" s="56">
        <v>1664</v>
      </c>
    </row>
    <row r="68" spans="1:14" x14ac:dyDescent="0.45">
      <c r="A68">
        <f t="shared" si="3"/>
        <v>20</v>
      </c>
      <c r="B68" t="str">
        <f t="shared" si="4"/>
        <v>"xxxxxxxx_x000D_
yyyyyyyy"</v>
      </c>
      <c r="C68" s="56">
        <v>128</v>
      </c>
      <c r="D68">
        <v>1</v>
      </c>
      <c r="E68">
        <v>7.9430250952963592E-4</v>
      </c>
      <c r="F68">
        <v>7.8609262694407181E-4</v>
      </c>
      <c r="G68">
        <v>7.3474961820690346E-3</v>
      </c>
      <c r="H68">
        <v>2.9140925515794383E-4</v>
      </c>
      <c r="I68" s="56">
        <v>6296</v>
      </c>
      <c r="J68" s="56">
        <v>6361</v>
      </c>
      <c r="K68" s="56">
        <v>681</v>
      </c>
      <c r="L68" s="56">
        <v>17158</v>
      </c>
      <c r="M68" s="56" t="s">
        <v>427</v>
      </c>
      <c r="N68" s="56">
        <v>3328</v>
      </c>
    </row>
    <row r="69" spans="1:14" x14ac:dyDescent="0.45">
      <c r="A69">
        <f t="shared" si="3"/>
        <v>20</v>
      </c>
      <c r="B69" t="str">
        <f t="shared" si="4"/>
        <v>"xxxxxxxx_x000D_
yyyyyyyy"</v>
      </c>
      <c r="C69" s="56">
        <v>256</v>
      </c>
      <c r="D69">
        <v>1</v>
      </c>
      <c r="E69">
        <v>1.3268735208281737E-3</v>
      </c>
      <c r="F69">
        <v>1.4621229824519509E-3</v>
      </c>
      <c r="G69">
        <v>1.2276717402011283E-2</v>
      </c>
      <c r="H69">
        <v>3.2575412078962801E-4</v>
      </c>
      <c r="I69" s="56">
        <v>3769</v>
      </c>
      <c r="J69" s="56">
        <v>3420</v>
      </c>
      <c r="K69" s="56">
        <v>408</v>
      </c>
      <c r="L69" s="56">
        <v>15349</v>
      </c>
      <c r="M69" s="56" t="s">
        <v>428</v>
      </c>
      <c r="N69" s="56">
        <v>6656</v>
      </c>
    </row>
    <row r="70" spans="1:14" x14ac:dyDescent="0.45">
      <c r="A70">
        <f t="shared" si="3"/>
        <v>20</v>
      </c>
      <c r="B70" t="str">
        <f t="shared" si="4"/>
        <v>"xxxxxxxx_x000D_
yyyyyyyy"</v>
      </c>
      <c r="C70" s="56">
        <v>512</v>
      </c>
      <c r="D70">
        <v>1</v>
      </c>
      <c r="E70">
        <v>2.4468325831684275E-3</v>
      </c>
      <c r="F70">
        <v>2.7270754634684783E-3</v>
      </c>
      <c r="G70">
        <v>2.3429352803717184E-2</v>
      </c>
      <c r="H70">
        <v>4.5570543200874956E-4</v>
      </c>
      <c r="I70" s="56">
        <v>2044</v>
      </c>
      <c r="J70" s="56">
        <v>1834</v>
      </c>
      <c r="K70" s="56">
        <v>214</v>
      </c>
      <c r="L70" s="56">
        <v>10972</v>
      </c>
      <c r="M70" s="56" t="s">
        <v>429</v>
      </c>
      <c r="N70" s="56">
        <v>13312</v>
      </c>
    </row>
    <row r="71" spans="1:14" x14ac:dyDescent="0.45">
      <c r="A71">
        <f t="shared" si="3"/>
        <v>20</v>
      </c>
      <c r="B71" t="str">
        <f t="shared" si="4"/>
        <v>"xxxxxxxx_x000D_
yyyyyyyy"</v>
      </c>
      <c r="C71" s="56">
        <v>1024</v>
      </c>
      <c r="D71">
        <v>1</v>
      </c>
      <c r="E71">
        <v>4.6253847363471696E-3</v>
      </c>
      <c r="F71">
        <v>5.1971300103934243E-3</v>
      </c>
      <c r="G71">
        <v>4.3044569230743915E-2</v>
      </c>
      <c r="H71">
        <v>6.0790273556231007E-4</v>
      </c>
      <c r="I71" s="56">
        <v>1081</v>
      </c>
      <c r="J71" s="56">
        <v>963</v>
      </c>
      <c r="K71" s="56">
        <v>117</v>
      </c>
      <c r="L71" s="56">
        <v>8225</v>
      </c>
      <c r="M71" s="56" t="s">
        <v>430</v>
      </c>
      <c r="N71" s="56">
        <v>26624</v>
      </c>
    </row>
    <row r="72" spans="1:14" x14ac:dyDescent="0.45">
      <c r="A72">
        <f t="shared" si="3"/>
        <v>20</v>
      </c>
      <c r="B72" t="str">
        <f t="shared" si="4"/>
        <v>"xxxxxxxx_x000D_
yyyyyyyy"</v>
      </c>
      <c r="C72" s="56">
        <v>2048</v>
      </c>
      <c r="D72">
        <v>1</v>
      </c>
      <c r="E72">
        <v>9.137607846739634E-3</v>
      </c>
      <c r="F72">
        <v>1.0695058974384183E-2</v>
      </c>
      <c r="G72">
        <v>8.376551166681262E-2</v>
      </c>
      <c r="H72">
        <v>7.6452599388379206E-4</v>
      </c>
      <c r="I72" s="56">
        <v>548</v>
      </c>
      <c r="J72" s="56">
        <v>468</v>
      </c>
      <c r="K72" s="56">
        <v>60</v>
      </c>
      <c r="L72" s="56">
        <v>6540</v>
      </c>
      <c r="M72" s="56" t="s">
        <v>431</v>
      </c>
      <c r="N72" s="56">
        <v>53248</v>
      </c>
    </row>
    <row r="73" spans="1:14" x14ac:dyDescent="0.45">
      <c r="A73">
        <f t="shared" si="3"/>
        <v>20</v>
      </c>
      <c r="B73" t="str">
        <f t="shared" si="4"/>
        <v>"xxxxxxxx_x000D_
yyyyyyyy"</v>
      </c>
      <c r="C73" s="56">
        <v>4096</v>
      </c>
      <c r="D73">
        <v>1</v>
      </c>
      <c r="E73">
        <v>1.9623929803949031E-2</v>
      </c>
      <c r="F73">
        <v>2.2815364545518108E-2</v>
      </c>
      <c r="G73">
        <v>0.16705684666715873</v>
      </c>
      <c r="H73">
        <v>1.1544321712694671E-3</v>
      </c>
      <c r="I73" s="56">
        <v>255</v>
      </c>
      <c r="J73" s="56">
        <v>220</v>
      </c>
      <c r="K73" s="56">
        <v>30</v>
      </c>
      <c r="L73" s="56">
        <v>4332</v>
      </c>
      <c r="M73" s="56" t="s">
        <v>432</v>
      </c>
      <c r="N73" s="56">
        <v>106496</v>
      </c>
    </row>
    <row r="74" spans="1:14" x14ac:dyDescent="0.45">
      <c r="A74">
        <f t="shared" si="3"/>
        <v>20</v>
      </c>
      <c r="B74" t="str">
        <f t="shared" si="4"/>
        <v>"xxxxxxxx_x000D_
yyyyyyyy"</v>
      </c>
      <c r="C74" s="56">
        <v>8192</v>
      </c>
      <c r="D74">
        <v>1</v>
      </c>
      <c r="E74">
        <v>4.470644107121708E-2</v>
      </c>
      <c r="F74">
        <v>5.9383738823645914E-2</v>
      </c>
      <c r="G74">
        <v>0.47186666363532742</v>
      </c>
      <c r="H74">
        <v>2.8555111364934323E-3</v>
      </c>
      <c r="I74" s="56">
        <v>112</v>
      </c>
      <c r="J74" s="56">
        <v>85</v>
      </c>
      <c r="K74" s="56">
        <v>11</v>
      </c>
      <c r="L74" s="56">
        <v>1751</v>
      </c>
      <c r="M74" s="56" t="s">
        <v>433</v>
      </c>
      <c r="N74" s="56">
        <v>212992</v>
      </c>
    </row>
    <row r="75" spans="1:14" x14ac:dyDescent="0.45">
      <c r="A75">
        <f t="shared" si="3"/>
        <v>20</v>
      </c>
      <c r="B75" t="str">
        <f t="shared" si="4"/>
        <v>"xxxxxxxx_x000D_
yyyyyyyy"</v>
      </c>
      <c r="C75" s="56">
        <v>16384</v>
      </c>
      <c r="D75">
        <v>1</v>
      </c>
      <c r="E75">
        <v>9.7730813461217064E-2</v>
      </c>
      <c r="F75">
        <v>9.1585472727257922E-2</v>
      </c>
      <c r="G75">
        <v>0.67650382500141859</v>
      </c>
      <c r="H75">
        <v>4.6800748559222031E-3</v>
      </c>
      <c r="I75" s="56">
        <v>52</v>
      </c>
      <c r="J75" s="56">
        <v>55</v>
      </c>
      <c r="K75" s="56">
        <v>8</v>
      </c>
      <c r="L75" s="56">
        <v>1069</v>
      </c>
      <c r="M75" s="56" t="s">
        <v>434</v>
      </c>
      <c r="N75" s="56">
        <v>425984</v>
      </c>
    </row>
    <row r="76" spans="1:14" x14ac:dyDescent="0.45">
      <c r="A76">
        <f t="shared" si="3"/>
        <v>20</v>
      </c>
      <c r="B76" t="str">
        <f t="shared" si="4"/>
        <v>"xxxxxxxx_x000D_
yyyyyyyy"</v>
      </c>
      <c r="C76" s="56">
        <v>32768</v>
      </c>
      <c r="D76">
        <v>1</v>
      </c>
      <c r="E76">
        <v>0.15407529696963276</v>
      </c>
      <c r="F76">
        <v>0.17911444642855454</v>
      </c>
      <c r="G76">
        <v>1.2908083499933127</v>
      </c>
      <c r="H76">
        <v>8.4619288113718313E-3</v>
      </c>
      <c r="I76" s="56">
        <v>33</v>
      </c>
      <c r="J76" s="56">
        <v>28</v>
      </c>
      <c r="K76" s="56">
        <v>4</v>
      </c>
      <c r="L76" s="56">
        <v>591</v>
      </c>
      <c r="M76" s="56" t="s">
        <v>435</v>
      </c>
      <c r="N76" s="56">
        <v>851968</v>
      </c>
    </row>
    <row r="77" spans="1:14" x14ac:dyDescent="0.45">
      <c r="A77">
        <f t="shared" si="3"/>
        <v>20</v>
      </c>
      <c r="B77" t="str">
        <f t="shared" si="4"/>
        <v>"xxxxxxxx_x000D_
yyyyyyyy"</v>
      </c>
      <c r="C77" s="56">
        <v>65536</v>
      </c>
      <c r="D77">
        <v>1</v>
      </c>
      <c r="E77">
        <v>0.31296384705723646</v>
      </c>
      <c r="F77">
        <v>0.34762850000018564</v>
      </c>
      <c r="G77">
        <v>2.5288349500042386</v>
      </c>
      <c r="H77">
        <v>1.488095238095238E-2</v>
      </c>
      <c r="I77" s="56">
        <v>17</v>
      </c>
      <c r="J77" s="56">
        <v>15</v>
      </c>
      <c r="K77" s="56">
        <v>2</v>
      </c>
      <c r="L77" s="56">
        <v>336</v>
      </c>
      <c r="M77" s="56" t="s">
        <v>436</v>
      </c>
      <c r="N77" s="56">
        <v>1703936</v>
      </c>
    </row>
    <row r="78" spans="1:14" x14ac:dyDescent="0.45">
      <c r="A78">
        <f t="shared" si="3"/>
        <v>20</v>
      </c>
      <c r="B78" t="str">
        <f t="shared" si="4"/>
        <v>"xxxxxxxx_x000D_
yyyyyyyy"</v>
      </c>
      <c r="C78" s="56">
        <v>131072</v>
      </c>
      <c r="D78">
        <v>1</v>
      </c>
      <c r="E78">
        <v>0.59565977777755408</v>
      </c>
      <c r="F78">
        <v>0.65986302500095917</v>
      </c>
      <c r="G78">
        <v>5.2252145000093151</v>
      </c>
      <c r="H78">
        <v>3.2751633450875874E-2</v>
      </c>
      <c r="I78" s="56">
        <v>9</v>
      </c>
      <c r="J78" s="56">
        <v>8</v>
      </c>
      <c r="K78" s="56">
        <v>1</v>
      </c>
      <c r="L78" s="56">
        <v>153</v>
      </c>
      <c r="M78" s="56" t="s">
        <v>437</v>
      </c>
      <c r="N78" s="56">
        <v>3407872</v>
      </c>
    </row>
    <row r="79" spans="1:14" x14ac:dyDescent="0.45">
      <c r="A79">
        <f t="shared" si="3"/>
        <v>20</v>
      </c>
      <c r="B79" t="str">
        <f t="shared" si="4"/>
        <v>"xxxxxxxx_x000D_
yyyyyyyy"</v>
      </c>
      <c r="C79" s="56">
        <v>262144</v>
      </c>
      <c r="D79">
        <v>1</v>
      </c>
      <c r="E79">
        <v>1.1740978199988603</v>
      </c>
      <c r="F79">
        <v>1.3619116749978275</v>
      </c>
      <c r="G79">
        <v>9.9543455000093672</v>
      </c>
      <c r="H79">
        <v>6.1341465973272558E-2</v>
      </c>
      <c r="I79" s="56">
        <v>5</v>
      </c>
      <c r="J79" s="56">
        <v>4</v>
      </c>
      <c r="K79" s="56">
        <v>1</v>
      </c>
      <c r="L79" s="56">
        <v>82</v>
      </c>
      <c r="M79" s="56" t="s">
        <v>438</v>
      </c>
      <c r="N79" s="56">
        <v>6815744</v>
      </c>
    </row>
    <row r="80" spans="1:14" x14ac:dyDescent="0.45">
      <c r="A80">
        <f t="shared" si="3"/>
        <v>20</v>
      </c>
      <c r="B80" t="str">
        <f t="shared" si="4"/>
        <v>"xxxxxxxx_x000D_
yyyyyyyy"</v>
      </c>
      <c r="C80" s="56">
        <v>524288</v>
      </c>
      <c r="D80">
        <v>1</v>
      </c>
      <c r="E80">
        <v>2.4352766999994251</v>
      </c>
      <c r="F80">
        <v>2.8025458500051172</v>
      </c>
      <c r="G80">
        <v>20.408638900000369</v>
      </c>
      <c r="H80">
        <v>0.12019047282990955</v>
      </c>
      <c r="I80" s="56">
        <v>3</v>
      </c>
      <c r="J80" s="56">
        <v>2</v>
      </c>
      <c r="K80" s="56">
        <v>1</v>
      </c>
      <c r="L80" s="56">
        <v>42</v>
      </c>
      <c r="M80" s="56" t="s">
        <v>439</v>
      </c>
      <c r="N80" s="56">
        <v>13631488</v>
      </c>
    </row>
    <row r="81" spans="1:14" x14ac:dyDescent="0.45">
      <c r="A81">
        <f t="shared" si="3"/>
        <v>20</v>
      </c>
      <c r="B81" t="str">
        <f t="shared" si="4"/>
        <v>"xxxxxxxx_x000D_
yyyyyyyy"</v>
      </c>
      <c r="C81" s="56">
        <v>1048576</v>
      </c>
      <c r="D81">
        <v>1</v>
      </c>
      <c r="E81">
        <v>4.8907501499925274</v>
      </c>
      <c r="F81">
        <v>5.3851102000044193</v>
      </c>
      <c r="G81">
        <v>40.817583500000183</v>
      </c>
      <c r="H81">
        <v>0.31800000369548798</v>
      </c>
      <c r="I81" s="56">
        <v>2</v>
      </c>
      <c r="J81" s="56">
        <v>1</v>
      </c>
      <c r="K81" s="56">
        <v>1</v>
      </c>
      <c r="L81" s="56">
        <v>16</v>
      </c>
      <c r="M81" s="56" t="s">
        <v>440</v>
      </c>
      <c r="N81" s="56">
        <v>27262976</v>
      </c>
    </row>
    <row r="82" spans="1:14" x14ac:dyDescent="0.45">
      <c r="C82" s="56"/>
      <c r="I82" s="56"/>
      <c r="J82" s="56"/>
      <c r="K82" s="56"/>
      <c r="L82" s="56"/>
    </row>
    <row r="83" spans="1:14" x14ac:dyDescent="0.45">
      <c r="I83" s="56"/>
      <c r="J83" s="56"/>
      <c r="K83" s="56"/>
      <c r="L83" s="56"/>
      <c r="N83">
        <f>N81/1000000/E81</f>
        <v>5.5743955761145667</v>
      </c>
    </row>
    <row r="84" spans="1:14" x14ac:dyDescent="0.45">
      <c r="G84">
        <f>G81/E81</f>
        <v>8.3458737919913055</v>
      </c>
      <c r="I84" s="56"/>
      <c r="J84" s="56"/>
      <c r="K84" s="56"/>
      <c r="L84" s="56"/>
      <c r="N84" s="56">
        <f>C81*D81/E81</f>
        <v>214399.82985056026</v>
      </c>
    </row>
    <row r="85" spans="1:14" x14ac:dyDescent="0.45">
      <c r="G85">
        <f>E81/H81</f>
        <v>15.379717274078514</v>
      </c>
      <c r="I85" s="56"/>
      <c r="J85" s="56"/>
      <c r="K85" s="56"/>
      <c r="L85" s="56"/>
      <c r="M85" s="14" t="s">
        <v>534</v>
      </c>
    </row>
    <row r="86" spans="1:14" x14ac:dyDescent="0.45">
      <c r="I86" s="56"/>
      <c r="J86" s="56"/>
      <c r="K86" s="56"/>
      <c r="L86" s="56"/>
      <c r="M86" t="s">
        <v>540</v>
      </c>
    </row>
    <row r="87" spans="1:14" ht="42.75" x14ac:dyDescent="0.45">
      <c r="A87" s="12" t="s">
        <v>10</v>
      </c>
      <c r="B87" s="12" t="s">
        <v>11</v>
      </c>
      <c r="C87" s="12" t="s">
        <v>12</v>
      </c>
      <c r="D87" s="12" t="s">
        <v>13</v>
      </c>
      <c r="E87" s="13" t="s">
        <v>673</v>
      </c>
      <c r="F87" s="13" t="s">
        <v>374</v>
      </c>
      <c r="G87" s="13" t="s">
        <v>375</v>
      </c>
      <c r="H87" s="13" t="s">
        <v>376</v>
      </c>
      <c r="I87" s="13" t="str" cm="1">
        <f t="array" ref="I87:L87">"NCalls"&amp;CHAR(10)&amp;E87:H87</f>
        <v>NCalls
CSVRead
v0.4</v>
      </c>
      <c r="J87" s="13" t="str">
        <v>NCalls
sdkn104
v1.9</v>
      </c>
      <c r="K87" s="13" t="str">
        <v>NCalls
ws_garcia
v3.1.5</v>
      </c>
      <c r="L87" s="59" t="str">
        <v>NCalls
CSV.jl
v0.8.5+</v>
      </c>
      <c r="M87" s="12" t="s">
        <v>14</v>
      </c>
      <c r="N87" s="12" t="s">
        <v>15</v>
      </c>
    </row>
    <row r="88" spans="1:14" x14ac:dyDescent="0.45">
      <c r="A88">
        <f>LEN(B88)</f>
        <v>17</v>
      </c>
      <c r="B88">
        <v>0.71905720709757637</v>
      </c>
      <c r="C88" s="15">
        <v>1</v>
      </c>
      <c r="D88" s="16">
        <v>10</v>
      </c>
      <c r="E88">
        <v>2.2792427295108739E-4</v>
      </c>
      <c r="F88">
        <v>1.4099030002250111E-4</v>
      </c>
      <c r="G88">
        <v>1.8875052830213154E-3</v>
      </c>
      <c r="H88">
        <v>3.1533804238143291E-4</v>
      </c>
      <c r="I88" s="56">
        <v>21938</v>
      </c>
      <c r="J88" s="56">
        <v>35464</v>
      </c>
      <c r="K88" s="56">
        <v>2650</v>
      </c>
      <c r="L88" s="56">
        <v>15856</v>
      </c>
      <c r="M88" s="56" t="s">
        <v>441</v>
      </c>
      <c r="N88" s="56">
        <v>181</v>
      </c>
    </row>
    <row r="89" spans="1:14" x14ac:dyDescent="0.45">
      <c r="A89">
        <f t="shared" ref="A89:A106" si="5">LEN(B89)</f>
        <v>17</v>
      </c>
      <c r="B89">
        <v>0.71905720709757637</v>
      </c>
      <c r="C89" s="15">
        <v>2</v>
      </c>
      <c r="D89" s="16">
        <v>10</v>
      </c>
      <c r="E89">
        <v>2.3735727712910436E-4</v>
      </c>
      <c r="F89">
        <v>1.647771889931056E-4</v>
      </c>
      <c r="G89">
        <v>1.975079383894652E-3</v>
      </c>
      <c r="H89">
        <v>3.1409008103524091E-4</v>
      </c>
      <c r="I89" s="56">
        <v>21066</v>
      </c>
      <c r="J89" s="56">
        <v>30345</v>
      </c>
      <c r="K89" s="56">
        <v>2532</v>
      </c>
      <c r="L89" s="56">
        <v>15919</v>
      </c>
      <c r="M89" s="56" t="s">
        <v>442</v>
      </c>
      <c r="N89" s="56">
        <v>362</v>
      </c>
    </row>
    <row r="90" spans="1:14" x14ac:dyDescent="0.45">
      <c r="A90">
        <f t="shared" si="5"/>
        <v>17</v>
      </c>
      <c r="B90">
        <v>0.71905720709757637</v>
      </c>
      <c r="C90" s="15">
        <v>4</v>
      </c>
      <c r="D90" s="16">
        <v>10</v>
      </c>
      <c r="E90">
        <v>2.6490695629151698E-4</v>
      </c>
      <c r="F90">
        <v>1.978011749355727E-4</v>
      </c>
      <c r="G90">
        <v>2.003590224352919E-3</v>
      </c>
      <c r="H90">
        <v>3.1729914963827898E-4</v>
      </c>
      <c r="I90" s="56">
        <v>18875</v>
      </c>
      <c r="J90" s="56">
        <v>25278</v>
      </c>
      <c r="K90" s="56">
        <v>2496</v>
      </c>
      <c r="L90" s="56">
        <v>15758</v>
      </c>
      <c r="M90" s="56" t="s">
        <v>443</v>
      </c>
      <c r="N90" s="56">
        <v>724</v>
      </c>
    </row>
    <row r="91" spans="1:14" x14ac:dyDescent="0.45">
      <c r="A91">
        <f t="shared" si="5"/>
        <v>17</v>
      </c>
      <c r="B91">
        <v>0.71905720709757637</v>
      </c>
      <c r="C91" s="15">
        <v>8</v>
      </c>
      <c r="D91" s="16">
        <v>10</v>
      </c>
      <c r="E91">
        <v>3.4772518776159317E-4</v>
      </c>
      <c r="F91">
        <v>2.7715985810107817E-4</v>
      </c>
      <c r="G91">
        <v>2.1970577767979754E-3</v>
      </c>
      <c r="H91">
        <v>3.3485132601125098E-4</v>
      </c>
      <c r="I91" s="56">
        <v>14380</v>
      </c>
      <c r="J91" s="56">
        <v>18041</v>
      </c>
      <c r="K91" s="56">
        <v>2276</v>
      </c>
      <c r="L91" s="56">
        <v>14932</v>
      </c>
      <c r="M91" s="56" t="s">
        <v>444</v>
      </c>
      <c r="N91" s="56">
        <v>1448</v>
      </c>
    </row>
    <row r="92" spans="1:14" x14ac:dyDescent="0.45">
      <c r="A92">
        <f t="shared" si="5"/>
        <v>17</v>
      </c>
      <c r="B92">
        <v>0.71905720709757637</v>
      </c>
      <c r="C92" s="15">
        <v>16</v>
      </c>
      <c r="D92" s="16">
        <v>10</v>
      </c>
      <c r="E92">
        <v>4.9362111549828159E-4</v>
      </c>
      <c r="F92">
        <v>4.3203358389575197E-4</v>
      </c>
      <c r="G92">
        <v>2.3895637840425266E-3</v>
      </c>
      <c r="H92">
        <v>3.3333333333333332E-4</v>
      </c>
      <c r="I92" s="56">
        <v>10130</v>
      </c>
      <c r="J92" s="56">
        <v>11574</v>
      </c>
      <c r="K92" s="56">
        <v>2093</v>
      </c>
      <c r="L92" s="56">
        <v>15000</v>
      </c>
      <c r="M92" s="56" t="s">
        <v>445</v>
      </c>
      <c r="N92" s="56">
        <v>2896</v>
      </c>
    </row>
    <row r="93" spans="1:14" x14ac:dyDescent="0.45">
      <c r="A93">
        <f t="shared" si="5"/>
        <v>17</v>
      </c>
      <c r="B93">
        <v>0.71905720709757637</v>
      </c>
      <c r="C93" s="15">
        <v>32</v>
      </c>
      <c r="D93" s="16">
        <v>10</v>
      </c>
      <c r="E93">
        <v>7.8839467129122865E-4</v>
      </c>
      <c r="F93">
        <v>7.2331254158797362E-4</v>
      </c>
      <c r="G93">
        <v>2.938351057576958E-3</v>
      </c>
      <c r="H93">
        <v>3.5984166966534722E-4</v>
      </c>
      <c r="I93" s="56">
        <v>6343</v>
      </c>
      <c r="J93" s="56">
        <v>6913</v>
      </c>
      <c r="K93" s="56">
        <v>1702</v>
      </c>
      <c r="L93" s="56">
        <v>13895</v>
      </c>
      <c r="M93" s="56" t="s">
        <v>446</v>
      </c>
      <c r="N93" s="56">
        <v>5792</v>
      </c>
    </row>
    <row r="94" spans="1:14" x14ac:dyDescent="0.45">
      <c r="A94">
        <f t="shared" si="5"/>
        <v>17</v>
      </c>
      <c r="B94">
        <v>0.71905720709757637</v>
      </c>
      <c r="C94" s="15">
        <v>64</v>
      </c>
      <c r="D94" s="16">
        <v>10</v>
      </c>
      <c r="E94">
        <v>1.3945790853344732E-3</v>
      </c>
      <c r="F94">
        <v>1.2937430271660164E-3</v>
      </c>
      <c r="G94">
        <v>3.9356509047949852E-3</v>
      </c>
      <c r="H94">
        <v>4.8449612403100775E-4</v>
      </c>
      <c r="I94" s="56">
        <v>3586</v>
      </c>
      <c r="J94" s="56">
        <v>3865</v>
      </c>
      <c r="K94" s="56">
        <v>1271</v>
      </c>
      <c r="L94" s="56">
        <v>10320</v>
      </c>
      <c r="M94" s="56" t="s">
        <v>447</v>
      </c>
      <c r="N94" s="56">
        <v>11584</v>
      </c>
    </row>
    <row r="95" spans="1:14" x14ac:dyDescent="0.45">
      <c r="A95">
        <f t="shared" si="5"/>
        <v>17</v>
      </c>
      <c r="B95">
        <v>0.71905720709757637</v>
      </c>
      <c r="C95" s="15">
        <v>128</v>
      </c>
      <c r="D95" s="16">
        <v>10</v>
      </c>
      <c r="E95">
        <v>2.5881496376785069E-3</v>
      </c>
      <c r="F95">
        <v>2.4493031341883097E-3</v>
      </c>
      <c r="G95">
        <v>6.0933942752850589E-3</v>
      </c>
      <c r="H95">
        <v>5.207248489897938E-4</v>
      </c>
      <c r="I95" s="56">
        <v>1932</v>
      </c>
      <c r="J95" s="56">
        <v>2042</v>
      </c>
      <c r="K95" s="56">
        <v>821</v>
      </c>
      <c r="L95" s="56">
        <v>9602</v>
      </c>
      <c r="M95" s="56" t="s">
        <v>448</v>
      </c>
      <c r="N95" s="56">
        <v>23168</v>
      </c>
    </row>
    <row r="96" spans="1:14" x14ac:dyDescent="0.45">
      <c r="A96">
        <f t="shared" si="5"/>
        <v>17</v>
      </c>
      <c r="B96">
        <v>0.71905720709757637</v>
      </c>
      <c r="C96" s="15">
        <v>256</v>
      </c>
      <c r="D96" s="16">
        <v>10</v>
      </c>
      <c r="E96">
        <v>5.0047156999935396E-3</v>
      </c>
      <c r="F96">
        <v>5.0653323886641734E-3</v>
      </c>
      <c r="G96">
        <v>1.0666354584246021E-2</v>
      </c>
      <c r="H96">
        <v>7.9026394815868495E-4</v>
      </c>
      <c r="I96" s="56">
        <v>1000</v>
      </c>
      <c r="J96" s="56">
        <v>988</v>
      </c>
      <c r="K96" s="56">
        <v>469</v>
      </c>
      <c r="L96" s="56">
        <v>6327</v>
      </c>
      <c r="M96" s="56" t="s">
        <v>449</v>
      </c>
      <c r="N96" s="56">
        <v>46336</v>
      </c>
    </row>
    <row r="97" spans="1:14" x14ac:dyDescent="0.45">
      <c r="A97">
        <f t="shared" si="5"/>
        <v>17</v>
      </c>
      <c r="B97">
        <v>0.71905720709757637</v>
      </c>
      <c r="C97" s="15">
        <v>512</v>
      </c>
      <c r="D97" s="16">
        <v>10</v>
      </c>
      <c r="E97">
        <v>9.6366635838551328E-3</v>
      </c>
      <c r="F97">
        <v>9.5386560000146614E-3</v>
      </c>
      <c r="G97">
        <v>2.0236807661281237E-2</v>
      </c>
      <c r="H97">
        <v>2.0056157240272766E-3</v>
      </c>
      <c r="I97" s="56">
        <v>519</v>
      </c>
      <c r="J97" s="56">
        <v>525</v>
      </c>
      <c r="K97" s="56">
        <v>248</v>
      </c>
      <c r="L97" s="56">
        <v>2493</v>
      </c>
      <c r="M97" s="56" t="s">
        <v>450</v>
      </c>
      <c r="N97" s="56">
        <v>92672</v>
      </c>
    </row>
    <row r="98" spans="1:14" x14ac:dyDescent="0.45">
      <c r="A98">
        <f t="shared" si="5"/>
        <v>17</v>
      </c>
      <c r="B98">
        <v>0.71905720709757637</v>
      </c>
      <c r="C98" s="15">
        <v>1024</v>
      </c>
      <c r="D98" s="16">
        <v>10</v>
      </c>
      <c r="E98">
        <v>2.166943506486875E-2</v>
      </c>
      <c r="F98">
        <v>1.9822639130422176E-2</v>
      </c>
      <c r="G98">
        <v>3.8897238759767958E-2</v>
      </c>
      <c r="H98">
        <v>1.7023082501371944E-3</v>
      </c>
      <c r="I98" s="56">
        <v>231</v>
      </c>
      <c r="J98" s="56">
        <v>253</v>
      </c>
      <c r="K98" s="56">
        <v>129</v>
      </c>
      <c r="L98" s="56">
        <v>2946</v>
      </c>
      <c r="M98" s="56" t="s">
        <v>451</v>
      </c>
      <c r="N98" s="56">
        <v>185344</v>
      </c>
    </row>
    <row r="99" spans="1:14" x14ac:dyDescent="0.45">
      <c r="A99">
        <f t="shared" si="5"/>
        <v>17</v>
      </c>
      <c r="B99">
        <v>0.71905720709757637</v>
      </c>
      <c r="C99" s="15">
        <v>2048</v>
      </c>
      <c r="D99" s="16">
        <v>10</v>
      </c>
      <c r="E99">
        <v>4.3713778260913071E-2</v>
      </c>
      <c r="F99">
        <v>3.9415085039470034E-2</v>
      </c>
      <c r="G99">
        <v>7.1626745714456777E-2</v>
      </c>
      <c r="H99">
        <v>2.277322479935943E-3</v>
      </c>
      <c r="I99" s="56">
        <v>115</v>
      </c>
      <c r="J99" s="56">
        <v>127</v>
      </c>
      <c r="K99" s="56">
        <v>70</v>
      </c>
      <c r="L99" s="56">
        <v>2196</v>
      </c>
      <c r="M99" s="56" t="s">
        <v>452</v>
      </c>
      <c r="N99" s="56">
        <v>370688</v>
      </c>
    </row>
    <row r="100" spans="1:14" x14ac:dyDescent="0.45">
      <c r="A100">
        <f t="shared" si="5"/>
        <v>17</v>
      </c>
      <c r="B100">
        <v>0.71905720709757637</v>
      </c>
      <c r="C100" s="15">
        <v>4096</v>
      </c>
      <c r="D100" s="16">
        <v>10</v>
      </c>
      <c r="E100">
        <v>8.051596507929E-2</v>
      </c>
      <c r="F100">
        <v>8.0399411110972457E-2</v>
      </c>
      <c r="G100">
        <v>0.13191720000069931</v>
      </c>
      <c r="H100">
        <v>3.3944331296673455E-3</v>
      </c>
      <c r="I100" s="56">
        <v>63</v>
      </c>
      <c r="J100" s="56">
        <v>63</v>
      </c>
      <c r="K100" s="56">
        <v>38</v>
      </c>
      <c r="L100" s="56">
        <v>1473</v>
      </c>
      <c r="M100" s="56" t="s">
        <v>453</v>
      </c>
      <c r="N100" s="56">
        <v>741376</v>
      </c>
    </row>
    <row r="101" spans="1:14" x14ac:dyDescent="0.45">
      <c r="A101">
        <f t="shared" si="5"/>
        <v>17</v>
      </c>
      <c r="B101">
        <v>0.71905720709757637</v>
      </c>
      <c r="C101" s="15">
        <v>8192</v>
      </c>
      <c r="D101" s="16">
        <v>10</v>
      </c>
      <c r="E101">
        <v>0.17524996896551376</v>
      </c>
      <c r="F101">
        <v>0.17132572333309024</v>
      </c>
      <c r="G101">
        <v>0.26120260500028963</v>
      </c>
      <c r="H101">
        <v>6.5688071369656102E-3</v>
      </c>
      <c r="I101" s="56">
        <v>29</v>
      </c>
      <c r="J101" s="56">
        <v>30</v>
      </c>
      <c r="K101" s="56">
        <v>20</v>
      </c>
      <c r="L101" s="56">
        <v>763</v>
      </c>
      <c r="M101" s="56" t="s">
        <v>454</v>
      </c>
      <c r="N101" s="56">
        <v>1482752</v>
      </c>
    </row>
    <row r="102" spans="1:14" x14ac:dyDescent="0.45">
      <c r="A102">
        <f t="shared" si="5"/>
        <v>17</v>
      </c>
      <c r="B102">
        <v>0.71905720709757637</v>
      </c>
      <c r="C102" s="15">
        <v>16384</v>
      </c>
      <c r="D102" s="16">
        <v>10</v>
      </c>
      <c r="E102">
        <v>0.34528968666563742</v>
      </c>
      <c r="F102">
        <v>0.33917182000004686</v>
      </c>
      <c r="G102">
        <v>0.58767375555665546</v>
      </c>
      <c r="H102">
        <v>1.1565819623563912E-2</v>
      </c>
      <c r="I102" s="56">
        <v>15</v>
      </c>
      <c r="J102" s="56">
        <v>15</v>
      </c>
      <c r="K102" s="56">
        <v>9</v>
      </c>
      <c r="L102" s="56">
        <v>433</v>
      </c>
      <c r="M102" s="56" t="s">
        <v>455</v>
      </c>
      <c r="N102" s="56">
        <v>2965504</v>
      </c>
    </row>
    <row r="103" spans="1:14" x14ac:dyDescent="0.45">
      <c r="A103">
        <f t="shared" si="5"/>
        <v>17</v>
      </c>
      <c r="B103">
        <v>0.71905720709757637</v>
      </c>
      <c r="C103" s="15">
        <v>32768</v>
      </c>
      <c r="D103" s="16">
        <v>10</v>
      </c>
      <c r="E103">
        <v>0.74310958571316277</v>
      </c>
      <c r="F103">
        <v>0.75026802857090458</v>
      </c>
      <c r="G103">
        <v>1.0540096800017635</v>
      </c>
      <c r="H103">
        <v>2.665957491448585E-2</v>
      </c>
      <c r="I103" s="56">
        <v>7</v>
      </c>
      <c r="J103" s="56">
        <v>7</v>
      </c>
      <c r="K103" s="56">
        <v>5</v>
      </c>
      <c r="L103" s="56">
        <v>188</v>
      </c>
      <c r="M103" s="56" t="s">
        <v>456</v>
      </c>
      <c r="N103" s="56">
        <v>5931008</v>
      </c>
    </row>
    <row r="104" spans="1:14" x14ac:dyDescent="0.45">
      <c r="A104">
        <f t="shared" si="5"/>
        <v>17</v>
      </c>
      <c r="B104">
        <v>0.71905720709757637</v>
      </c>
      <c r="C104" s="15">
        <v>65536</v>
      </c>
      <c r="D104" s="16">
        <v>10</v>
      </c>
      <c r="E104">
        <v>1.4307936749974033</v>
      </c>
      <c r="F104">
        <v>1.4122081750028883</v>
      </c>
      <c r="G104">
        <v>2.146796099996815</v>
      </c>
      <c r="H104">
        <v>4.3938597043355308E-2</v>
      </c>
      <c r="I104" s="56">
        <v>4</v>
      </c>
      <c r="J104" s="56">
        <v>4</v>
      </c>
      <c r="K104" s="56">
        <v>3</v>
      </c>
      <c r="L104" s="56">
        <v>114</v>
      </c>
      <c r="M104" s="56" t="s">
        <v>457</v>
      </c>
      <c r="N104" s="56">
        <v>11862016</v>
      </c>
    </row>
    <row r="105" spans="1:14" x14ac:dyDescent="0.45">
      <c r="A105">
        <f t="shared" si="5"/>
        <v>17</v>
      </c>
      <c r="B105">
        <v>0.71905720709757637</v>
      </c>
      <c r="C105" s="15">
        <v>131072</v>
      </c>
      <c r="D105" s="16">
        <v>10</v>
      </c>
      <c r="E105">
        <v>3.0559400000056485</v>
      </c>
      <c r="F105">
        <v>2.8203472000022884</v>
      </c>
      <c r="G105">
        <v>4.4420923500001663</v>
      </c>
      <c r="H105">
        <v>9.2944445433440034E-2</v>
      </c>
      <c r="I105" s="56">
        <v>2</v>
      </c>
      <c r="J105" s="56">
        <v>2</v>
      </c>
      <c r="K105" s="56">
        <v>2</v>
      </c>
      <c r="L105" s="56">
        <v>54</v>
      </c>
      <c r="M105" s="56" t="s">
        <v>458</v>
      </c>
      <c r="N105" s="56">
        <v>23724032</v>
      </c>
    </row>
    <row r="106" spans="1:14" x14ac:dyDescent="0.45">
      <c r="A106">
        <f t="shared" si="5"/>
        <v>17</v>
      </c>
      <c r="B106">
        <v>0.71905720709757637</v>
      </c>
      <c r="C106" s="15">
        <v>262144</v>
      </c>
      <c r="D106" s="16">
        <v>10</v>
      </c>
      <c r="E106">
        <v>5.4907787000120152</v>
      </c>
      <c r="F106">
        <v>5.4284775000123773</v>
      </c>
      <c r="G106">
        <v>8.5053908999834675</v>
      </c>
      <c r="H106">
        <v>0.16703333059946696</v>
      </c>
      <c r="I106" s="56">
        <v>1</v>
      </c>
      <c r="J106" s="56">
        <v>1</v>
      </c>
      <c r="K106" s="56">
        <v>1</v>
      </c>
      <c r="L106" s="56">
        <v>30</v>
      </c>
      <c r="M106" s="56" t="s">
        <v>459</v>
      </c>
      <c r="N106" s="56">
        <v>47448064</v>
      </c>
    </row>
    <row r="107" spans="1:14" x14ac:dyDescent="0.45">
      <c r="C107" s="56"/>
      <c r="I107" s="56"/>
      <c r="J107" s="56"/>
      <c r="K107" s="56"/>
      <c r="L107" s="56"/>
      <c r="M107" s="56"/>
    </row>
    <row r="108" spans="1:14" x14ac:dyDescent="0.45">
      <c r="C108" s="56"/>
      <c r="I108" s="56"/>
      <c r="J108" s="56"/>
      <c r="K108" s="56"/>
      <c r="L108" s="56"/>
      <c r="M108" s="56"/>
      <c r="N108">
        <f>N106/1000000/E106</f>
        <v>8.64140891343812</v>
      </c>
    </row>
    <row r="109" spans="1:14" x14ac:dyDescent="0.45">
      <c r="I109" s="56"/>
      <c r="J109" s="56"/>
      <c r="K109" s="56"/>
      <c r="L109" s="56"/>
      <c r="N109" s="56">
        <f>C106*D106/E106</f>
        <v>477425.9068197856</v>
      </c>
    </row>
    <row r="110" spans="1:14" x14ac:dyDescent="0.45">
      <c r="C110" s="15"/>
      <c r="D110" s="16"/>
      <c r="I110" s="56"/>
      <c r="J110" s="56"/>
      <c r="K110" s="56"/>
      <c r="L110" s="56"/>
      <c r="M110" s="56"/>
    </row>
    <row r="111" spans="1:14" x14ac:dyDescent="0.45">
      <c r="I111" s="56"/>
      <c r="J111" s="56"/>
      <c r="K111" s="56"/>
      <c r="L111" s="56"/>
    </row>
    <row r="112" spans="1:14" x14ac:dyDescent="0.45">
      <c r="I112" s="56"/>
      <c r="J112" s="56"/>
      <c r="K112" s="56"/>
      <c r="L112" s="56"/>
      <c r="M112" s="14" t="s">
        <v>535</v>
      </c>
    </row>
    <row r="113" spans="1:14" x14ac:dyDescent="0.45">
      <c r="I113" s="56"/>
      <c r="J113" s="56"/>
      <c r="K113" s="56"/>
      <c r="L113" s="56"/>
      <c r="M113" t="s">
        <v>541</v>
      </c>
    </row>
    <row r="114" spans="1:14" ht="42.75" x14ac:dyDescent="0.45">
      <c r="A114" s="12" t="s">
        <v>10</v>
      </c>
      <c r="B114" s="12" t="s">
        <v>11</v>
      </c>
      <c r="C114" s="12" t="s">
        <v>12</v>
      </c>
      <c r="D114" s="12" t="s">
        <v>13</v>
      </c>
      <c r="E114" s="13" t="s">
        <v>673</v>
      </c>
      <c r="F114" s="13" t="s">
        <v>374</v>
      </c>
      <c r="G114" s="13" t="s">
        <v>375</v>
      </c>
      <c r="H114" s="13" t="s">
        <v>376</v>
      </c>
      <c r="I114" s="13" t="str" cm="1">
        <f t="array" ref="I114:L114">"NCalls"&amp;CHAR(10)&amp;E114:H114</f>
        <v>NCalls
CSVRead
v0.4</v>
      </c>
      <c r="J114" s="13" t="str">
        <v>NCalls
sdkn104
v1.9</v>
      </c>
      <c r="K114" s="13" t="str">
        <v>NCalls
ws_garcia
v3.1.5</v>
      </c>
      <c r="L114" s="59" t="str">
        <v>NCalls
CSV.jl
v0.8.5+</v>
      </c>
      <c r="M114" s="12" t="s">
        <v>14</v>
      </c>
      <c r="N114" s="12" t="s">
        <v>15</v>
      </c>
    </row>
    <row r="115" spans="1:14" x14ac:dyDescent="0.45">
      <c r="A115">
        <f>LEN(B115)</f>
        <v>16</v>
      </c>
      <c r="B115" t="str">
        <f>REPT("x",16)</f>
        <v>xxxxxxxxxxxxxxxx</v>
      </c>
      <c r="C115" s="15">
        <v>8</v>
      </c>
      <c r="D115" s="15">
        <v>1</v>
      </c>
      <c r="E115">
        <v>2.1240498725636034E-4</v>
      </c>
      <c r="F115">
        <v>1.3918948027736601E-4</v>
      </c>
      <c r="G115">
        <v>1.937607671440435E-3</v>
      </c>
      <c r="H115">
        <v>2.5893595100434359E-4</v>
      </c>
      <c r="I115" s="56">
        <v>23540</v>
      </c>
      <c r="J115" s="56">
        <v>35923</v>
      </c>
      <c r="K115" s="56">
        <v>2581</v>
      </c>
      <c r="L115" s="56">
        <v>19360</v>
      </c>
      <c r="M115" s="56" t="s">
        <v>460</v>
      </c>
      <c r="N115" s="56">
        <v>144</v>
      </c>
    </row>
    <row r="116" spans="1:14" x14ac:dyDescent="0.45">
      <c r="A116">
        <f t="shared" ref="A116:A128" si="6">LEN(B116)</f>
        <v>16</v>
      </c>
      <c r="B116" t="str">
        <f t="shared" ref="B116:B128" si="7">REPT("x",16)</f>
        <v>xxxxxxxxxxxxxxxx</v>
      </c>
      <c r="C116" s="15">
        <v>8</v>
      </c>
      <c r="D116" s="15">
        <v>2</v>
      </c>
      <c r="E116">
        <v>2.332528363501206E-4</v>
      </c>
      <c r="F116">
        <v>1.5985631573910567E-4</v>
      </c>
      <c r="G116">
        <v>2.189477189146749E-3</v>
      </c>
      <c r="H116">
        <v>2.8167427187200721E-4</v>
      </c>
      <c r="I116" s="56">
        <v>21436</v>
      </c>
      <c r="J116" s="56">
        <v>31279</v>
      </c>
      <c r="K116" s="56">
        <v>2284</v>
      </c>
      <c r="L116" s="56">
        <v>17751</v>
      </c>
      <c r="M116" s="56" t="s">
        <v>461</v>
      </c>
      <c r="N116" s="56">
        <v>280</v>
      </c>
    </row>
    <row r="117" spans="1:14" x14ac:dyDescent="0.45">
      <c r="A117">
        <f t="shared" si="6"/>
        <v>16</v>
      </c>
      <c r="B117" t="str">
        <f t="shared" si="7"/>
        <v>xxxxxxxxxxxxxxxx</v>
      </c>
      <c r="C117" s="15">
        <v>8</v>
      </c>
      <c r="D117" s="15">
        <v>4</v>
      </c>
      <c r="E117">
        <v>2.5566845119428833E-4</v>
      </c>
      <c r="F117">
        <v>1.8271161295090851E-4</v>
      </c>
      <c r="G117">
        <v>1.9889688146381744E-3</v>
      </c>
      <c r="H117">
        <v>3.0484087306426044E-4</v>
      </c>
      <c r="I117" s="56">
        <v>19557</v>
      </c>
      <c r="J117" s="56">
        <v>27366</v>
      </c>
      <c r="K117" s="56">
        <v>2514</v>
      </c>
      <c r="L117" s="56">
        <v>16402</v>
      </c>
      <c r="M117" s="56" t="s">
        <v>462</v>
      </c>
      <c r="N117" s="56">
        <v>552</v>
      </c>
    </row>
    <row r="118" spans="1:14" x14ac:dyDescent="0.45">
      <c r="A118">
        <f t="shared" si="6"/>
        <v>16</v>
      </c>
      <c r="B118" t="str">
        <f t="shared" si="7"/>
        <v>xxxxxxxxxxxxxxxx</v>
      </c>
      <c r="C118" s="15">
        <v>8</v>
      </c>
      <c r="D118" s="15">
        <v>8</v>
      </c>
      <c r="E118">
        <v>3.1877286752509743E-4</v>
      </c>
      <c r="F118">
        <v>2.4826676266169863E-4</v>
      </c>
      <c r="G118">
        <v>2.0730288557225226E-3</v>
      </c>
      <c r="H118">
        <v>3.5080333964779346E-4</v>
      </c>
      <c r="I118" s="56">
        <v>15686</v>
      </c>
      <c r="J118" s="56">
        <v>20140</v>
      </c>
      <c r="K118" s="56">
        <v>2412</v>
      </c>
      <c r="L118" s="56">
        <v>14253</v>
      </c>
      <c r="M118" s="56" t="s">
        <v>463</v>
      </c>
      <c r="N118" s="56">
        <v>1096</v>
      </c>
    </row>
    <row r="119" spans="1:14" x14ac:dyDescent="0.45">
      <c r="A119">
        <f t="shared" si="6"/>
        <v>16</v>
      </c>
      <c r="B119" t="str">
        <f t="shared" si="7"/>
        <v>xxxxxxxxxxxxxxxx</v>
      </c>
      <c r="C119" s="15">
        <v>8</v>
      </c>
      <c r="D119" s="15">
        <v>16</v>
      </c>
      <c r="E119">
        <v>4.346720681550744E-4</v>
      </c>
      <c r="F119">
        <v>3.515343011822879E-4</v>
      </c>
      <c r="G119">
        <v>2.3905860898715985E-3</v>
      </c>
      <c r="H119">
        <v>4.3353854157634613E-4</v>
      </c>
      <c r="I119" s="56">
        <v>11503</v>
      </c>
      <c r="J119" s="56">
        <v>14224</v>
      </c>
      <c r="K119" s="56">
        <v>2092</v>
      </c>
      <c r="L119" s="56">
        <v>11533</v>
      </c>
      <c r="M119" s="56" t="s">
        <v>464</v>
      </c>
      <c r="N119" s="56">
        <v>2184</v>
      </c>
    </row>
    <row r="120" spans="1:14" x14ac:dyDescent="0.45">
      <c r="A120">
        <f t="shared" si="6"/>
        <v>16</v>
      </c>
      <c r="B120" t="str">
        <f t="shared" si="7"/>
        <v>xxxxxxxxxxxxxxxx</v>
      </c>
      <c r="C120" s="15">
        <v>8</v>
      </c>
      <c r="D120" s="15">
        <v>32</v>
      </c>
      <c r="E120">
        <v>6.6757056074797023E-4</v>
      </c>
      <c r="F120">
        <v>5.8730326521191554E-4</v>
      </c>
      <c r="G120">
        <v>3.3667174293355662E-3</v>
      </c>
      <c r="H120">
        <v>5.6465273856578201E-4</v>
      </c>
      <c r="I120" s="56">
        <v>7490</v>
      </c>
      <c r="J120" s="56">
        <v>8514</v>
      </c>
      <c r="K120" s="56">
        <v>1486</v>
      </c>
      <c r="L120" s="56">
        <v>8855</v>
      </c>
      <c r="M120" s="56" t="s">
        <v>465</v>
      </c>
      <c r="N120" s="56">
        <v>4360</v>
      </c>
    </row>
    <row r="121" spans="1:14" x14ac:dyDescent="0.45">
      <c r="A121">
        <f t="shared" si="6"/>
        <v>16</v>
      </c>
      <c r="B121" t="str">
        <f t="shared" si="7"/>
        <v>xxxxxxxxxxxxxxxx</v>
      </c>
      <c r="C121" s="15">
        <v>8</v>
      </c>
      <c r="D121" s="15">
        <v>64</v>
      </c>
      <c r="E121">
        <v>1.191419251847576E-3</v>
      </c>
      <c r="F121">
        <v>9.8164069493511291E-4</v>
      </c>
      <c r="G121">
        <v>6.7847328358238215E-3</v>
      </c>
      <c r="H121">
        <v>9.1390970572107475E-4</v>
      </c>
      <c r="I121" s="56">
        <v>4197</v>
      </c>
      <c r="J121" s="56">
        <v>5094</v>
      </c>
      <c r="K121" s="56">
        <v>737</v>
      </c>
      <c r="L121" s="56">
        <v>5471</v>
      </c>
      <c r="M121" s="56" t="s">
        <v>466</v>
      </c>
      <c r="N121" s="56">
        <v>8712</v>
      </c>
    </row>
    <row r="122" spans="1:14" x14ac:dyDescent="0.45">
      <c r="A122">
        <f t="shared" si="6"/>
        <v>16</v>
      </c>
      <c r="B122" t="str">
        <f t="shared" si="7"/>
        <v>xxxxxxxxxxxxxxxx</v>
      </c>
      <c r="C122" s="15">
        <v>8</v>
      </c>
      <c r="D122" s="15">
        <v>128</v>
      </c>
      <c r="E122">
        <v>2.0229185275112025E-3</v>
      </c>
      <c r="F122">
        <v>2.0078500200802142E-3</v>
      </c>
      <c r="G122">
        <v>2.1874634497804062E-2</v>
      </c>
      <c r="H122">
        <v>1.4240956992309882E-3</v>
      </c>
      <c r="I122" s="56">
        <v>2472</v>
      </c>
      <c r="J122" s="56">
        <v>2491</v>
      </c>
      <c r="K122" s="56">
        <v>229</v>
      </c>
      <c r="L122" s="56">
        <v>3511</v>
      </c>
      <c r="M122" s="56" t="s">
        <v>467</v>
      </c>
      <c r="N122" s="56">
        <v>17416</v>
      </c>
    </row>
    <row r="123" spans="1:14" x14ac:dyDescent="0.45">
      <c r="A123">
        <f t="shared" si="6"/>
        <v>16</v>
      </c>
      <c r="B123" t="str">
        <f t="shared" si="7"/>
        <v>xxxxxxxxxxxxxxxx</v>
      </c>
      <c r="C123" s="15">
        <v>8</v>
      </c>
      <c r="D123" s="15">
        <v>256</v>
      </c>
      <c r="E123">
        <v>4.0455661812455477E-3</v>
      </c>
      <c r="F123">
        <v>3.7798297052151642E-3</v>
      </c>
      <c r="G123">
        <v>7.0265229166883117E-2</v>
      </c>
      <c r="H123">
        <v>2.6709334055582683E-3</v>
      </c>
      <c r="I123" s="56">
        <v>1236</v>
      </c>
      <c r="J123" s="56">
        <v>1323</v>
      </c>
      <c r="K123" s="56">
        <v>72</v>
      </c>
      <c r="L123" s="56">
        <v>1875</v>
      </c>
      <c r="M123" s="56" t="s">
        <v>468</v>
      </c>
      <c r="N123" s="56">
        <v>34824</v>
      </c>
    </row>
    <row r="124" spans="1:14" x14ac:dyDescent="0.45">
      <c r="A124">
        <f t="shared" si="6"/>
        <v>16</v>
      </c>
      <c r="B124" t="str">
        <f t="shared" si="7"/>
        <v>xxxxxxxxxxxxxxxx</v>
      </c>
      <c r="C124" s="15">
        <v>8</v>
      </c>
      <c r="D124" s="15">
        <v>512</v>
      </c>
      <c r="E124">
        <v>7.5539527190117634E-3</v>
      </c>
      <c r="F124">
        <v>7.5178927928191827E-3</v>
      </c>
      <c r="G124">
        <v>0.28132137222241405</v>
      </c>
      <c r="H124">
        <v>4.8459303933520654E-3</v>
      </c>
      <c r="I124" s="56">
        <v>662</v>
      </c>
      <c r="J124" s="56">
        <v>666</v>
      </c>
      <c r="K124" s="56">
        <v>18</v>
      </c>
      <c r="L124" s="56">
        <v>1032</v>
      </c>
      <c r="M124" s="56" t="s">
        <v>469</v>
      </c>
      <c r="N124" s="56">
        <v>69640</v>
      </c>
    </row>
    <row r="125" spans="1:14" x14ac:dyDescent="0.45">
      <c r="A125">
        <f t="shared" si="6"/>
        <v>16</v>
      </c>
      <c r="B125" t="str">
        <f t="shared" si="7"/>
        <v>xxxxxxxxxxxxxxxx</v>
      </c>
      <c r="C125" s="15">
        <v>8</v>
      </c>
      <c r="D125" s="15">
        <v>1024</v>
      </c>
      <c r="E125">
        <v>1.7089690102435929E-2</v>
      </c>
      <c r="F125">
        <v>1.5150540785475709E-2</v>
      </c>
      <c r="G125">
        <v>1.0084649599972182</v>
      </c>
      <c r="H125">
        <v>1.0362318583897181E-2</v>
      </c>
      <c r="I125" s="56">
        <v>293</v>
      </c>
      <c r="J125" s="56">
        <v>331</v>
      </c>
      <c r="K125" s="56">
        <v>5</v>
      </c>
      <c r="L125" s="56">
        <v>483</v>
      </c>
      <c r="M125" s="56" t="s">
        <v>470</v>
      </c>
      <c r="N125" s="56">
        <v>139272</v>
      </c>
    </row>
    <row r="126" spans="1:14" x14ac:dyDescent="0.45">
      <c r="A126">
        <f t="shared" si="6"/>
        <v>16</v>
      </c>
      <c r="B126" t="str">
        <f t="shared" si="7"/>
        <v>xxxxxxxxxxxxxxxx</v>
      </c>
      <c r="C126" s="15">
        <v>8</v>
      </c>
      <c r="D126" s="15">
        <v>2048</v>
      </c>
      <c r="E126">
        <v>3.0867474691340137E-2</v>
      </c>
      <c r="F126">
        <v>3.0345362424144918E-2</v>
      </c>
      <c r="G126">
        <v>3.9763355000031879</v>
      </c>
      <c r="H126">
        <v>2.0457142226550044E-2</v>
      </c>
      <c r="I126" s="56">
        <v>162</v>
      </c>
      <c r="J126" s="56">
        <v>165</v>
      </c>
      <c r="K126" s="56">
        <v>2</v>
      </c>
      <c r="L126" s="56">
        <v>245</v>
      </c>
      <c r="M126" s="56" t="s">
        <v>471</v>
      </c>
      <c r="N126" s="56">
        <v>278536</v>
      </c>
    </row>
    <row r="127" spans="1:14" x14ac:dyDescent="0.45">
      <c r="A127">
        <f t="shared" si="6"/>
        <v>16</v>
      </c>
      <c r="B127" t="str">
        <f t="shared" si="7"/>
        <v>xxxxxxxxxxxxxxxx</v>
      </c>
      <c r="C127" s="15">
        <v>8</v>
      </c>
      <c r="D127" s="15">
        <v>4096</v>
      </c>
      <c r="E127">
        <v>6.5361933766065958E-2</v>
      </c>
      <c r="F127">
        <v>6.1113074390294328E-2</v>
      </c>
      <c r="G127">
        <v>15.737117700016825</v>
      </c>
      <c r="H127">
        <v>4.3181035025366424E-2</v>
      </c>
      <c r="I127" s="56">
        <v>77</v>
      </c>
      <c r="J127" s="56">
        <v>82</v>
      </c>
      <c r="K127" s="56">
        <v>1</v>
      </c>
      <c r="L127" s="56">
        <v>116</v>
      </c>
      <c r="M127" s="56" t="s">
        <v>472</v>
      </c>
      <c r="N127" s="56">
        <v>557064</v>
      </c>
    </row>
    <row r="128" spans="1:14" x14ac:dyDescent="0.45">
      <c r="A128">
        <f t="shared" si="6"/>
        <v>16</v>
      </c>
      <c r="B128" t="str">
        <f t="shared" si="7"/>
        <v>xxxxxxxxxxxxxxxx</v>
      </c>
      <c r="C128" s="15">
        <v>8</v>
      </c>
      <c r="D128" s="15">
        <v>8192</v>
      </c>
      <c r="E128">
        <v>0.13532608108063279</v>
      </c>
      <c r="F128">
        <v>0.12759762749992659</v>
      </c>
      <c r="G128">
        <v>61.418444599985378</v>
      </c>
      <c r="H128">
        <v>8.1112903933371269E-2</v>
      </c>
      <c r="I128" s="56">
        <v>37</v>
      </c>
      <c r="J128" s="56">
        <v>40</v>
      </c>
      <c r="K128" s="56">
        <v>1</v>
      </c>
      <c r="L128" s="56">
        <v>62</v>
      </c>
      <c r="M128" s="56" t="s">
        <v>473</v>
      </c>
      <c r="N128" s="56">
        <v>1114120</v>
      </c>
    </row>
    <row r="129" spans="1:14" x14ac:dyDescent="0.45">
      <c r="I129" s="56"/>
      <c r="J129" s="56"/>
      <c r="K129" s="56"/>
      <c r="L129" s="56"/>
    </row>
    <row r="130" spans="1:14" x14ac:dyDescent="0.45">
      <c r="I130" s="56"/>
      <c r="J130" s="56"/>
      <c r="K130" s="56"/>
      <c r="L130" s="56"/>
    </row>
    <row r="131" spans="1:14" x14ac:dyDescent="0.45">
      <c r="I131" s="56"/>
      <c r="J131" s="56"/>
      <c r="K131" s="56"/>
      <c r="L131" s="56"/>
      <c r="N131" s="56"/>
    </row>
    <row r="132" spans="1:14" x14ac:dyDescent="0.45">
      <c r="I132" s="56"/>
      <c r="J132" s="56"/>
      <c r="K132" s="56"/>
      <c r="L132" s="56"/>
    </row>
    <row r="133" spans="1:14" x14ac:dyDescent="0.45">
      <c r="I133" s="56"/>
      <c r="J133" s="56"/>
      <c r="K133" s="56"/>
      <c r="L133" s="56"/>
    </row>
    <row r="134" spans="1:14" x14ac:dyDescent="0.45">
      <c r="I134" s="56"/>
      <c r="J134" s="56"/>
      <c r="K134" s="56"/>
      <c r="L134" s="56"/>
    </row>
    <row r="135" spans="1:14" x14ac:dyDescent="0.45">
      <c r="I135" s="56"/>
      <c r="J135" s="56"/>
      <c r="K135" s="56"/>
      <c r="L135" s="56"/>
    </row>
    <row r="136" spans="1:14" x14ac:dyDescent="0.45">
      <c r="I136" s="56"/>
      <c r="J136" s="56"/>
      <c r="K136" s="56"/>
      <c r="L136" s="56"/>
    </row>
    <row r="137" spans="1:14" x14ac:dyDescent="0.45">
      <c r="I137" s="56"/>
      <c r="J137" s="56"/>
      <c r="K137" s="56"/>
      <c r="L137" s="56"/>
    </row>
    <row r="138" spans="1:14" x14ac:dyDescent="0.45">
      <c r="I138" s="56"/>
      <c r="J138" s="56"/>
      <c r="K138" s="56"/>
      <c r="L138" s="56"/>
    </row>
    <row r="139" spans="1:14" x14ac:dyDescent="0.45">
      <c r="I139" s="56"/>
      <c r="J139" s="56"/>
      <c r="K139" s="56"/>
      <c r="L139" s="56"/>
      <c r="M139" s="14" t="s">
        <v>536</v>
      </c>
    </row>
    <row r="140" spans="1:14" x14ac:dyDescent="0.45">
      <c r="I140" s="56"/>
      <c r="J140" s="56"/>
      <c r="K140" s="56"/>
      <c r="L140" s="56"/>
      <c r="M140" t="s">
        <v>542</v>
      </c>
    </row>
    <row r="141" spans="1:14" ht="42.75" x14ac:dyDescent="0.45">
      <c r="A141" s="12" t="s">
        <v>10</v>
      </c>
      <c r="B141" s="12" t="s">
        <v>11</v>
      </c>
      <c r="C141" s="12" t="s">
        <v>12</v>
      </c>
      <c r="D141" s="12" t="s">
        <v>13</v>
      </c>
      <c r="E141" s="13" t="s">
        <v>673</v>
      </c>
      <c r="F141" s="13" t="s">
        <v>374</v>
      </c>
      <c r="G141" s="13" t="s">
        <v>375</v>
      </c>
      <c r="H141" s="13" t="s">
        <v>376</v>
      </c>
      <c r="I141" s="13" t="str" cm="1">
        <f t="array" ref="I141:L141">"NCalls"&amp;CHAR(10)&amp;E141:H141</f>
        <v>NCalls
CSVRead
v0.4</v>
      </c>
      <c r="J141" s="13" t="str">
        <v>NCalls
sdkn104
v1.9</v>
      </c>
      <c r="K141" s="13" t="str">
        <v>NCalls
ws_garcia
v3.1.5</v>
      </c>
      <c r="L141" s="59" t="str">
        <v>NCalls
CSV.jl
v0.8.5+</v>
      </c>
      <c r="M141" s="12" t="s">
        <v>14</v>
      </c>
      <c r="N141" s="12" t="s">
        <v>15</v>
      </c>
    </row>
    <row r="142" spans="1:14" x14ac:dyDescent="0.45">
      <c r="A142" s="56" cm="1">
        <f t="array" ref="A142:A156">LEN(B142:B156)</f>
        <v>1</v>
      </c>
      <c r="B142" t="s">
        <v>16</v>
      </c>
      <c r="C142" s="56">
        <v>1024</v>
      </c>
      <c r="D142">
        <v>8</v>
      </c>
      <c r="E142">
        <v>1.0957623632404143E-2</v>
      </c>
      <c r="F142">
        <v>9.3235102420572182E-3</v>
      </c>
      <c r="G142">
        <v>2.6467739153535119E-2</v>
      </c>
      <c r="H142">
        <v>1.364256480218281E-3</v>
      </c>
      <c r="I142" s="56">
        <v>457</v>
      </c>
      <c r="J142" s="56">
        <v>537</v>
      </c>
      <c r="K142" s="56">
        <v>189</v>
      </c>
      <c r="L142" s="56">
        <v>3665</v>
      </c>
      <c r="M142" s="56" t="s">
        <v>474</v>
      </c>
      <c r="N142" s="56">
        <v>17408</v>
      </c>
    </row>
    <row r="143" spans="1:14" x14ac:dyDescent="0.45">
      <c r="A143" s="56">
        <v>2</v>
      </c>
      <c r="B143" t="s">
        <v>17</v>
      </c>
      <c r="C143" s="56">
        <v>1024</v>
      </c>
      <c r="D143">
        <v>8</v>
      </c>
      <c r="E143">
        <v>9.3386914179145204E-3</v>
      </c>
      <c r="F143">
        <v>9.4009505638885972E-3</v>
      </c>
      <c r="G143">
        <v>2.4925057213887832E-2</v>
      </c>
      <c r="H143">
        <v>2.6033316845077204E-3</v>
      </c>
      <c r="I143" s="56">
        <v>536</v>
      </c>
      <c r="J143" s="56">
        <v>532</v>
      </c>
      <c r="K143" s="56">
        <v>201</v>
      </c>
      <c r="L143" s="56">
        <v>1921</v>
      </c>
      <c r="M143" s="56" t="s">
        <v>475</v>
      </c>
      <c r="N143" s="56">
        <v>25600</v>
      </c>
    </row>
    <row r="144" spans="1:14" x14ac:dyDescent="0.45">
      <c r="A144" s="56">
        <v>4</v>
      </c>
      <c r="B144" t="s">
        <v>18</v>
      </c>
      <c r="C144" s="56">
        <v>1024</v>
      </c>
      <c r="D144">
        <v>8</v>
      </c>
      <c r="E144">
        <v>1.0709235974267419E-2</v>
      </c>
      <c r="F144">
        <v>1.027646139625066E-2</v>
      </c>
      <c r="G144">
        <v>2.5473668527798869E-2</v>
      </c>
      <c r="H144">
        <v>2.742965371061713E-3</v>
      </c>
      <c r="I144" s="56">
        <v>467</v>
      </c>
      <c r="J144" s="56">
        <v>487</v>
      </c>
      <c r="K144" s="56">
        <v>197</v>
      </c>
      <c r="L144" s="56">
        <v>1848</v>
      </c>
      <c r="M144" s="56" t="s">
        <v>476</v>
      </c>
      <c r="N144" s="56">
        <v>41984</v>
      </c>
    </row>
    <row r="145" spans="1:14" x14ac:dyDescent="0.45">
      <c r="A145" s="56">
        <v>8</v>
      </c>
      <c r="B145" t="s">
        <v>19</v>
      </c>
      <c r="C145" s="56">
        <v>1024</v>
      </c>
      <c r="D145">
        <v>8</v>
      </c>
      <c r="E145">
        <v>1.1739411032848835E-2</v>
      </c>
      <c r="F145">
        <v>1.1532791935536186E-2</v>
      </c>
      <c r="G145">
        <v>2.5292254545469534E-2</v>
      </c>
      <c r="H145">
        <v>1.7979144192736426E-3</v>
      </c>
      <c r="I145" s="56">
        <v>426</v>
      </c>
      <c r="J145" s="56">
        <v>434</v>
      </c>
      <c r="K145" s="56">
        <v>198</v>
      </c>
      <c r="L145" s="56">
        <v>2781</v>
      </c>
      <c r="M145" s="56" t="s">
        <v>477</v>
      </c>
      <c r="N145" s="56">
        <v>74752</v>
      </c>
    </row>
    <row r="146" spans="1:14" x14ac:dyDescent="0.45">
      <c r="A146" s="56">
        <v>16</v>
      </c>
      <c r="B146" t="s">
        <v>20</v>
      </c>
      <c r="C146" s="56">
        <v>1024</v>
      </c>
      <c r="D146">
        <v>8</v>
      </c>
      <c r="E146">
        <v>1.7251356896554954E-2</v>
      </c>
      <c r="F146">
        <v>1.4862245400588218E-2</v>
      </c>
      <c r="G146">
        <v>2.9750949112469737E-2</v>
      </c>
      <c r="H146">
        <v>1.3818734256758089E-3</v>
      </c>
      <c r="I146" s="56">
        <v>290</v>
      </c>
      <c r="J146" s="56">
        <v>337</v>
      </c>
      <c r="K146" s="56">
        <v>169</v>
      </c>
      <c r="L146" s="56">
        <v>3619</v>
      </c>
      <c r="M146" s="56" t="s">
        <v>478</v>
      </c>
      <c r="N146" s="56">
        <v>140288</v>
      </c>
    </row>
    <row r="147" spans="1:14" x14ac:dyDescent="0.45">
      <c r="A147" s="56">
        <v>32</v>
      </c>
      <c r="B147" t="s">
        <v>21</v>
      </c>
      <c r="C147" s="56">
        <v>1024</v>
      </c>
      <c r="D147">
        <v>8</v>
      </c>
      <c r="E147">
        <v>2.3413453271115311E-2</v>
      </c>
      <c r="F147">
        <v>2.3376976635424578E-2</v>
      </c>
      <c r="G147">
        <v>2.9318706432700549E-2</v>
      </c>
      <c r="H147">
        <v>1.85459940652819E-3</v>
      </c>
      <c r="I147" s="56">
        <v>214</v>
      </c>
      <c r="J147" s="56">
        <v>214</v>
      </c>
      <c r="K147" s="56">
        <v>171</v>
      </c>
      <c r="L147" s="56">
        <v>2696</v>
      </c>
      <c r="M147" s="56" t="s">
        <v>479</v>
      </c>
      <c r="N147" s="56">
        <v>271360</v>
      </c>
    </row>
    <row r="148" spans="1:14" x14ac:dyDescent="0.45">
      <c r="A148" s="56">
        <v>64</v>
      </c>
      <c r="B148" t="s">
        <v>22</v>
      </c>
      <c r="C148" s="56">
        <v>1024</v>
      </c>
      <c r="D148">
        <v>8</v>
      </c>
      <c r="E148">
        <v>3.8739643076909351E-2</v>
      </c>
      <c r="F148">
        <v>3.7530094776311265E-2</v>
      </c>
      <c r="G148">
        <v>3.0083492215448142E-2</v>
      </c>
      <c r="H148">
        <v>2.5863494596905399E-3</v>
      </c>
      <c r="I148" s="56">
        <v>130</v>
      </c>
      <c r="J148" s="56">
        <v>134</v>
      </c>
      <c r="K148" s="56">
        <v>167</v>
      </c>
      <c r="L148" s="56">
        <v>1934</v>
      </c>
      <c r="M148" s="56" t="s">
        <v>480</v>
      </c>
      <c r="N148" s="56">
        <v>533504</v>
      </c>
    </row>
    <row r="149" spans="1:14" x14ac:dyDescent="0.45">
      <c r="A149" s="56">
        <v>128</v>
      </c>
      <c r="B149" t="s">
        <v>23</v>
      </c>
      <c r="C149" s="56">
        <v>1024</v>
      </c>
      <c r="D149">
        <v>8</v>
      </c>
      <c r="E149">
        <v>6.7107366666896262E-2</v>
      </c>
      <c r="F149">
        <v>6.5395410389597106E-2</v>
      </c>
      <c r="G149">
        <v>3.5723303571285211E-2</v>
      </c>
      <c r="H149">
        <v>2.4955089458686386E-3</v>
      </c>
      <c r="I149" s="56">
        <v>75</v>
      </c>
      <c r="J149" s="56">
        <v>77</v>
      </c>
      <c r="K149" s="56">
        <v>140</v>
      </c>
      <c r="L149" s="56">
        <v>2004</v>
      </c>
      <c r="M149" s="56" t="s">
        <v>481</v>
      </c>
      <c r="N149" s="56">
        <v>1057792</v>
      </c>
    </row>
    <row r="150" spans="1:14" x14ac:dyDescent="0.45">
      <c r="A150" s="56">
        <v>256</v>
      </c>
      <c r="B150" t="s">
        <v>24</v>
      </c>
      <c r="C150" s="56">
        <v>1024</v>
      </c>
      <c r="D150">
        <v>8</v>
      </c>
      <c r="E150">
        <v>0.12330457073190568</v>
      </c>
      <c r="F150">
        <v>0.1191157547617054</v>
      </c>
      <c r="G150">
        <v>4.4929010714310734E-2</v>
      </c>
      <c r="H150">
        <v>4.0428455355867032E-3</v>
      </c>
      <c r="I150" s="56">
        <v>41</v>
      </c>
      <c r="J150" s="56">
        <v>42</v>
      </c>
      <c r="K150" s="56">
        <v>112</v>
      </c>
      <c r="L150" s="56">
        <v>1237</v>
      </c>
      <c r="M150" s="56" t="s">
        <v>482</v>
      </c>
      <c r="N150" s="56">
        <v>2106368</v>
      </c>
    </row>
    <row r="151" spans="1:14" x14ac:dyDescent="0.45">
      <c r="A151" s="56">
        <v>512</v>
      </c>
      <c r="B151" t="s">
        <v>25</v>
      </c>
      <c r="C151" s="56">
        <v>1024</v>
      </c>
      <c r="D151">
        <v>8</v>
      </c>
      <c r="E151">
        <v>0.23338619090976531</v>
      </c>
      <c r="F151">
        <v>0.24387502380912857</v>
      </c>
      <c r="G151">
        <v>8.0126930158474441E-2</v>
      </c>
      <c r="H151">
        <v>1.0026052146254178E-2</v>
      </c>
      <c r="I151" s="56">
        <v>22</v>
      </c>
      <c r="J151" s="56">
        <v>21</v>
      </c>
      <c r="K151" s="56">
        <v>63</v>
      </c>
      <c r="L151" s="56">
        <v>499</v>
      </c>
      <c r="M151" s="56" t="s">
        <v>483</v>
      </c>
      <c r="N151" s="56">
        <v>4203520</v>
      </c>
    </row>
    <row r="152" spans="1:14" x14ac:dyDescent="0.45">
      <c r="A152" s="56">
        <v>1024</v>
      </c>
      <c r="B152" t="s">
        <v>26</v>
      </c>
      <c r="C152" s="56">
        <v>1024</v>
      </c>
      <c r="D152">
        <v>8</v>
      </c>
      <c r="E152">
        <v>0.4510721916667535</v>
      </c>
      <c r="F152">
        <v>0.45186925833453034</v>
      </c>
      <c r="G152">
        <v>0.18591220370446401</v>
      </c>
      <c r="H152">
        <v>9.9365077321491545E-3</v>
      </c>
      <c r="I152" s="56">
        <v>12</v>
      </c>
      <c r="J152" s="56">
        <v>12</v>
      </c>
      <c r="K152" s="56">
        <v>27</v>
      </c>
      <c r="L152" s="56">
        <v>504</v>
      </c>
      <c r="M152" s="56" t="s">
        <v>484</v>
      </c>
      <c r="N152" s="56">
        <v>8397824</v>
      </c>
    </row>
    <row r="153" spans="1:14" x14ac:dyDescent="0.45">
      <c r="A153" s="56">
        <v>2048</v>
      </c>
      <c r="B153" t="s">
        <v>27</v>
      </c>
      <c r="C153" s="56">
        <v>1024</v>
      </c>
      <c r="D153">
        <v>8</v>
      </c>
      <c r="E153">
        <v>0.89851573333241197</v>
      </c>
      <c r="F153">
        <v>0.89864731666360365</v>
      </c>
      <c r="G153">
        <v>0.59226878888956791</v>
      </c>
      <c r="H153">
        <v>2.1982456508435701E-2</v>
      </c>
      <c r="I153" s="56">
        <v>6</v>
      </c>
      <c r="J153" s="56">
        <v>6</v>
      </c>
      <c r="K153" s="56">
        <v>9</v>
      </c>
      <c r="L153" s="56">
        <v>228</v>
      </c>
      <c r="M153" s="56" t="s">
        <v>485</v>
      </c>
      <c r="N153" s="56">
        <v>16786432</v>
      </c>
    </row>
    <row r="154" spans="1:14" x14ac:dyDescent="0.45">
      <c r="A154" s="56">
        <v>4096</v>
      </c>
      <c r="B154" t="s">
        <v>28</v>
      </c>
      <c r="C154" s="56">
        <v>1024</v>
      </c>
      <c r="D154">
        <v>8</v>
      </c>
      <c r="E154">
        <v>1.8697677333257161</v>
      </c>
      <c r="F154">
        <v>1.7946698666686036</v>
      </c>
      <c r="G154">
        <v>2.3026114333382188</v>
      </c>
      <c r="H154">
        <v>5.067999839782715E-2</v>
      </c>
      <c r="I154" s="56">
        <v>3</v>
      </c>
      <c r="J154" s="56">
        <v>3</v>
      </c>
      <c r="K154" s="56">
        <v>3</v>
      </c>
      <c r="L154" s="56">
        <v>100</v>
      </c>
      <c r="M154" s="56" t="s">
        <v>486</v>
      </c>
      <c r="N154" s="56">
        <v>33563648</v>
      </c>
    </row>
    <row r="155" spans="1:14" x14ac:dyDescent="0.45">
      <c r="A155" s="56">
        <v>8192</v>
      </c>
      <c r="B155" t="s">
        <v>29</v>
      </c>
      <c r="C155" s="56">
        <v>1024</v>
      </c>
      <c r="D155">
        <v>8</v>
      </c>
      <c r="E155">
        <v>3.8196983000088949</v>
      </c>
      <c r="F155">
        <v>3.6893871499923989</v>
      </c>
      <c r="G155">
        <v>9.0646576999861281</v>
      </c>
      <c r="H155">
        <v>9.8156863567875882E-2</v>
      </c>
      <c r="I155" s="56">
        <v>2</v>
      </c>
      <c r="J155" s="56">
        <v>2</v>
      </c>
      <c r="K155" s="56">
        <v>1</v>
      </c>
      <c r="L155" s="56">
        <v>51</v>
      </c>
      <c r="M155" s="56" t="s">
        <v>487</v>
      </c>
      <c r="N155" s="56">
        <v>67118080</v>
      </c>
    </row>
    <row r="156" spans="1:14" x14ac:dyDescent="0.45">
      <c r="A156" s="56">
        <v>16384</v>
      </c>
      <c r="B156" t="s">
        <v>30</v>
      </c>
      <c r="C156" s="56">
        <v>1024</v>
      </c>
      <c r="D156">
        <v>8</v>
      </c>
      <c r="E156">
        <v>8.0403213999816217</v>
      </c>
      <c r="F156">
        <v>7.5983599000028335</v>
      </c>
      <c r="G156">
        <v>52.966925000015181</v>
      </c>
      <c r="H156">
        <v>0.14027778307596842</v>
      </c>
      <c r="I156" s="56">
        <v>1</v>
      </c>
      <c r="J156" s="56">
        <v>1</v>
      </c>
      <c r="K156" s="56">
        <v>1</v>
      </c>
      <c r="L156" s="56">
        <v>36</v>
      </c>
      <c r="M156" s="56" t="s">
        <v>488</v>
      </c>
      <c r="N156" s="56">
        <v>134226944</v>
      </c>
    </row>
    <row r="157" spans="1:14" x14ac:dyDescent="0.45">
      <c r="I157" s="56"/>
      <c r="J157" s="56"/>
      <c r="K157" s="56"/>
      <c r="L157" s="56"/>
    </row>
    <row r="158" spans="1:14" x14ac:dyDescent="0.45">
      <c r="I158" s="56"/>
      <c r="J158" s="56"/>
      <c r="K158" s="56"/>
      <c r="L158" s="56"/>
      <c r="N158">
        <f>N156/1000000/E156</f>
        <v>16.694226178608584</v>
      </c>
    </row>
    <row r="159" spans="1:14" x14ac:dyDescent="0.45">
      <c r="I159" s="56"/>
      <c r="J159" s="56"/>
      <c r="K159" s="56"/>
      <c r="L159" s="56"/>
      <c r="N159" s="56">
        <f>C156*D156/E156</f>
        <v>1018.8647433943032</v>
      </c>
    </row>
    <row r="160" spans="1:14" x14ac:dyDescent="0.45">
      <c r="I160" s="56"/>
      <c r="J160" s="56"/>
      <c r="K160" s="56"/>
      <c r="L160" s="56"/>
    </row>
    <row r="161" spans="1:14" x14ac:dyDescent="0.45">
      <c r="I161" s="56"/>
      <c r="J161" s="56"/>
      <c r="K161" s="56"/>
      <c r="L161" s="56"/>
    </row>
    <row r="162" spans="1:14" x14ac:dyDescent="0.45">
      <c r="I162" s="56"/>
      <c r="J162" s="56"/>
      <c r="K162" s="56"/>
      <c r="L162" s="56"/>
    </row>
    <row r="163" spans="1:14" x14ac:dyDescent="0.45">
      <c r="I163" s="56"/>
      <c r="J163" s="56"/>
      <c r="K163" s="56"/>
      <c r="L163" s="56"/>
    </row>
    <row r="164" spans="1:14" x14ac:dyDescent="0.45">
      <c r="I164" s="56"/>
      <c r="J164" s="56"/>
      <c r="K164" s="56"/>
      <c r="L164" s="56"/>
    </row>
    <row r="165" spans="1:14" x14ac:dyDescent="0.45">
      <c r="I165" s="56"/>
      <c r="J165" s="56"/>
      <c r="K165" s="56"/>
      <c r="L165" s="56"/>
    </row>
    <row r="166" spans="1:14" x14ac:dyDescent="0.45">
      <c r="I166" s="56"/>
      <c r="J166" s="56"/>
      <c r="K166" s="56"/>
      <c r="L166" s="56"/>
      <c r="M166" s="14" t="s">
        <v>537</v>
      </c>
    </row>
    <row r="167" spans="1:14" ht="57" x14ac:dyDescent="0.45">
      <c r="I167" s="56"/>
      <c r="J167" s="56"/>
      <c r="K167" s="56"/>
      <c r="L167" s="56"/>
      <c r="M167" s="65" t="s">
        <v>543</v>
      </c>
    </row>
    <row r="168" spans="1:14" ht="42.75" x14ac:dyDescent="0.45">
      <c r="A168" s="12" t="s">
        <v>10</v>
      </c>
      <c r="B168" s="12" t="s">
        <v>11</v>
      </c>
      <c r="C168" s="12" t="s">
        <v>12</v>
      </c>
      <c r="D168" s="12" t="s">
        <v>13</v>
      </c>
      <c r="E168" s="13" t="s">
        <v>673</v>
      </c>
      <c r="F168" s="13" t="s">
        <v>374</v>
      </c>
      <c r="G168" s="13" t="s">
        <v>375</v>
      </c>
      <c r="H168" s="13" t="s">
        <v>376</v>
      </c>
      <c r="I168" s="13" t="str" cm="1">
        <f t="array" ref="I168:L168">"NCalls"&amp;CHAR(10)&amp;E168:H168</f>
        <v>NCalls
CSVRead
v0.4</v>
      </c>
      <c r="J168" s="13" t="str">
        <v>NCalls
sdkn104
v1.9</v>
      </c>
      <c r="K168" s="13" t="str">
        <v>NCalls
ws_garcia
v3.1.5</v>
      </c>
      <c r="L168" s="59" t="str">
        <v>NCalls
CSV.jl
v0.8.5+</v>
      </c>
      <c r="M168" s="12" t="s">
        <v>14</v>
      </c>
      <c r="N168" s="12" t="s">
        <v>15</v>
      </c>
    </row>
    <row r="169" spans="1:14" x14ac:dyDescent="0.45">
      <c r="A169" s="56">
        <v>3</v>
      </c>
      <c r="B169" t="s">
        <v>31</v>
      </c>
      <c r="C169" s="56">
        <v>1024</v>
      </c>
      <c r="D169">
        <v>8</v>
      </c>
      <c r="E169">
        <v>2.863958685725395E-2</v>
      </c>
      <c r="F169">
        <v>2.8734509142814203E-2</v>
      </c>
      <c r="G169">
        <v>4.8683385437047019E-2</v>
      </c>
      <c r="H169">
        <v>2.2690562284576913E-3</v>
      </c>
      <c r="I169" s="56">
        <v>175</v>
      </c>
      <c r="J169" s="56">
        <v>175</v>
      </c>
      <c r="K169" s="56">
        <v>103</v>
      </c>
      <c r="L169" s="56">
        <v>2204</v>
      </c>
      <c r="M169" s="62" t="s">
        <v>489</v>
      </c>
      <c r="N169" s="56">
        <v>66560</v>
      </c>
    </row>
    <row r="170" spans="1:14" x14ac:dyDescent="0.45">
      <c r="A170" s="56">
        <v>4</v>
      </c>
      <c r="B170" t="s">
        <v>32</v>
      </c>
      <c r="C170" s="56">
        <v>1024</v>
      </c>
      <c r="D170">
        <v>8</v>
      </c>
      <c r="E170">
        <v>2.8117404494459448E-2</v>
      </c>
      <c r="F170">
        <v>2.7634918231945433E-2</v>
      </c>
      <c r="G170">
        <v>5.1712565979147425E-2</v>
      </c>
      <c r="H170">
        <v>2.2025539821488695E-3</v>
      </c>
      <c r="I170" s="56">
        <v>178</v>
      </c>
      <c r="J170" s="56">
        <v>181</v>
      </c>
      <c r="K170" s="56">
        <v>97</v>
      </c>
      <c r="L170" s="56">
        <v>2271</v>
      </c>
      <c r="M170" s="56" t="s">
        <v>490</v>
      </c>
      <c r="N170" s="56">
        <v>74752</v>
      </c>
    </row>
    <row r="171" spans="1:14" x14ac:dyDescent="0.45">
      <c r="A171" s="56">
        <v>6</v>
      </c>
      <c r="B171" t="s">
        <v>33</v>
      </c>
      <c r="C171" s="56">
        <v>1024</v>
      </c>
      <c r="D171">
        <v>8</v>
      </c>
      <c r="E171">
        <v>2.8169466853776182E-2</v>
      </c>
      <c r="F171">
        <v>2.947731823523474E-2</v>
      </c>
      <c r="G171">
        <v>5.0567819191862574E-2</v>
      </c>
      <c r="H171">
        <v>2.303546719263359E-3</v>
      </c>
      <c r="I171" s="56">
        <v>178</v>
      </c>
      <c r="J171" s="56">
        <v>170</v>
      </c>
      <c r="K171" s="56">
        <v>99</v>
      </c>
      <c r="L171" s="56">
        <v>2171</v>
      </c>
      <c r="M171" s="56" t="s">
        <v>491</v>
      </c>
      <c r="N171" s="56">
        <v>91136</v>
      </c>
    </row>
    <row r="172" spans="1:14" x14ac:dyDescent="0.45">
      <c r="A172" s="56">
        <v>10</v>
      </c>
      <c r="B172" t="s">
        <v>34</v>
      </c>
      <c r="C172" s="56">
        <v>1024</v>
      </c>
      <c r="D172">
        <v>8</v>
      </c>
      <c r="E172">
        <v>3.1579226249959902E-2</v>
      </c>
      <c r="F172">
        <v>3.0175103012090886E-2</v>
      </c>
      <c r="G172">
        <v>5.3870839785010886E-2</v>
      </c>
      <c r="H172">
        <v>1.7024174327545114E-3</v>
      </c>
      <c r="I172" s="56">
        <v>160</v>
      </c>
      <c r="J172" s="56">
        <v>166</v>
      </c>
      <c r="K172" s="56">
        <v>93</v>
      </c>
      <c r="L172" s="56">
        <v>2937</v>
      </c>
      <c r="M172" s="56" t="s">
        <v>492</v>
      </c>
      <c r="N172" s="56">
        <v>123904</v>
      </c>
    </row>
    <row r="173" spans="1:14" x14ac:dyDescent="0.45">
      <c r="A173" s="56">
        <v>18</v>
      </c>
      <c r="B173" t="s">
        <v>35</v>
      </c>
      <c r="C173" s="56">
        <v>1024</v>
      </c>
      <c r="D173">
        <v>8</v>
      </c>
      <c r="E173">
        <v>3.6385819565190977E-2</v>
      </c>
      <c r="F173">
        <v>3.4459608219275316E-2</v>
      </c>
      <c r="G173">
        <v>5.1255271428535525E-2</v>
      </c>
      <c r="H173">
        <v>1.8529084577698228E-3</v>
      </c>
      <c r="I173" s="56">
        <v>138</v>
      </c>
      <c r="J173" s="56">
        <v>146</v>
      </c>
      <c r="K173" s="56">
        <v>98</v>
      </c>
      <c r="L173" s="56">
        <v>2699</v>
      </c>
      <c r="M173" s="56" t="s">
        <v>493</v>
      </c>
      <c r="N173" s="56">
        <v>189440</v>
      </c>
    </row>
    <row r="174" spans="1:14" x14ac:dyDescent="0.45">
      <c r="A174" s="56">
        <v>34</v>
      </c>
      <c r="B174" t="s">
        <v>36</v>
      </c>
      <c r="C174" s="56">
        <v>1024</v>
      </c>
      <c r="D174">
        <v>8</v>
      </c>
      <c r="E174">
        <v>4.3801200869695647E-2</v>
      </c>
      <c r="F174">
        <v>4.6861097196206257E-2</v>
      </c>
      <c r="G174">
        <v>5.9539041666582873E-2</v>
      </c>
      <c r="H174">
        <v>2.866209132661814E-3</v>
      </c>
      <c r="I174" s="56">
        <v>115</v>
      </c>
      <c r="J174" s="56">
        <v>107</v>
      </c>
      <c r="K174" s="56">
        <v>84</v>
      </c>
      <c r="L174" s="56">
        <v>1749</v>
      </c>
      <c r="M174" s="56" t="s">
        <v>494</v>
      </c>
      <c r="N174" s="56">
        <v>320512</v>
      </c>
    </row>
    <row r="175" spans="1:14" x14ac:dyDescent="0.45">
      <c r="A175" s="56">
        <v>66</v>
      </c>
      <c r="B175" t="s">
        <v>37</v>
      </c>
      <c r="C175" s="56">
        <v>1024</v>
      </c>
      <c r="D175">
        <v>8</v>
      </c>
      <c r="E175">
        <v>5.8880307058707865E-2</v>
      </c>
      <c r="F175">
        <v>5.6863877272421218E-2</v>
      </c>
      <c r="G175">
        <v>5.9704961904485356E-2</v>
      </c>
      <c r="H175">
        <v>3.0562347188264061E-3</v>
      </c>
      <c r="I175" s="56">
        <v>85</v>
      </c>
      <c r="J175" s="56">
        <v>88</v>
      </c>
      <c r="K175" s="56">
        <v>84</v>
      </c>
      <c r="L175" s="56">
        <v>1636</v>
      </c>
      <c r="M175" s="56" t="s">
        <v>495</v>
      </c>
      <c r="N175" s="56">
        <v>582656</v>
      </c>
    </row>
    <row r="176" spans="1:14" x14ac:dyDescent="0.45">
      <c r="A176" s="56">
        <v>130</v>
      </c>
      <c r="B176" t="s">
        <v>38</v>
      </c>
      <c r="C176" s="56">
        <v>1024</v>
      </c>
      <c r="D176">
        <v>8</v>
      </c>
      <c r="E176">
        <v>9.2837077777302407E-2</v>
      </c>
      <c r="F176">
        <v>8.6272103448021067E-2</v>
      </c>
      <c r="G176">
        <v>5.8321758139564459E-2</v>
      </c>
      <c r="H176">
        <v>3.271208171059969E-3</v>
      </c>
      <c r="I176" s="56">
        <v>54</v>
      </c>
      <c r="J176" s="56">
        <v>58</v>
      </c>
      <c r="K176" s="56">
        <v>86</v>
      </c>
      <c r="L176" s="56">
        <v>1556</v>
      </c>
      <c r="M176" s="56" t="s">
        <v>496</v>
      </c>
      <c r="N176" s="56">
        <v>1106944</v>
      </c>
    </row>
    <row r="177" spans="1:14" x14ac:dyDescent="0.45">
      <c r="A177" s="56">
        <v>258</v>
      </c>
      <c r="B177" t="s">
        <v>39</v>
      </c>
      <c r="C177" s="56">
        <v>1024</v>
      </c>
      <c r="D177">
        <v>8</v>
      </c>
      <c r="E177">
        <v>0.1462060514280373</v>
      </c>
      <c r="F177">
        <v>0.14316462500007926</v>
      </c>
      <c r="G177">
        <v>6.9808136111128585E-2</v>
      </c>
      <c r="H177">
        <v>5.5465632161650052E-3</v>
      </c>
      <c r="I177" s="56">
        <v>35</v>
      </c>
      <c r="J177" s="56">
        <v>36</v>
      </c>
      <c r="K177" s="56">
        <v>72</v>
      </c>
      <c r="L177" s="56">
        <v>902</v>
      </c>
      <c r="M177" s="56" t="s">
        <v>497</v>
      </c>
      <c r="N177" s="56">
        <v>2155520</v>
      </c>
    </row>
    <row r="178" spans="1:14" x14ac:dyDescent="0.45">
      <c r="A178" s="56">
        <v>514</v>
      </c>
      <c r="B178" t="s">
        <v>40</v>
      </c>
      <c r="C178" s="56">
        <v>1024</v>
      </c>
      <c r="D178">
        <v>8</v>
      </c>
      <c r="E178">
        <v>0.2480512095235532</v>
      </c>
      <c r="F178">
        <v>0.2568308600006276</v>
      </c>
      <c r="G178">
        <v>8.1840266129039524E-2</v>
      </c>
      <c r="H178">
        <v>1.0118342950734396E-2</v>
      </c>
      <c r="I178" s="56">
        <v>21</v>
      </c>
      <c r="J178" s="56">
        <v>20</v>
      </c>
      <c r="K178" s="56">
        <v>62</v>
      </c>
      <c r="L178" s="56">
        <v>507</v>
      </c>
      <c r="M178" s="56" t="s">
        <v>498</v>
      </c>
      <c r="N178" s="56">
        <v>4252672</v>
      </c>
    </row>
    <row r="179" spans="1:14" x14ac:dyDescent="0.45">
      <c r="A179" s="56">
        <v>1026</v>
      </c>
      <c r="B179" t="s">
        <v>41</v>
      </c>
      <c r="C179" s="56">
        <v>1024</v>
      </c>
      <c r="D179">
        <v>8</v>
      </c>
      <c r="E179">
        <v>0.48626665454569529</v>
      </c>
      <c r="F179">
        <v>0.46667612727138807</v>
      </c>
      <c r="G179">
        <v>0.19612695769263574</v>
      </c>
      <c r="H179">
        <v>1.3891667127609253E-2</v>
      </c>
      <c r="I179" s="56">
        <v>11</v>
      </c>
      <c r="J179" s="56">
        <v>11</v>
      </c>
      <c r="K179" s="56">
        <v>26</v>
      </c>
      <c r="L179" s="56">
        <v>360</v>
      </c>
      <c r="M179" s="56" t="s">
        <v>499</v>
      </c>
      <c r="N179" s="56">
        <v>8446976</v>
      </c>
    </row>
    <row r="180" spans="1:14" x14ac:dyDescent="0.45">
      <c r="A180" s="56">
        <v>2050</v>
      </c>
      <c r="B180" t="s">
        <v>42</v>
      </c>
      <c r="C180" s="56">
        <v>1024</v>
      </c>
      <c r="D180">
        <v>8</v>
      </c>
      <c r="E180">
        <v>1.1820432199980133</v>
      </c>
      <c r="F180">
        <v>1.1172675799985883</v>
      </c>
      <c r="G180">
        <v>0.63359172499986016</v>
      </c>
      <c r="H180">
        <v>2.1743478982344917E-2</v>
      </c>
      <c r="I180" s="56">
        <v>5</v>
      </c>
      <c r="J180" s="56">
        <v>5</v>
      </c>
      <c r="K180" s="56">
        <v>8</v>
      </c>
      <c r="L180" s="56">
        <v>230</v>
      </c>
      <c r="M180" s="56" t="s">
        <v>500</v>
      </c>
      <c r="N180" s="56">
        <v>16835584</v>
      </c>
    </row>
    <row r="181" spans="1:14" x14ac:dyDescent="0.45">
      <c r="A181" s="56">
        <v>4098</v>
      </c>
      <c r="B181" t="s">
        <v>43</v>
      </c>
      <c r="C181" s="56">
        <v>1024</v>
      </c>
      <c r="D181">
        <v>8</v>
      </c>
      <c r="E181">
        <v>1.9848110999931425</v>
      </c>
      <c r="F181">
        <v>1.8488516333260729</v>
      </c>
      <c r="G181">
        <v>2.1386256999976467</v>
      </c>
      <c r="H181">
        <v>4.6444444744675246E-2</v>
      </c>
      <c r="I181" s="56">
        <v>3</v>
      </c>
      <c r="J181" s="56">
        <v>3</v>
      </c>
      <c r="K181" s="56">
        <v>3</v>
      </c>
      <c r="L181" s="56">
        <v>108</v>
      </c>
      <c r="M181" s="56" t="s">
        <v>501</v>
      </c>
      <c r="N181" s="56">
        <v>33612800</v>
      </c>
    </row>
    <row r="182" spans="1:14" x14ac:dyDescent="0.45">
      <c r="A182" s="56">
        <v>8194</v>
      </c>
      <c r="B182" t="s">
        <v>44</v>
      </c>
      <c r="C182" s="56">
        <v>1024</v>
      </c>
      <c r="D182">
        <v>8</v>
      </c>
      <c r="E182">
        <v>4.0339941499987617</v>
      </c>
      <c r="F182">
        <v>3.7703116000047885</v>
      </c>
      <c r="G182">
        <v>10.148901699983981</v>
      </c>
      <c r="H182">
        <v>9.0999999216624675E-2</v>
      </c>
      <c r="I182" s="56">
        <v>2</v>
      </c>
      <c r="J182" s="56">
        <v>2</v>
      </c>
      <c r="K182" s="56">
        <v>1</v>
      </c>
      <c r="L182" s="56">
        <v>56</v>
      </c>
      <c r="M182" s="56" t="s">
        <v>502</v>
      </c>
      <c r="N182" s="56">
        <v>67167232</v>
      </c>
    </row>
    <row r="183" spans="1:14" x14ac:dyDescent="0.45">
      <c r="A183" s="56">
        <v>16386</v>
      </c>
      <c r="B183" t="s">
        <v>45</v>
      </c>
      <c r="C183" s="56">
        <v>1024</v>
      </c>
      <c r="D183">
        <v>8</v>
      </c>
      <c r="E183">
        <v>8.2692575000110082</v>
      </c>
      <c r="F183">
        <v>8.2677175999851897</v>
      </c>
      <c r="G183">
        <v>54.935016300005373</v>
      </c>
      <c r="H183">
        <v>0.74888888994852698</v>
      </c>
      <c r="I183" s="56">
        <v>1</v>
      </c>
      <c r="J183" s="56">
        <v>1</v>
      </c>
      <c r="K183" s="56">
        <v>1</v>
      </c>
      <c r="L183" s="56">
        <v>9</v>
      </c>
      <c r="M183" s="56" t="s">
        <v>503</v>
      </c>
      <c r="N183" s="56">
        <v>134276096</v>
      </c>
    </row>
    <row r="184" spans="1:14" x14ac:dyDescent="0.45">
      <c r="I184" s="56"/>
      <c r="J184" s="56"/>
      <c r="K184" s="56"/>
      <c r="L184" s="56"/>
    </row>
    <row r="185" spans="1:14" x14ac:dyDescent="0.45">
      <c r="I185" s="56"/>
      <c r="J185" s="56"/>
      <c r="K185" s="56"/>
      <c r="L185" s="56"/>
    </row>
    <row r="186" spans="1:14" x14ac:dyDescent="0.45">
      <c r="I186" s="56"/>
      <c r="J186" s="56"/>
      <c r="K186" s="56"/>
      <c r="L186" s="56"/>
      <c r="N186" s="56"/>
    </row>
    <row r="187" spans="1:14" x14ac:dyDescent="0.45">
      <c r="I187" s="56"/>
      <c r="J187" s="56"/>
      <c r="K187" s="56"/>
      <c r="L187" s="56"/>
    </row>
    <row r="188" spans="1:14" x14ac:dyDescent="0.45">
      <c r="I188" s="56"/>
      <c r="J188" s="56"/>
      <c r="K188" s="56"/>
      <c r="L188" s="56"/>
    </row>
    <row r="189" spans="1:14" x14ac:dyDescent="0.45">
      <c r="I189" s="56"/>
      <c r="J189" s="56"/>
      <c r="K189" s="56"/>
      <c r="L189" s="56"/>
    </row>
    <row r="190" spans="1:14" x14ac:dyDescent="0.45">
      <c r="I190" s="56"/>
      <c r="J190" s="56"/>
      <c r="K190" s="56"/>
      <c r="L190" s="56"/>
    </row>
    <row r="191" spans="1:14" x14ac:dyDescent="0.45">
      <c r="I191" s="56"/>
      <c r="J191" s="56"/>
      <c r="K191" s="56"/>
      <c r="L191" s="56"/>
    </row>
    <row r="192" spans="1:14" x14ac:dyDescent="0.45">
      <c r="I192" s="56"/>
      <c r="J192" s="56"/>
      <c r="K192" s="56"/>
      <c r="L192" s="56"/>
    </row>
    <row r="193" spans="9:12" x14ac:dyDescent="0.45">
      <c r="I193" s="56"/>
      <c r="J193" s="56"/>
      <c r="K193" s="56"/>
      <c r="L193" s="56"/>
    </row>
    <row r="194" spans="9:12" x14ac:dyDescent="0.45">
      <c r="I194" s="56"/>
      <c r="J194" s="56"/>
      <c r="K194" s="56"/>
      <c r="L194" s="56"/>
    </row>
    <row r="195" spans="9:12" x14ac:dyDescent="0.45">
      <c r="I195" s="56"/>
      <c r="J195" s="56"/>
      <c r="K195" s="56"/>
      <c r="L195" s="56"/>
    </row>
    <row r="196" spans="9:12" x14ac:dyDescent="0.45">
      <c r="I196" s="56"/>
      <c r="J196" s="56"/>
      <c r="K196" s="56"/>
      <c r="L196" s="56"/>
    </row>
    <row r="197" spans="9:12" x14ac:dyDescent="0.45">
      <c r="I197" s="56"/>
      <c r="J197" s="56"/>
      <c r="K197" s="56"/>
      <c r="L197" s="56"/>
    </row>
    <row r="198" spans="9:12" x14ac:dyDescent="0.45">
      <c r="I198" s="56"/>
      <c r="J198" s="56"/>
      <c r="K198" s="56"/>
      <c r="L198" s="56"/>
    </row>
    <row r="199" spans="9:12" x14ac:dyDescent="0.45">
      <c r="I199" s="56"/>
      <c r="J199" s="56"/>
      <c r="K199" s="56"/>
      <c r="L199" s="56"/>
    </row>
    <row r="200" spans="9:12" x14ac:dyDescent="0.45">
      <c r="I200" s="56"/>
      <c r="J200" s="56"/>
      <c r="K200" s="56"/>
      <c r="L200" s="56"/>
    </row>
    <row r="201" spans="9:12" x14ac:dyDescent="0.45">
      <c r="I201" s="56"/>
      <c r="J201" s="56"/>
      <c r="K201" s="56"/>
      <c r="L201" s="56"/>
    </row>
    <row r="202" spans="9:12" x14ac:dyDescent="0.45">
      <c r="I202" s="56"/>
      <c r="J202" s="56"/>
      <c r="K202" s="56"/>
      <c r="L202" s="56"/>
    </row>
    <row r="203" spans="9:12" x14ac:dyDescent="0.45">
      <c r="I203" s="56"/>
      <c r="J203" s="56"/>
      <c r="K203" s="56"/>
      <c r="L203" s="56"/>
    </row>
    <row r="204" spans="9:12" x14ac:dyDescent="0.45">
      <c r="I204" s="56"/>
      <c r="J204" s="56"/>
      <c r="K204" s="56"/>
      <c r="L204" s="56"/>
    </row>
    <row r="205" spans="9:12" x14ac:dyDescent="0.45">
      <c r="I205" s="56"/>
      <c r="J205" s="56"/>
      <c r="K205" s="56"/>
      <c r="L205" s="56"/>
    </row>
    <row r="206" spans="9:12" x14ac:dyDescent="0.45">
      <c r="I206" s="56"/>
      <c r="J206" s="56"/>
      <c r="K206" s="56"/>
      <c r="L206" s="56"/>
    </row>
    <row r="207" spans="9:12" x14ac:dyDescent="0.45">
      <c r="I207" s="56"/>
      <c r="J207" s="56"/>
      <c r="K207" s="56"/>
      <c r="L207" s="56"/>
    </row>
    <row r="208" spans="9:12" x14ac:dyDescent="0.45">
      <c r="I208" s="56"/>
      <c r="J208" s="56"/>
      <c r="K208" s="56"/>
      <c r="L208" s="56"/>
    </row>
    <row r="209" spans="9:12" x14ac:dyDescent="0.45">
      <c r="I209" s="56"/>
      <c r="J209" s="56"/>
      <c r="K209" s="56"/>
      <c r="L209" s="56"/>
    </row>
    <row r="210" spans="9:12" x14ac:dyDescent="0.45">
      <c r="I210" s="56"/>
      <c r="J210" s="56"/>
      <c r="K210" s="56"/>
      <c r="L210" s="56"/>
    </row>
    <row r="211" spans="9:12" x14ac:dyDescent="0.45">
      <c r="I211" s="56"/>
      <c r="J211" s="56"/>
      <c r="K211" s="56"/>
      <c r="L211" s="56"/>
    </row>
    <row r="212" spans="9:12" x14ac:dyDescent="0.45">
      <c r="I212" s="56"/>
      <c r="J212" s="56"/>
      <c r="K212" s="56"/>
      <c r="L212" s="56"/>
    </row>
    <row r="213" spans="9:12" x14ac:dyDescent="0.45">
      <c r="I213" s="56"/>
      <c r="J213" s="56"/>
      <c r="K213" s="56"/>
      <c r="L213" s="56"/>
    </row>
    <row r="214" spans="9:12" x14ac:dyDescent="0.45">
      <c r="I214" s="56"/>
      <c r="J214" s="56"/>
      <c r="K214" s="56"/>
      <c r="L214" s="56"/>
    </row>
    <row r="215" spans="9:12" x14ac:dyDescent="0.45">
      <c r="I215" s="56"/>
      <c r="J215" s="56"/>
      <c r="K215" s="56"/>
      <c r="L215" s="56"/>
    </row>
    <row r="216" spans="9:12" x14ac:dyDescent="0.45">
      <c r="I216" s="56"/>
      <c r="J216" s="56"/>
      <c r="K216" s="56"/>
      <c r="L216" s="56"/>
    </row>
    <row r="217" spans="9:12" x14ac:dyDescent="0.45">
      <c r="I217" s="56"/>
      <c r="J217" s="56"/>
      <c r="K217" s="56"/>
      <c r="L217" s="56"/>
    </row>
    <row r="218" spans="9:12" x14ac:dyDescent="0.45">
      <c r="I218" s="56"/>
      <c r="J218" s="56"/>
      <c r="K218" s="56"/>
      <c r="L218" s="56"/>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3009" r:id="rId4" name="Button 1">
              <controlPr defaultSize="0" print="0" autoFill="0" autoPict="0" macro="[0]!RunSpeedTests">
                <anchor moveWithCells="1" sizeWithCells="1">
                  <from>
                    <xdr:col>5</xdr:col>
                    <xdr:colOff>1062038</xdr:colOff>
                    <xdr:row>0</xdr:row>
                    <xdr:rowOff>300038</xdr:rowOff>
                  </from>
                  <to>
                    <xdr:col>6</xdr:col>
                    <xdr:colOff>971550</xdr:colOff>
                    <xdr:row>3</xdr:row>
                    <xdr:rowOff>119063</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BB7D11-1B0E-44FC-AFF0-5277408B809C}">
  <sheetPr codeName="shPerformance1"/>
  <dimension ref="A1:P218"/>
  <sheetViews>
    <sheetView showGridLines="0" showRowColHeaders="0" zoomScaleNormal="100" workbookViewId="0">
      <pane ySplit="4" topLeftCell="A5" activePane="bottomLeft" state="frozen"/>
      <selection pane="bottomLeft"/>
    </sheetView>
  </sheetViews>
  <sheetFormatPr defaultRowHeight="14.25" x14ac:dyDescent="0.45"/>
  <cols>
    <col min="1" max="1" width="10.265625" bestFit="1" customWidth="1"/>
    <col min="2" max="2" width="16" bestFit="1" customWidth="1"/>
    <col min="3" max="3" width="9.1328125" bestFit="1" customWidth="1"/>
    <col min="4" max="4" width="8.1328125" bestFit="1" customWidth="1"/>
    <col min="5" max="5" width="11.73046875" bestFit="1" customWidth="1"/>
    <col min="6" max="6" width="15.1328125" bestFit="1" customWidth="1"/>
    <col min="7" max="7" width="16.3984375" bestFit="1" customWidth="1"/>
    <col min="8" max="9" width="16.3984375" customWidth="1"/>
    <col min="10" max="10" width="11.265625" bestFit="1" customWidth="1"/>
    <col min="11" max="11" width="11" bestFit="1" customWidth="1"/>
    <col min="12" max="12" width="14.1328125" bestFit="1" customWidth="1"/>
    <col min="13" max="13" width="18.73046875" bestFit="1" customWidth="1"/>
    <col min="14" max="14" width="18.73046875" customWidth="1"/>
    <col min="15" max="15" width="25.3984375" customWidth="1"/>
    <col min="16" max="16" width="11.59765625" bestFit="1" customWidth="1"/>
  </cols>
  <sheetData>
    <row r="1" spans="1:16" ht="28.5" x14ac:dyDescent="0.85">
      <c r="A1" s="1" t="s">
        <v>222</v>
      </c>
    </row>
    <row r="2" spans="1:16" x14ac:dyDescent="0.45">
      <c r="A2" s="94" t="s">
        <v>670</v>
      </c>
      <c r="P2" s="56"/>
    </row>
    <row r="4" spans="1:16" x14ac:dyDescent="0.45">
      <c r="A4" s="14" t="s">
        <v>666</v>
      </c>
      <c r="H4" s="55" t="s">
        <v>667</v>
      </c>
      <c r="I4" s="55" t="s">
        <v>668</v>
      </c>
      <c r="O4" s="14" t="s">
        <v>533</v>
      </c>
    </row>
    <row r="5" spans="1:16" x14ac:dyDescent="0.45">
      <c r="O5" t="s">
        <v>504</v>
      </c>
    </row>
    <row r="6" spans="1:16" ht="42.75" x14ac:dyDescent="0.45">
      <c r="A6" s="12" t="s">
        <v>10</v>
      </c>
      <c r="B6" s="12" t="s">
        <v>11</v>
      </c>
      <c r="C6" s="12" t="s">
        <v>12</v>
      </c>
      <c r="D6" s="12" t="s">
        <v>13</v>
      </c>
      <c r="E6" s="13" t="s">
        <v>672</v>
      </c>
      <c r="F6" s="13" t="s">
        <v>374</v>
      </c>
      <c r="G6" s="13" t="s">
        <v>375</v>
      </c>
      <c r="H6" s="13" t="s">
        <v>376</v>
      </c>
      <c r="I6" s="13" t="s">
        <v>669</v>
      </c>
      <c r="J6" s="13" t="str" cm="1">
        <f t="array" ref="J6:N6">"NCalls"&amp;CHAR(10)&amp;E6:I6</f>
        <v>NCalls
CSVRead
v0.14</v>
      </c>
      <c r="K6" s="13" t="str">
        <v>NCalls
sdkn104
v1.9</v>
      </c>
      <c r="L6" s="13" t="str">
        <v>NCalls
ws_garcia
v3.1.5</v>
      </c>
      <c r="M6" s="59" t="str">
        <v>NCalls
CSV.jl
v0.8.5+</v>
      </c>
      <c r="N6" s="59" t="str">
        <v>NCalls
CSV.jl
v0.9.0</v>
      </c>
      <c r="O6" s="12" t="s">
        <v>14</v>
      </c>
      <c r="P6" s="12" t="s">
        <v>15</v>
      </c>
    </row>
    <row r="7" spans="1:16" x14ac:dyDescent="0.45">
      <c r="A7">
        <f>LEN(B7)</f>
        <v>1</v>
      </c>
      <c r="B7" t="s">
        <v>16</v>
      </c>
      <c r="C7" s="56">
        <v>1</v>
      </c>
      <c r="D7">
        <v>1</v>
      </c>
      <c r="E7">
        <v>2.2345201323383128E-4</v>
      </c>
      <c r="F7">
        <v>1.7200969073099593E-4</v>
      </c>
      <c r="G7">
        <v>2.7538213656039803E-3</v>
      </c>
      <c r="H7">
        <v>2.8878364329444379E-4</v>
      </c>
      <c r="I7">
        <v>4.9529470034670627E-4</v>
      </c>
      <c r="J7" s="56">
        <v>22377</v>
      </c>
      <c r="K7" s="56">
        <v>29069</v>
      </c>
      <c r="L7" s="56">
        <v>1816</v>
      </c>
      <c r="M7" s="93">
        <v>17314</v>
      </c>
      <c r="N7" s="93">
        <v>10095</v>
      </c>
      <c r="O7" s="91" t="s">
        <v>377</v>
      </c>
      <c r="P7" s="56">
        <v>3</v>
      </c>
    </row>
    <row r="8" spans="1:16" x14ac:dyDescent="0.45">
      <c r="A8">
        <f t="shared" ref="A8:A28" si="0">LEN(B8)</f>
        <v>1</v>
      </c>
      <c r="B8" t="s">
        <v>16</v>
      </c>
      <c r="C8" s="56">
        <v>2</v>
      </c>
      <c r="D8">
        <v>1</v>
      </c>
      <c r="E8">
        <v>2.2925067625999284E-4</v>
      </c>
      <c r="F8">
        <v>1.6230644679158569E-4</v>
      </c>
      <c r="G8">
        <v>3.4015427210501263E-3</v>
      </c>
      <c r="H8">
        <v>2.8235825615541E-4</v>
      </c>
      <c r="I8">
        <v>5.1009997959600086E-4</v>
      </c>
      <c r="J8" s="56">
        <v>21811</v>
      </c>
      <c r="K8" s="56">
        <v>30806</v>
      </c>
      <c r="L8" s="56">
        <v>1470</v>
      </c>
      <c r="M8" s="93">
        <v>17708</v>
      </c>
      <c r="N8" s="93">
        <v>9802</v>
      </c>
      <c r="O8" s="92" t="s">
        <v>378</v>
      </c>
      <c r="P8" s="56">
        <v>6</v>
      </c>
    </row>
    <row r="9" spans="1:16" x14ac:dyDescent="0.45">
      <c r="A9">
        <f t="shared" si="0"/>
        <v>1</v>
      </c>
      <c r="B9" t="s">
        <v>16</v>
      </c>
      <c r="C9" s="56">
        <v>4</v>
      </c>
      <c r="D9">
        <v>1</v>
      </c>
      <c r="E9">
        <v>2.684695409398351E-4</v>
      </c>
      <c r="F9">
        <v>1.7616572595990478E-4</v>
      </c>
      <c r="G9">
        <v>2.90465081296104E-3</v>
      </c>
      <c r="H9">
        <v>3.2488628979857048E-4</v>
      </c>
      <c r="I9">
        <v>5.0673963717441975E-4</v>
      </c>
      <c r="J9" s="56">
        <v>18625</v>
      </c>
      <c r="K9" s="56">
        <v>28383</v>
      </c>
      <c r="L9" s="56">
        <v>1722</v>
      </c>
      <c r="M9" s="93">
        <v>15390</v>
      </c>
      <c r="N9" s="93">
        <v>9867</v>
      </c>
      <c r="O9" s="92" t="s">
        <v>379</v>
      </c>
      <c r="P9" s="56">
        <v>12</v>
      </c>
    </row>
    <row r="10" spans="1:16" x14ac:dyDescent="0.45">
      <c r="A10">
        <f t="shared" si="0"/>
        <v>1</v>
      </c>
      <c r="B10" t="s">
        <v>16</v>
      </c>
      <c r="C10" s="56">
        <v>8</v>
      </c>
      <c r="D10">
        <v>1</v>
      </c>
      <c r="E10">
        <v>2.4211277357781886E-4</v>
      </c>
      <c r="F10">
        <v>1.7164456077966864E-4</v>
      </c>
      <c r="G10">
        <v>2.8447839022223099E-3</v>
      </c>
      <c r="H10">
        <v>2.8963679545849504E-4</v>
      </c>
      <c r="I10">
        <v>4.7980040303233852E-4</v>
      </c>
      <c r="J10" s="56">
        <v>20652</v>
      </c>
      <c r="K10" s="56">
        <v>29131</v>
      </c>
      <c r="L10" s="56">
        <v>1758</v>
      </c>
      <c r="M10" s="93">
        <v>17263</v>
      </c>
      <c r="N10" s="93">
        <v>10421</v>
      </c>
      <c r="O10" s="92" t="s">
        <v>380</v>
      </c>
      <c r="P10" s="56">
        <v>24</v>
      </c>
    </row>
    <row r="11" spans="1:16" x14ac:dyDescent="0.45">
      <c r="A11">
        <f t="shared" si="0"/>
        <v>1</v>
      </c>
      <c r="B11" t="s">
        <v>16</v>
      </c>
      <c r="C11" s="56">
        <v>16</v>
      </c>
      <c r="D11">
        <v>1</v>
      </c>
      <c r="E11">
        <v>2.8401318375731151E-4</v>
      </c>
      <c r="F11">
        <v>2.2635937528410694E-4</v>
      </c>
      <c r="G11">
        <v>3.5620767092849645E-3</v>
      </c>
      <c r="H11">
        <v>2.9238056254020232E-4</v>
      </c>
      <c r="I11">
        <v>5.0150451354062187E-4</v>
      </c>
      <c r="J11" s="56">
        <v>17605</v>
      </c>
      <c r="K11" s="56">
        <v>22090</v>
      </c>
      <c r="L11" s="56">
        <v>1404</v>
      </c>
      <c r="M11" s="93">
        <v>17101</v>
      </c>
      <c r="N11" s="93">
        <v>9970</v>
      </c>
      <c r="O11" s="92" t="s">
        <v>381</v>
      </c>
      <c r="P11" s="56">
        <v>48</v>
      </c>
    </row>
    <row r="12" spans="1:16" x14ac:dyDescent="0.45">
      <c r="A12">
        <f t="shared" si="0"/>
        <v>1</v>
      </c>
      <c r="B12" t="s">
        <v>16</v>
      </c>
      <c r="C12" s="56">
        <v>32</v>
      </c>
      <c r="D12">
        <v>1</v>
      </c>
      <c r="E12">
        <v>2.9707304379088213E-4</v>
      </c>
      <c r="F12">
        <v>2.2316525776094689E-4</v>
      </c>
      <c r="G12">
        <v>2.8999235942635845E-3</v>
      </c>
      <c r="H12">
        <v>2.9631385563588954E-4</v>
      </c>
      <c r="I12">
        <v>6.2158130283441072E-4</v>
      </c>
      <c r="J12" s="56">
        <v>16831</v>
      </c>
      <c r="K12" s="56">
        <v>22405</v>
      </c>
      <c r="L12" s="56">
        <v>1725</v>
      </c>
      <c r="M12" s="93">
        <v>16874</v>
      </c>
      <c r="N12" s="93">
        <v>8044</v>
      </c>
      <c r="O12" s="92" t="s">
        <v>382</v>
      </c>
      <c r="P12" s="56">
        <v>96</v>
      </c>
    </row>
    <row r="13" spans="1:16" x14ac:dyDescent="0.45">
      <c r="A13">
        <f t="shared" si="0"/>
        <v>1</v>
      </c>
      <c r="B13" t="s">
        <v>16</v>
      </c>
      <c r="C13" s="56">
        <v>64</v>
      </c>
      <c r="D13">
        <v>1</v>
      </c>
      <c r="E13">
        <v>3.3917513396205607E-4</v>
      </c>
      <c r="F13">
        <v>2.7691963890113109E-4</v>
      </c>
      <c r="G13">
        <v>3.342586363582339E-3</v>
      </c>
      <c r="H13">
        <v>3.0244374546334384E-4</v>
      </c>
      <c r="I13">
        <v>4.8383975227404683E-4</v>
      </c>
      <c r="J13" s="56">
        <v>14743</v>
      </c>
      <c r="K13" s="56">
        <v>18056</v>
      </c>
      <c r="L13" s="56">
        <v>1496</v>
      </c>
      <c r="M13" s="93">
        <v>16532</v>
      </c>
      <c r="N13" s="93">
        <v>10334</v>
      </c>
      <c r="O13" s="92" t="s">
        <v>383</v>
      </c>
      <c r="P13" s="56">
        <v>192</v>
      </c>
    </row>
    <row r="14" spans="1:16" x14ac:dyDescent="0.45">
      <c r="A14">
        <f t="shared" si="0"/>
        <v>1</v>
      </c>
      <c r="B14" t="s">
        <v>16</v>
      </c>
      <c r="C14" s="56">
        <v>128</v>
      </c>
      <c r="D14">
        <v>1</v>
      </c>
      <c r="E14">
        <v>4.6945631395808217E-4</v>
      </c>
      <c r="F14">
        <v>3.7583029915839636E-4</v>
      </c>
      <c r="G14">
        <v>3.5366569308147803E-3</v>
      </c>
      <c r="H14">
        <v>3.0669201987364289E-4</v>
      </c>
      <c r="I14">
        <v>4.9965024482861997E-4</v>
      </c>
      <c r="J14" s="56">
        <v>10651</v>
      </c>
      <c r="K14" s="56">
        <v>13304</v>
      </c>
      <c r="L14" s="56">
        <v>1414</v>
      </c>
      <c r="M14" s="93">
        <v>16303</v>
      </c>
      <c r="N14" s="93">
        <v>10007</v>
      </c>
      <c r="O14" s="92" t="s">
        <v>384</v>
      </c>
      <c r="P14" s="56">
        <v>384</v>
      </c>
    </row>
    <row r="15" spans="1:16" x14ac:dyDescent="0.45">
      <c r="A15">
        <f t="shared" si="0"/>
        <v>1</v>
      </c>
      <c r="B15" t="s">
        <v>16</v>
      </c>
      <c r="C15" s="56">
        <v>256</v>
      </c>
      <c r="D15">
        <v>1</v>
      </c>
      <c r="E15">
        <v>7.4764834032488682E-4</v>
      </c>
      <c r="F15">
        <v>6.8458926911388579E-4</v>
      </c>
      <c r="G15">
        <v>4.696824694786903E-3</v>
      </c>
      <c r="H15">
        <v>2.8933510792199528E-4</v>
      </c>
      <c r="I15">
        <v>5.0963204566303129E-4</v>
      </c>
      <c r="J15" s="56">
        <v>6688</v>
      </c>
      <c r="K15" s="56">
        <v>7306</v>
      </c>
      <c r="L15" s="56">
        <v>1065</v>
      </c>
      <c r="M15" s="93">
        <v>17281</v>
      </c>
      <c r="N15" s="93">
        <v>9811</v>
      </c>
      <c r="O15" s="92" t="s">
        <v>385</v>
      </c>
      <c r="P15" s="56">
        <v>768</v>
      </c>
    </row>
    <row r="16" spans="1:16" x14ac:dyDescent="0.45">
      <c r="A16">
        <f t="shared" si="0"/>
        <v>1</v>
      </c>
      <c r="B16" t="s">
        <v>16</v>
      </c>
      <c r="C16" s="56">
        <v>512</v>
      </c>
      <c r="D16">
        <v>1</v>
      </c>
      <c r="E16">
        <v>1.1012160757208312E-3</v>
      </c>
      <c r="F16">
        <v>9.7195858115907776E-4</v>
      </c>
      <c r="G16">
        <v>6.1098941393146547E-3</v>
      </c>
      <c r="H16">
        <v>3.1281281281281281E-4</v>
      </c>
      <c r="I16">
        <v>5.3157559004890498E-4</v>
      </c>
      <c r="J16" s="56">
        <v>4541</v>
      </c>
      <c r="K16" s="56">
        <v>5145</v>
      </c>
      <c r="L16" s="56">
        <v>819</v>
      </c>
      <c r="M16" s="93">
        <v>15984</v>
      </c>
      <c r="N16" s="93">
        <v>9406</v>
      </c>
      <c r="O16" s="92" t="s">
        <v>386</v>
      </c>
      <c r="P16" s="56">
        <v>1536</v>
      </c>
    </row>
    <row r="17" spans="1:16" x14ac:dyDescent="0.45">
      <c r="A17">
        <f t="shared" si="0"/>
        <v>1</v>
      </c>
      <c r="B17" t="s">
        <v>16</v>
      </c>
      <c r="C17" s="56">
        <v>1024</v>
      </c>
      <c r="D17">
        <v>1</v>
      </c>
      <c r="E17">
        <v>1.960875843103756E-3</v>
      </c>
      <c r="F17">
        <v>1.9761523113562825E-3</v>
      </c>
      <c r="G17">
        <v>1.10232420701591E-2</v>
      </c>
      <c r="H17">
        <v>3.6791758646063282E-4</v>
      </c>
      <c r="I17">
        <v>5.6779468544174432E-4</v>
      </c>
      <c r="J17" s="56">
        <v>2550</v>
      </c>
      <c r="K17" s="56">
        <v>2531</v>
      </c>
      <c r="L17" s="56">
        <v>454</v>
      </c>
      <c r="M17" s="93">
        <v>13590</v>
      </c>
      <c r="N17" s="93">
        <v>8806</v>
      </c>
      <c r="O17" s="92" t="s">
        <v>387</v>
      </c>
      <c r="P17" s="56">
        <v>3072</v>
      </c>
    </row>
    <row r="18" spans="1:16" x14ac:dyDescent="0.45">
      <c r="B18" t="s">
        <v>16</v>
      </c>
      <c r="C18" s="56">
        <v>2048</v>
      </c>
      <c r="D18">
        <v>1</v>
      </c>
      <c r="E18">
        <v>4.0066770216028056E-3</v>
      </c>
      <c r="F18">
        <v>5.5194133556001794E-3</v>
      </c>
      <c r="G18">
        <v>1.5688523510762938E-2</v>
      </c>
      <c r="H18">
        <v>5.0926869016092895E-4</v>
      </c>
      <c r="I18">
        <v>6.7367286445701969E-4</v>
      </c>
      <c r="J18" s="56">
        <v>1249</v>
      </c>
      <c r="K18" s="56">
        <v>906</v>
      </c>
      <c r="L18" s="56">
        <v>319</v>
      </c>
      <c r="M18" s="93">
        <v>9818</v>
      </c>
      <c r="N18" s="93">
        <v>7422</v>
      </c>
      <c r="O18" s="92" t="s">
        <v>388</v>
      </c>
      <c r="P18" s="56">
        <v>6144</v>
      </c>
    </row>
    <row r="19" spans="1:16" x14ac:dyDescent="0.45">
      <c r="A19">
        <f t="shared" si="0"/>
        <v>1</v>
      </c>
      <c r="B19" t="s">
        <v>16</v>
      </c>
      <c r="C19" s="56">
        <v>4096</v>
      </c>
      <c r="D19">
        <v>1</v>
      </c>
      <c r="E19">
        <v>8.6777850951631416E-3</v>
      </c>
      <c r="F19">
        <v>7.1951112230877867E-3</v>
      </c>
      <c r="G19">
        <v>2.6456330687290541E-2</v>
      </c>
      <c r="H19">
        <v>9.6469226316804938E-4</v>
      </c>
      <c r="I19">
        <v>1.2416190712689348E-3</v>
      </c>
      <c r="J19" s="56">
        <v>577</v>
      </c>
      <c r="K19" s="56">
        <v>695</v>
      </c>
      <c r="L19" s="56">
        <v>189</v>
      </c>
      <c r="M19" s="93">
        <v>5183</v>
      </c>
      <c r="N19" s="93">
        <v>4027</v>
      </c>
      <c r="O19" s="92" t="s">
        <v>389</v>
      </c>
      <c r="P19" s="56">
        <v>12288</v>
      </c>
    </row>
    <row r="20" spans="1:16" x14ac:dyDescent="0.45">
      <c r="A20">
        <f t="shared" si="0"/>
        <v>1</v>
      </c>
      <c r="B20" t="s">
        <v>16</v>
      </c>
      <c r="C20" s="56">
        <v>8192</v>
      </c>
      <c r="D20">
        <v>1</v>
      </c>
      <c r="E20">
        <v>1.6625865115830519E-2</v>
      </c>
      <c r="F20">
        <v>1.6163216451663645E-2</v>
      </c>
      <c r="G20">
        <v>5.0753449496690826E-2</v>
      </c>
      <c r="H20">
        <v>1.5142337976983646E-3</v>
      </c>
      <c r="I20">
        <v>1.7382690050471853E-3</v>
      </c>
      <c r="J20" s="56">
        <v>301</v>
      </c>
      <c r="K20" s="56">
        <v>310</v>
      </c>
      <c r="L20" s="56">
        <v>99</v>
      </c>
      <c r="M20" s="93">
        <v>3302</v>
      </c>
      <c r="N20" s="93">
        <v>2877</v>
      </c>
      <c r="O20" s="92" t="s">
        <v>390</v>
      </c>
      <c r="P20" s="56">
        <v>24576</v>
      </c>
    </row>
    <row r="21" spans="1:16" x14ac:dyDescent="0.45">
      <c r="A21">
        <f t="shared" si="0"/>
        <v>1</v>
      </c>
      <c r="B21" t="s">
        <v>16</v>
      </c>
      <c r="C21" s="56">
        <v>16384</v>
      </c>
      <c r="D21">
        <v>1</v>
      </c>
      <c r="E21">
        <v>2.933516783628896E-2</v>
      </c>
      <c r="F21">
        <v>3.0163330723060273E-2</v>
      </c>
      <c r="G21">
        <v>9.7842224998972743E-2</v>
      </c>
      <c r="H21">
        <v>2.7948574622694241E-3</v>
      </c>
      <c r="I21">
        <v>2.6055237102657635E-3</v>
      </c>
      <c r="J21" s="56">
        <v>171</v>
      </c>
      <c r="K21" s="56">
        <v>166</v>
      </c>
      <c r="L21" s="56">
        <v>52</v>
      </c>
      <c r="M21" s="93">
        <v>1789</v>
      </c>
      <c r="N21" s="93">
        <v>1919</v>
      </c>
      <c r="O21" s="92" t="s">
        <v>391</v>
      </c>
      <c r="P21" s="56">
        <v>49152</v>
      </c>
    </row>
    <row r="22" spans="1:16" x14ac:dyDescent="0.45">
      <c r="A22">
        <f t="shared" si="0"/>
        <v>1</v>
      </c>
      <c r="B22" t="s">
        <v>16</v>
      </c>
      <c r="C22" s="56">
        <v>32768</v>
      </c>
      <c r="D22">
        <v>1</v>
      </c>
      <c r="E22">
        <v>6.8814282190718057E-2</v>
      </c>
      <c r="F22">
        <v>6.1779906171270542E-2</v>
      </c>
      <c r="G22">
        <v>0.1974909000027065</v>
      </c>
      <c r="H22">
        <v>4.3449176072452916E-3</v>
      </c>
      <c r="I22">
        <v>4.6520929558332581E-3</v>
      </c>
      <c r="J22" s="56">
        <v>73</v>
      </c>
      <c r="K22" s="56">
        <v>81</v>
      </c>
      <c r="L22" s="56">
        <v>26</v>
      </c>
      <c r="M22" s="93">
        <v>1151</v>
      </c>
      <c r="N22" s="93">
        <v>1075</v>
      </c>
      <c r="O22" s="92" t="s">
        <v>392</v>
      </c>
      <c r="P22" s="56">
        <v>98304</v>
      </c>
    </row>
    <row r="23" spans="1:16" x14ac:dyDescent="0.45">
      <c r="A23">
        <f t="shared" si="0"/>
        <v>1</v>
      </c>
      <c r="B23" t="s">
        <v>16</v>
      </c>
      <c r="C23" s="56">
        <v>65536</v>
      </c>
      <c r="D23">
        <v>1</v>
      </c>
      <c r="E23">
        <v>0.12849504359138125</v>
      </c>
      <c r="F23">
        <v>0.12513347999774851</v>
      </c>
      <c r="G23">
        <v>0.46704975456338038</v>
      </c>
      <c r="H23">
        <v>7.7838256236739331E-3</v>
      </c>
      <c r="I23">
        <v>9.142596281424737E-3</v>
      </c>
      <c r="J23" s="56">
        <v>39</v>
      </c>
      <c r="K23" s="56">
        <v>40</v>
      </c>
      <c r="L23" s="56">
        <v>11</v>
      </c>
      <c r="M23" s="93">
        <v>643</v>
      </c>
      <c r="N23" s="93">
        <v>547</v>
      </c>
      <c r="O23" s="92" t="s">
        <v>393</v>
      </c>
      <c r="P23" s="56">
        <v>196608</v>
      </c>
    </row>
    <row r="24" spans="1:16" x14ac:dyDescent="0.45">
      <c r="A24">
        <f t="shared" si="0"/>
        <v>1</v>
      </c>
      <c r="B24" t="s">
        <v>16</v>
      </c>
      <c r="C24" s="56">
        <v>131072</v>
      </c>
      <c r="D24">
        <v>1</v>
      </c>
      <c r="E24">
        <v>0.29542131176875797</v>
      </c>
      <c r="F24">
        <v>0.25558344000019134</v>
      </c>
      <c r="G24">
        <v>0.78253625712490504</v>
      </c>
      <c r="H24">
        <v>1.6587458034553151E-2</v>
      </c>
      <c r="I24">
        <v>1.4583090651487123E-2</v>
      </c>
      <c r="J24" s="56">
        <v>17</v>
      </c>
      <c r="K24" s="56">
        <v>20</v>
      </c>
      <c r="L24" s="56">
        <v>7</v>
      </c>
      <c r="M24" s="93">
        <v>303</v>
      </c>
      <c r="N24" s="93">
        <v>343</v>
      </c>
      <c r="O24" s="92" t="s">
        <v>394</v>
      </c>
      <c r="P24" s="56">
        <v>393216</v>
      </c>
    </row>
    <row r="25" spans="1:16" x14ac:dyDescent="0.45">
      <c r="A25">
        <f t="shared" si="0"/>
        <v>1</v>
      </c>
      <c r="B25" t="s">
        <v>16</v>
      </c>
      <c r="C25" s="56">
        <v>262144</v>
      </c>
      <c r="D25">
        <v>1</v>
      </c>
      <c r="E25">
        <v>0.52315487000159921</v>
      </c>
      <c r="F25">
        <v>0.50997012001462283</v>
      </c>
      <c r="G25">
        <v>1.6356932750204578</v>
      </c>
      <c r="H25">
        <v>3.0932098259160549E-2</v>
      </c>
      <c r="I25">
        <v>2.8879309522694553E-2</v>
      </c>
      <c r="J25" s="56">
        <v>10</v>
      </c>
      <c r="K25" s="56">
        <v>10</v>
      </c>
      <c r="L25" s="56">
        <v>4</v>
      </c>
      <c r="M25" s="93">
        <v>162</v>
      </c>
      <c r="N25" s="93">
        <v>174</v>
      </c>
      <c r="O25" s="92" t="s">
        <v>395</v>
      </c>
      <c r="P25" s="56">
        <v>786432</v>
      </c>
    </row>
    <row r="26" spans="1:16" x14ac:dyDescent="0.45">
      <c r="A26">
        <f t="shared" si="0"/>
        <v>1</v>
      </c>
      <c r="B26" t="s">
        <v>16</v>
      </c>
      <c r="C26" s="56">
        <v>524288</v>
      </c>
      <c r="D26">
        <v>1</v>
      </c>
      <c r="E26">
        <v>0.99028803334416204</v>
      </c>
      <c r="F26">
        <v>0.8940389666628713</v>
      </c>
      <c r="G26">
        <v>2.7046193500282243</v>
      </c>
      <c r="H26">
        <v>6.2234569478918006E-2</v>
      </c>
      <c r="I26">
        <v>5.7942527464066432E-2</v>
      </c>
      <c r="J26" s="56">
        <v>6</v>
      </c>
      <c r="K26" s="56">
        <v>6</v>
      </c>
      <c r="L26" s="56">
        <v>2</v>
      </c>
      <c r="M26" s="93">
        <v>81</v>
      </c>
      <c r="N26" s="93">
        <v>87</v>
      </c>
      <c r="O26" s="92" t="s">
        <v>396</v>
      </c>
      <c r="P26" s="56">
        <v>1572864</v>
      </c>
    </row>
    <row r="27" spans="1:16" x14ac:dyDescent="0.45">
      <c r="A27">
        <f t="shared" si="0"/>
        <v>1</v>
      </c>
      <c r="B27" t="s">
        <v>16</v>
      </c>
      <c r="C27" s="56">
        <v>1048576</v>
      </c>
      <c r="D27">
        <v>1</v>
      </c>
      <c r="E27">
        <v>1.7217741666827351</v>
      </c>
      <c r="F27">
        <v>1.6939624666702002</v>
      </c>
      <c r="G27">
        <v>5.838137699989602</v>
      </c>
      <c r="H27">
        <v>0.13415789604187012</v>
      </c>
      <c r="I27">
        <v>0.11978571187882196</v>
      </c>
      <c r="J27" s="56">
        <v>3</v>
      </c>
      <c r="K27" s="56">
        <v>3</v>
      </c>
      <c r="L27" s="56">
        <v>1</v>
      </c>
      <c r="M27" s="93">
        <v>38</v>
      </c>
      <c r="N27" s="93">
        <v>42</v>
      </c>
      <c r="O27" s="92" t="s">
        <v>397</v>
      </c>
      <c r="P27" s="56">
        <v>3145728</v>
      </c>
    </row>
    <row r="28" spans="1:16" x14ac:dyDescent="0.45">
      <c r="A28">
        <f t="shared" si="0"/>
        <v>1</v>
      </c>
      <c r="B28" t="s">
        <v>16</v>
      </c>
      <c r="C28" s="56">
        <v>2097152</v>
      </c>
      <c r="D28">
        <v>1</v>
      </c>
      <c r="E28">
        <v>4.0228261499432847</v>
      </c>
      <c r="F28">
        <v>4.0961689000250772</v>
      </c>
      <c r="G28">
        <v>10.713167800102383</v>
      </c>
      <c r="H28">
        <v>0.27861110369364422</v>
      </c>
      <c r="I28">
        <v>0.21783333023389181</v>
      </c>
      <c r="J28" s="56">
        <v>2</v>
      </c>
      <c r="K28" s="56">
        <v>2</v>
      </c>
      <c r="L28" s="56">
        <v>1</v>
      </c>
      <c r="M28" s="93">
        <v>18</v>
      </c>
      <c r="N28" s="93">
        <v>24</v>
      </c>
      <c r="O28" s="92" t="s">
        <v>398</v>
      </c>
      <c r="P28" s="56">
        <v>6291456</v>
      </c>
    </row>
    <row r="29" spans="1:16" x14ac:dyDescent="0.45">
      <c r="J29" s="56"/>
      <c r="K29" s="56"/>
      <c r="L29" s="56"/>
      <c r="M29" s="56"/>
      <c r="N29" s="56"/>
    </row>
    <row r="30" spans="1:16" x14ac:dyDescent="0.45">
      <c r="P30">
        <f>P28/1000000/E28</f>
        <v>1.5639393216355371</v>
      </c>
    </row>
    <row r="31" spans="1:16" x14ac:dyDescent="0.45">
      <c r="J31" s="56"/>
      <c r="K31" s="56"/>
      <c r="L31" s="56"/>
      <c r="M31" s="56"/>
      <c r="N31" s="56"/>
      <c r="O31" s="14" t="s">
        <v>532</v>
      </c>
      <c r="P31" s="56">
        <f>C28*D28/E28</f>
        <v>521313.10721184569</v>
      </c>
    </row>
    <row r="32" spans="1:16" x14ac:dyDescent="0.45">
      <c r="J32" s="56"/>
      <c r="K32" s="56"/>
      <c r="L32" s="56"/>
      <c r="M32" s="56"/>
      <c r="N32" s="56"/>
      <c r="O32" t="s">
        <v>538</v>
      </c>
    </row>
    <row r="33" spans="1:16" ht="42.75" x14ac:dyDescent="0.45">
      <c r="A33" s="12" t="s">
        <v>10</v>
      </c>
      <c r="B33" s="12" t="s">
        <v>11</v>
      </c>
      <c r="C33" s="12" t="s">
        <v>12</v>
      </c>
      <c r="D33" s="12" t="s">
        <v>13</v>
      </c>
      <c r="E33" s="13" t="s">
        <v>672</v>
      </c>
      <c r="F33" s="13" t="s">
        <v>374</v>
      </c>
      <c r="G33" s="13" t="s">
        <v>375</v>
      </c>
      <c r="H33" s="13" t="s">
        <v>376</v>
      </c>
      <c r="I33" s="13" t="s">
        <v>669</v>
      </c>
      <c r="J33" s="13" t="str" cm="1">
        <f t="array" ref="J33:N33">"NCalls"&amp;CHAR(10)&amp;E33:I33</f>
        <v>NCalls
CSVRead
v0.14</v>
      </c>
      <c r="K33" s="13" t="str">
        <v>NCalls
sdkn104
v1.9</v>
      </c>
      <c r="L33" s="13" t="str">
        <v>NCalls
ws_garcia
v3.1.5</v>
      </c>
      <c r="M33" s="59" t="str">
        <v>NCalls
CSV.jl
v0.8.5+</v>
      </c>
      <c r="N33" s="59" t="str">
        <v>NCalls
CSV.jl
v0.9.0</v>
      </c>
      <c r="O33" s="12" t="s">
        <v>14</v>
      </c>
      <c r="P33" s="12" t="s">
        <v>15</v>
      </c>
    </row>
    <row r="34" spans="1:16" x14ac:dyDescent="0.45">
      <c r="A34">
        <f>LEN(B34)</f>
        <v>32</v>
      </c>
      <c r="B34" t="str">
        <f>REPT("x",32)</f>
        <v>xxxxxxxxxxxxxxxxxxxxxxxxxxxxxxxx</v>
      </c>
      <c r="C34" s="56">
        <v>1</v>
      </c>
      <c r="D34">
        <v>1</v>
      </c>
      <c r="E34">
        <v>2.3860191830099169E-4</v>
      </c>
      <c r="F34">
        <v>1.6730002676465763E-4</v>
      </c>
      <c r="G34">
        <v>2.7987607163244207E-3</v>
      </c>
      <c r="H34">
        <v>3.4204405527431931E-4</v>
      </c>
      <c r="I34">
        <v>4.7696270151674139E-4</v>
      </c>
      <c r="J34" s="56">
        <v>20956</v>
      </c>
      <c r="K34" s="56">
        <v>29887</v>
      </c>
      <c r="L34" s="56">
        <v>1787</v>
      </c>
      <c r="M34" s="93">
        <v>14618</v>
      </c>
      <c r="N34" s="93">
        <v>10483</v>
      </c>
      <c r="O34" s="56" t="s">
        <v>399</v>
      </c>
      <c r="P34" s="56">
        <v>34</v>
      </c>
    </row>
    <row r="35" spans="1:16" x14ac:dyDescent="0.45">
      <c r="A35">
        <f t="shared" ref="A35:A54" si="1">LEN(B35)</f>
        <v>32</v>
      </c>
      <c r="B35" t="str">
        <f t="shared" ref="B35:B54" si="2">REPT("x",32)</f>
        <v>xxxxxxxxxxxxxxxxxxxxxxxxxxxxxxxx</v>
      </c>
      <c r="C35" s="56">
        <v>2</v>
      </c>
      <c r="D35">
        <v>1</v>
      </c>
      <c r="E35">
        <v>2.3645250638757508E-4</v>
      </c>
      <c r="F35">
        <v>1.857374368472797E-4</v>
      </c>
      <c r="G35">
        <v>3.2492356725543001E-3</v>
      </c>
      <c r="H35">
        <v>2.94681174104227E-4</v>
      </c>
      <c r="I35">
        <v>4.5703839122486289E-4</v>
      </c>
      <c r="J35" s="56">
        <v>21146</v>
      </c>
      <c r="K35" s="56">
        <v>26920</v>
      </c>
      <c r="L35" s="56">
        <v>1539</v>
      </c>
      <c r="M35" s="56">
        <v>17015</v>
      </c>
      <c r="N35" s="56">
        <v>10940</v>
      </c>
      <c r="O35" s="56" t="s">
        <v>400</v>
      </c>
      <c r="P35" s="56">
        <v>68</v>
      </c>
    </row>
    <row r="36" spans="1:16" x14ac:dyDescent="0.45">
      <c r="A36">
        <f t="shared" si="1"/>
        <v>32</v>
      </c>
      <c r="B36" t="str">
        <f t="shared" si="2"/>
        <v>xxxxxxxxxxxxxxxxxxxxxxxxxxxxxxxx</v>
      </c>
      <c r="C36" s="56">
        <v>4</v>
      </c>
      <c r="D36">
        <v>1</v>
      </c>
      <c r="E36">
        <v>2.5402061572422181E-4</v>
      </c>
      <c r="F36">
        <v>1.8455084339280594E-4</v>
      </c>
      <c r="G36">
        <v>2.9094637580998266E-3</v>
      </c>
      <c r="H36">
        <v>2.7922947669015922E-4</v>
      </c>
      <c r="I36">
        <v>4.8435834649111401E-4</v>
      </c>
      <c r="J36" s="56">
        <v>19684</v>
      </c>
      <c r="K36" s="56">
        <v>27093</v>
      </c>
      <c r="L36" s="56">
        <v>1719</v>
      </c>
      <c r="M36" s="56">
        <v>17910</v>
      </c>
      <c r="N36" s="56">
        <v>10325</v>
      </c>
      <c r="O36" s="56" t="s">
        <v>401</v>
      </c>
      <c r="P36" s="56">
        <v>136</v>
      </c>
    </row>
    <row r="37" spans="1:16" x14ac:dyDescent="0.45">
      <c r="A37">
        <f t="shared" si="1"/>
        <v>32</v>
      </c>
      <c r="B37" t="str">
        <f t="shared" si="2"/>
        <v>xxxxxxxxxxxxxxxxxxxxxxxxxxxxxxxx</v>
      </c>
      <c r="C37" s="56">
        <v>8</v>
      </c>
      <c r="D37">
        <v>1</v>
      </c>
      <c r="E37">
        <v>2.8097030231936389E-4</v>
      </c>
      <c r="F37">
        <v>2.0551943359959705E-4</v>
      </c>
      <c r="G37">
        <v>3.0999317420536843E-3</v>
      </c>
      <c r="H37">
        <v>2.8538812785388126E-4</v>
      </c>
      <c r="I37">
        <v>4.9411997232928155E-4</v>
      </c>
      <c r="J37" s="56">
        <v>17796</v>
      </c>
      <c r="K37" s="56">
        <v>24329</v>
      </c>
      <c r="L37" s="56">
        <v>1613</v>
      </c>
      <c r="M37" s="56">
        <v>17520</v>
      </c>
      <c r="N37" s="56">
        <v>10119</v>
      </c>
      <c r="O37" s="56" t="s">
        <v>402</v>
      </c>
      <c r="P37" s="56">
        <v>272</v>
      </c>
    </row>
    <row r="38" spans="1:16" x14ac:dyDescent="0.45">
      <c r="A38">
        <f t="shared" si="1"/>
        <v>32</v>
      </c>
      <c r="B38" t="str">
        <f t="shared" si="2"/>
        <v>xxxxxxxxxxxxxxxxxxxxxxxxxxxxxxxx</v>
      </c>
      <c r="C38" s="56">
        <v>16</v>
      </c>
      <c r="D38">
        <v>1</v>
      </c>
      <c r="E38">
        <v>3.3473616279761407E-4</v>
      </c>
      <c r="F38">
        <v>2.400079729310964E-4</v>
      </c>
      <c r="G38">
        <v>3.4337563485906867E-3</v>
      </c>
      <c r="H38">
        <v>2.9453345900094249E-4</v>
      </c>
      <c r="I38">
        <v>5.1398026315789471E-4</v>
      </c>
      <c r="J38" s="56">
        <v>14938</v>
      </c>
      <c r="K38" s="56">
        <v>20833</v>
      </c>
      <c r="L38" s="56">
        <v>1457</v>
      </c>
      <c r="M38" s="56">
        <v>16976</v>
      </c>
      <c r="N38" s="56">
        <v>9728</v>
      </c>
      <c r="O38" s="56" t="s">
        <v>403</v>
      </c>
      <c r="P38" s="56">
        <v>544</v>
      </c>
    </row>
    <row r="39" spans="1:16" x14ac:dyDescent="0.45">
      <c r="A39">
        <f t="shared" si="1"/>
        <v>32</v>
      </c>
      <c r="B39" t="str">
        <f t="shared" si="2"/>
        <v>xxxxxxxxxxxxxxxxxxxxxxxxxxxxxxxx</v>
      </c>
      <c r="C39" s="56">
        <v>32</v>
      </c>
      <c r="D39">
        <v>1</v>
      </c>
      <c r="E39">
        <v>4.0965958543969666E-4</v>
      </c>
      <c r="F39">
        <v>3.2953817965675794E-4</v>
      </c>
      <c r="G39">
        <v>3.5715332143341325E-3</v>
      </c>
      <c r="H39">
        <v>2.9301453352086266E-4</v>
      </c>
      <c r="I39">
        <v>5.0005000500050005E-4</v>
      </c>
      <c r="J39" s="56">
        <v>12206</v>
      </c>
      <c r="K39" s="56">
        <v>15173</v>
      </c>
      <c r="L39" s="56">
        <v>1400</v>
      </c>
      <c r="M39" s="56">
        <v>17064</v>
      </c>
      <c r="N39" s="56">
        <v>9999</v>
      </c>
      <c r="O39" s="56" t="s">
        <v>404</v>
      </c>
      <c r="P39" s="56">
        <v>1088</v>
      </c>
    </row>
    <row r="40" spans="1:16" x14ac:dyDescent="0.45">
      <c r="A40">
        <f t="shared" si="1"/>
        <v>32</v>
      </c>
      <c r="B40" t="str">
        <f t="shared" si="2"/>
        <v>xxxxxxxxxxxxxxxxxxxxxxxxxxxxxxxx</v>
      </c>
      <c r="C40" s="56">
        <v>64</v>
      </c>
      <c r="D40">
        <v>1</v>
      </c>
      <c r="E40">
        <v>5.7302807700981861E-4</v>
      </c>
      <c r="F40">
        <v>6.2548679008162824E-4</v>
      </c>
      <c r="G40">
        <v>5.1962152647622405E-3</v>
      </c>
      <c r="H40">
        <v>2.7915805929317177E-4</v>
      </c>
      <c r="I40">
        <v>5.1056877361380581E-4</v>
      </c>
      <c r="J40" s="56">
        <v>8726</v>
      </c>
      <c r="K40" s="56">
        <v>7994</v>
      </c>
      <c r="L40" s="56">
        <v>963</v>
      </c>
      <c r="M40" s="56">
        <v>17911</v>
      </c>
      <c r="N40" s="56">
        <v>9793</v>
      </c>
      <c r="O40" s="56" t="s">
        <v>405</v>
      </c>
      <c r="P40" s="56">
        <v>2176</v>
      </c>
    </row>
    <row r="41" spans="1:16" x14ac:dyDescent="0.45">
      <c r="A41">
        <f t="shared" si="1"/>
        <v>32</v>
      </c>
      <c r="B41" t="str">
        <f t="shared" si="2"/>
        <v>xxxxxxxxxxxxxxxxxxxxxxxxxxxxxxxx</v>
      </c>
      <c r="C41" s="56">
        <v>128</v>
      </c>
      <c r="D41">
        <v>1</v>
      </c>
      <c r="E41">
        <v>7.8511654890220904E-4</v>
      </c>
      <c r="F41">
        <v>6.4167714616563179E-4</v>
      </c>
      <c r="G41">
        <v>3.7559448198104897E-3</v>
      </c>
      <c r="H41">
        <v>3.0894710825506676E-4</v>
      </c>
      <c r="I41">
        <v>5.7675010563249115E-4</v>
      </c>
      <c r="J41" s="56">
        <v>6369</v>
      </c>
      <c r="K41" s="56">
        <v>7793</v>
      </c>
      <c r="L41" s="56">
        <v>1332</v>
      </c>
      <c r="M41" s="56">
        <v>16184</v>
      </c>
      <c r="N41" s="56">
        <v>8671</v>
      </c>
      <c r="O41" s="56" t="s">
        <v>406</v>
      </c>
      <c r="P41" s="56">
        <v>4352</v>
      </c>
    </row>
    <row r="42" spans="1:16" x14ac:dyDescent="0.45">
      <c r="A42">
        <f t="shared" si="1"/>
        <v>32</v>
      </c>
      <c r="B42" t="str">
        <f t="shared" si="2"/>
        <v>xxxxxxxxxxxxxxxxxxxxxxxxxxxxxxxx</v>
      </c>
      <c r="C42" s="56">
        <v>256</v>
      </c>
      <c r="D42">
        <v>1</v>
      </c>
      <c r="E42">
        <v>1.2362550556134751E-3</v>
      </c>
      <c r="F42">
        <v>1.158873209738424E-3</v>
      </c>
      <c r="G42">
        <v>4.6023607175632725E-3</v>
      </c>
      <c r="H42">
        <v>3.9872408293460925E-4</v>
      </c>
      <c r="I42">
        <v>6.8138457345325704E-4</v>
      </c>
      <c r="J42" s="56">
        <v>4045</v>
      </c>
      <c r="K42" s="56">
        <v>4315</v>
      </c>
      <c r="L42" s="56">
        <v>1087</v>
      </c>
      <c r="M42" s="56">
        <v>12540</v>
      </c>
      <c r="N42" s="56">
        <v>7338</v>
      </c>
      <c r="O42" s="56" t="s">
        <v>407</v>
      </c>
      <c r="P42" s="56">
        <v>8704</v>
      </c>
    </row>
    <row r="43" spans="1:16" x14ac:dyDescent="0.45">
      <c r="A43">
        <f t="shared" si="1"/>
        <v>32</v>
      </c>
      <c r="B43" t="str">
        <f t="shared" si="2"/>
        <v>xxxxxxxxxxxxxxxxxxxxxxxxxxxxxxxx</v>
      </c>
      <c r="C43" s="56">
        <v>512</v>
      </c>
      <c r="D43">
        <v>1</v>
      </c>
      <c r="E43">
        <v>2.1546187419171467E-3</v>
      </c>
      <c r="F43">
        <v>2.2927540540225904E-3</v>
      </c>
      <c r="G43">
        <v>6.6729550665865344E-3</v>
      </c>
      <c r="H43">
        <v>4.164584374479427E-4</v>
      </c>
      <c r="I43">
        <v>1.0539515126492627E-3</v>
      </c>
      <c r="J43" s="56">
        <v>2321</v>
      </c>
      <c r="K43" s="56">
        <v>2183</v>
      </c>
      <c r="L43" s="56">
        <v>750</v>
      </c>
      <c r="M43" s="56">
        <v>12006</v>
      </c>
      <c r="N43" s="56">
        <v>4745</v>
      </c>
      <c r="O43" s="56" t="s">
        <v>408</v>
      </c>
      <c r="P43" s="56">
        <v>17408</v>
      </c>
    </row>
    <row r="44" spans="1:16" x14ac:dyDescent="0.45">
      <c r="A44">
        <f t="shared" si="1"/>
        <v>32</v>
      </c>
      <c r="B44" t="str">
        <f t="shared" si="2"/>
        <v>xxxxxxxxxxxxxxxxxxxxxxxxxxxxxxxx</v>
      </c>
      <c r="C44" s="56">
        <v>1024</v>
      </c>
      <c r="D44">
        <v>1</v>
      </c>
      <c r="E44">
        <v>5.4743595184917259E-3</v>
      </c>
      <c r="F44">
        <v>5.3973335490442465E-3</v>
      </c>
      <c r="G44">
        <v>1.3881011911180293E-2</v>
      </c>
      <c r="H44">
        <v>5.2537564358516337E-4</v>
      </c>
      <c r="I44">
        <v>9.5111280197831465E-4</v>
      </c>
      <c r="J44" s="56">
        <v>914</v>
      </c>
      <c r="K44" s="56">
        <v>927</v>
      </c>
      <c r="L44" s="56">
        <v>361</v>
      </c>
      <c r="M44" s="56">
        <v>9517</v>
      </c>
      <c r="N44" s="56">
        <v>5257</v>
      </c>
      <c r="O44" s="56" t="s">
        <v>409</v>
      </c>
      <c r="P44" s="56">
        <v>34816</v>
      </c>
    </row>
    <row r="45" spans="1:16" x14ac:dyDescent="0.45">
      <c r="A45">
        <f t="shared" si="1"/>
        <v>32</v>
      </c>
      <c r="B45" t="str">
        <f t="shared" si="2"/>
        <v>xxxxxxxxxxxxxxxxxxxxxxxxxxxxxxxx</v>
      </c>
      <c r="C45" s="56">
        <v>2048</v>
      </c>
      <c r="D45">
        <v>1</v>
      </c>
      <c r="E45">
        <v>8.3177976744973486E-3</v>
      </c>
      <c r="F45">
        <v>9.1244145716372575E-3</v>
      </c>
      <c r="G45">
        <v>1.94894210109306E-2</v>
      </c>
      <c r="H45">
        <v>7.1633237822349568E-4</v>
      </c>
      <c r="I45">
        <v>9.9900141670862443E-4</v>
      </c>
      <c r="J45" s="56">
        <v>602</v>
      </c>
      <c r="K45" s="56">
        <v>549</v>
      </c>
      <c r="L45" s="56">
        <v>257</v>
      </c>
      <c r="M45" s="56">
        <v>6980</v>
      </c>
      <c r="N45" s="56">
        <v>5007</v>
      </c>
      <c r="O45" s="56" t="s">
        <v>410</v>
      </c>
      <c r="P45" s="56">
        <v>69632</v>
      </c>
    </row>
    <row r="46" spans="1:16" x14ac:dyDescent="0.45">
      <c r="A46">
        <f t="shared" si="1"/>
        <v>32</v>
      </c>
      <c r="B46" t="str">
        <f t="shared" si="2"/>
        <v>xxxxxxxxxxxxxxxxxxxxxxxxxxxxxxxx</v>
      </c>
      <c r="C46" s="56">
        <v>4096</v>
      </c>
      <c r="D46">
        <v>1</v>
      </c>
      <c r="E46">
        <v>1.8109056679195715E-2</v>
      </c>
      <c r="F46">
        <v>1.6996929152884473E-2</v>
      </c>
      <c r="G46">
        <v>3.1547393081651172E-2</v>
      </c>
      <c r="H46">
        <v>1.126887536623845E-3</v>
      </c>
      <c r="I46">
        <v>1.4701558365186711E-3</v>
      </c>
      <c r="J46" s="56">
        <v>277</v>
      </c>
      <c r="K46" s="56">
        <v>295</v>
      </c>
      <c r="L46" s="56">
        <v>159</v>
      </c>
      <c r="M46" s="56">
        <v>4437</v>
      </c>
      <c r="N46" s="56">
        <v>3401</v>
      </c>
      <c r="O46" s="56" t="s">
        <v>411</v>
      </c>
      <c r="P46" s="56">
        <v>139264</v>
      </c>
    </row>
    <row r="47" spans="1:16" x14ac:dyDescent="0.45">
      <c r="A47">
        <f t="shared" si="1"/>
        <v>32</v>
      </c>
      <c r="B47" t="str">
        <f t="shared" si="2"/>
        <v>xxxxxxxxxxxxxxxxxxxxxxxxxxxxxxxx</v>
      </c>
      <c r="C47" s="56">
        <v>8192</v>
      </c>
      <c r="D47">
        <v>1</v>
      </c>
      <c r="E47">
        <v>3.3404677999205885E-2</v>
      </c>
      <c r="F47">
        <v>3.3895021622270545E-2</v>
      </c>
      <c r="G47">
        <v>5.9291057647479807E-2</v>
      </c>
      <c r="H47">
        <v>2.2231110466851126E-3</v>
      </c>
      <c r="I47">
        <v>2.8357870311456249E-3</v>
      </c>
      <c r="J47" s="56">
        <v>150</v>
      </c>
      <c r="K47" s="56">
        <v>148</v>
      </c>
      <c r="L47" s="56">
        <v>85</v>
      </c>
      <c r="M47" s="56">
        <v>2250</v>
      </c>
      <c r="N47" s="56">
        <v>1766</v>
      </c>
      <c r="O47" s="56" t="s">
        <v>412</v>
      </c>
      <c r="P47" s="56">
        <v>278528</v>
      </c>
    </row>
    <row r="48" spans="1:16" x14ac:dyDescent="0.45">
      <c r="A48">
        <f t="shared" si="1"/>
        <v>32</v>
      </c>
      <c r="B48" t="str">
        <f t="shared" si="2"/>
        <v>xxxxxxxxxxxxxxxxxxxxxxxxxxxxxxxx</v>
      </c>
      <c r="C48" s="56">
        <v>16384</v>
      </c>
      <c r="D48">
        <v>1</v>
      </c>
      <c r="E48">
        <v>6.5174716881585201E-2</v>
      </c>
      <c r="F48">
        <v>6.5927707893455298E-2</v>
      </c>
      <c r="G48">
        <v>0.10961002608477745</v>
      </c>
      <c r="H48">
        <v>4.2898800115438104E-3</v>
      </c>
      <c r="I48">
        <v>4.5366515940670517E-3</v>
      </c>
      <c r="J48" s="56">
        <v>77</v>
      </c>
      <c r="K48" s="56">
        <v>76</v>
      </c>
      <c r="L48" s="56">
        <v>46</v>
      </c>
      <c r="M48" s="56">
        <v>1166</v>
      </c>
      <c r="N48" s="56">
        <v>1105</v>
      </c>
      <c r="O48" s="56" t="s">
        <v>413</v>
      </c>
      <c r="P48" s="56">
        <v>557056</v>
      </c>
    </row>
    <row r="49" spans="1:16" x14ac:dyDescent="0.45">
      <c r="A49">
        <f t="shared" si="1"/>
        <v>32</v>
      </c>
      <c r="B49" t="str">
        <f t="shared" si="2"/>
        <v>xxxxxxxxxxxxxxxxxxxxxxxxxxxxxxxx</v>
      </c>
      <c r="C49" s="56">
        <v>32768</v>
      </c>
      <c r="D49">
        <v>1</v>
      </c>
      <c r="E49">
        <v>0.1308056692330119</v>
      </c>
      <c r="F49">
        <v>0.13199111052764287</v>
      </c>
      <c r="G49">
        <v>0.20154799600131809</v>
      </c>
      <c r="H49">
        <v>7.6079024369955783E-3</v>
      </c>
      <c r="I49">
        <v>7.6722817618120323E-3</v>
      </c>
      <c r="J49" s="56">
        <v>39</v>
      </c>
      <c r="K49" s="56">
        <v>38</v>
      </c>
      <c r="L49" s="56">
        <v>25</v>
      </c>
      <c r="M49" s="56">
        <v>658</v>
      </c>
      <c r="N49" s="56">
        <v>653</v>
      </c>
      <c r="O49" s="56" t="s">
        <v>414</v>
      </c>
      <c r="P49" s="56">
        <v>1114112</v>
      </c>
    </row>
    <row r="50" spans="1:16" x14ac:dyDescent="0.45">
      <c r="A50">
        <f t="shared" si="1"/>
        <v>32</v>
      </c>
      <c r="B50" t="str">
        <f t="shared" si="2"/>
        <v>xxxxxxxxxxxxxxxxxxxxxxxxxxxxxxxx</v>
      </c>
      <c r="C50" s="56">
        <v>65536</v>
      </c>
      <c r="D50">
        <v>1</v>
      </c>
      <c r="E50">
        <v>0.26398311578668654</v>
      </c>
      <c r="F50">
        <v>0.27240342106425058</v>
      </c>
      <c r="G50">
        <v>0.42291389167075977</v>
      </c>
      <c r="H50">
        <v>1.4204545454545454E-2</v>
      </c>
      <c r="I50">
        <v>1.4606413966365181E-2</v>
      </c>
      <c r="J50" s="56">
        <v>19</v>
      </c>
      <c r="K50" s="56">
        <v>19</v>
      </c>
      <c r="L50" s="56">
        <v>12</v>
      </c>
      <c r="M50" s="56">
        <v>352</v>
      </c>
      <c r="N50" s="56">
        <v>343</v>
      </c>
      <c r="O50" s="56" t="s">
        <v>415</v>
      </c>
      <c r="P50" s="56">
        <v>2228224</v>
      </c>
    </row>
    <row r="51" spans="1:16" x14ac:dyDescent="0.45">
      <c r="A51">
        <f t="shared" si="1"/>
        <v>32</v>
      </c>
      <c r="B51" t="str">
        <f t="shared" si="2"/>
        <v>xxxxxxxxxxxxxxxxxxxxxxxxxxxxxxxx</v>
      </c>
      <c r="C51" s="56">
        <v>131072</v>
      </c>
      <c r="D51">
        <v>1</v>
      </c>
      <c r="E51">
        <v>0.53436507999431337</v>
      </c>
      <c r="F51">
        <v>0.51690495999064301</v>
      </c>
      <c r="G51">
        <v>0.77006321427013191</v>
      </c>
      <c r="H51">
        <v>2.889655239280613E-2</v>
      </c>
      <c r="I51">
        <v>3.4054422054161017E-2</v>
      </c>
      <c r="J51" s="56">
        <v>10</v>
      </c>
      <c r="K51" s="56">
        <v>10</v>
      </c>
      <c r="L51" s="56">
        <v>7</v>
      </c>
      <c r="M51" s="56">
        <v>174</v>
      </c>
      <c r="N51" s="56">
        <v>147</v>
      </c>
      <c r="O51" s="56" t="s">
        <v>416</v>
      </c>
      <c r="P51" s="56">
        <v>4456448</v>
      </c>
    </row>
    <row r="52" spans="1:16" x14ac:dyDescent="0.45">
      <c r="A52">
        <f t="shared" si="1"/>
        <v>32</v>
      </c>
      <c r="B52" t="str">
        <f t="shared" si="2"/>
        <v>xxxxxxxxxxxxxxxxxxxxxxxxxxxxxxxx</v>
      </c>
      <c r="C52" s="56">
        <v>262144</v>
      </c>
      <c r="D52">
        <v>1</v>
      </c>
      <c r="E52">
        <v>1.1994268599897624</v>
      </c>
      <c r="F52">
        <v>1.041525759967044</v>
      </c>
      <c r="G52">
        <v>1.7175040000583977</v>
      </c>
      <c r="H52">
        <v>6.137804868744641E-2</v>
      </c>
      <c r="I52">
        <v>5.6133333841959634E-2</v>
      </c>
      <c r="J52" s="56">
        <v>5</v>
      </c>
      <c r="K52" s="56">
        <v>5</v>
      </c>
      <c r="L52" s="56">
        <v>3</v>
      </c>
      <c r="M52" s="56">
        <v>82</v>
      </c>
      <c r="N52" s="56">
        <v>90</v>
      </c>
      <c r="O52" s="56" t="s">
        <v>417</v>
      </c>
      <c r="P52" s="56">
        <v>8912896</v>
      </c>
    </row>
    <row r="53" spans="1:16" x14ac:dyDescent="0.45">
      <c r="A53">
        <f t="shared" si="1"/>
        <v>32</v>
      </c>
      <c r="B53" t="str">
        <f t="shared" si="2"/>
        <v>xxxxxxxxxxxxxxxxxxxxxxxxxxxxxxxx</v>
      </c>
      <c r="C53" s="56">
        <v>524288</v>
      </c>
      <c r="D53">
        <v>1</v>
      </c>
      <c r="E53">
        <v>2.5516341333277524</v>
      </c>
      <c r="F53">
        <v>2.2199386667149761</v>
      </c>
      <c r="G53">
        <v>3.8036452000960708</v>
      </c>
      <c r="H53">
        <v>0.11160000165303548</v>
      </c>
      <c r="I53">
        <v>0.12570000290870667</v>
      </c>
      <c r="J53" s="56">
        <v>3</v>
      </c>
      <c r="K53" s="56">
        <v>3</v>
      </c>
      <c r="L53" s="56">
        <v>2</v>
      </c>
      <c r="M53" s="56">
        <v>45</v>
      </c>
      <c r="N53" s="56">
        <v>40</v>
      </c>
      <c r="O53" s="56" t="s">
        <v>418</v>
      </c>
      <c r="P53" s="56">
        <v>17825792</v>
      </c>
    </row>
    <row r="54" spans="1:16" x14ac:dyDescent="0.45">
      <c r="A54">
        <f t="shared" si="1"/>
        <v>32</v>
      </c>
      <c r="B54" t="str">
        <f t="shared" si="2"/>
        <v>xxxxxxxxxxxxxxxxxxxxxxxxxxxxxxxx</v>
      </c>
      <c r="C54" s="56">
        <v>1048576</v>
      </c>
      <c r="D54">
        <v>1</v>
      </c>
      <c r="E54">
        <v>5.3702770000090823</v>
      </c>
      <c r="F54">
        <v>4.3903248499846086</v>
      </c>
      <c r="G54">
        <v>6.1934548998251557</v>
      </c>
      <c r="H54">
        <v>0.24123809451148623</v>
      </c>
      <c r="I54">
        <v>0.25489999055862428</v>
      </c>
      <c r="J54" s="56">
        <v>2</v>
      </c>
      <c r="K54" s="56">
        <v>2</v>
      </c>
      <c r="L54" s="56">
        <v>1</v>
      </c>
      <c r="M54" s="56">
        <v>21</v>
      </c>
      <c r="N54" s="56">
        <v>20</v>
      </c>
      <c r="O54" s="56" t="s">
        <v>419</v>
      </c>
      <c r="P54" s="56">
        <v>35651584</v>
      </c>
    </row>
    <row r="55" spans="1:16" x14ac:dyDescent="0.45">
      <c r="C55" s="56"/>
      <c r="J55" s="56"/>
      <c r="K55" s="56"/>
      <c r="L55" s="56"/>
      <c r="M55" s="56"/>
      <c r="N55" s="56"/>
    </row>
    <row r="56" spans="1:16" x14ac:dyDescent="0.45">
      <c r="J56" s="56"/>
      <c r="K56" s="56"/>
      <c r="L56" s="56"/>
      <c r="M56" s="56"/>
      <c r="N56" s="56"/>
      <c r="P56">
        <f>P54/1000000/E54</f>
        <v>6.6386862353542853</v>
      </c>
    </row>
    <row r="57" spans="1:16" x14ac:dyDescent="0.45">
      <c r="J57" s="56"/>
      <c r="K57" s="56"/>
      <c r="L57" s="56"/>
      <c r="M57" s="56"/>
      <c r="N57" s="56"/>
      <c r="P57" s="56">
        <f>C54*D54/E54</f>
        <v>195255.47751042017</v>
      </c>
    </row>
    <row r="58" spans="1:16" x14ac:dyDescent="0.45">
      <c r="J58" s="56"/>
      <c r="K58" s="56"/>
      <c r="L58" s="56"/>
      <c r="M58" s="56"/>
      <c r="N58" s="56"/>
      <c r="O58" s="14" t="s">
        <v>531</v>
      </c>
    </row>
    <row r="59" spans="1:16" x14ac:dyDescent="0.45">
      <c r="J59" s="56"/>
      <c r="K59" s="56"/>
      <c r="L59" s="56"/>
      <c r="M59" s="56"/>
      <c r="N59" s="56"/>
      <c r="O59" t="s">
        <v>539</v>
      </c>
    </row>
    <row r="60" spans="1:16" ht="42.75" x14ac:dyDescent="0.45">
      <c r="A60" s="12" t="s">
        <v>10</v>
      </c>
      <c r="B60" s="12" t="s">
        <v>11</v>
      </c>
      <c r="C60" s="12" t="s">
        <v>12</v>
      </c>
      <c r="D60" s="12" t="s">
        <v>13</v>
      </c>
      <c r="E60" s="13" t="s">
        <v>672</v>
      </c>
      <c r="F60" s="13" t="s">
        <v>374</v>
      </c>
      <c r="G60" s="13" t="s">
        <v>375</v>
      </c>
      <c r="H60" s="13" t="s">
        <v>376</v>
      </c>
      <c r="I60" s="13" t="s">
        <v>669</v>
      </c>
      <c r="J60" s="13" t="str" cm="1">
        <f t="array" ref="J60:N60">"NCalls"&amp;CHAR(10)&amp;E60:I60</f>
        <v>NCalls
CSVRead
v0.14</v>
      </c>
      <c r="K60" s="13" t="str">
        <v>NCalls
sdkn104
v1.9</v>
      </c>
      <c r="L60" s="13" t="str">
        <v>NCalls
ws_garcia
v3.1.5</v>
      </c>
      <c r="M60" s="59" t="str">
        <v>NCalls
CSV.jl
v0.8.5+</v>
      </c>
      <c r="N60" s="59" t="str">
        <v>NCalls
CSV.jl
v0.9.0</v>
      </c>
      <c r="O60" s="12" t="s">
        <v>14</v>
      </c>
      <c r="P60" s="12" t="s">
        <v>15</v>
      </c>
    </row>
    <row r="61" spans="1:16" x14ac:dyDescent="0.45">
      <c r="A61">
        <f>LEN(B61)</f>
        <v>20</v>
      </c>
      <c r="B61" t="str">
        <f>"""xxxxxxxx"&amp;CHAR(13)&amp;CHAR(10)&amp;"yyyyyyyy"""</f>
        <v>"xxxxxxxx_x000D_
yyyyyyyy"</v>
      </c>
      <c r="C61" s="56">
        <v>1</v>
      </c>
      <c r="D61">
        <v>1</v>
      </c>
      <c r="E61">
        <v>2.5492502803827545E-4</v>
      </c>
      <c r="F61">
        <v>1.9412089059642348E-4</v>
      </c>
      <c r="G61">
        <v>3.3386367822665279E-3</v>
      </c>
      <c r="H61">
        <v>2.6981132692403869E-4</v>
      </c>
      <c r="I61">
        <v>6.0797665369649806E-4</v>
      </c>
      <c r="J61" s="56">
        <v>19614</v>
      </c>
      <c r="K61" s="56">
        <v>25758</v>
      </c>
      <c r="L61" s="56">
        <v>1498</v>
      </c>
      <c r="M61" s="93">
        <v>18550</v>
      </c>
      <c r="N61" s="93">
        <v>8224</v>
      </c>
      <c r="O61" s="56" t="s">
        <v>420</v>
      </c>
      <c r="P61" s="56">
        <v>26</v>
      </c>
    </row>
    <row r="62" spans="1:16" x14ac:dyDescent="0.45">
      <c r="A62">
        <f t="shared" ref="A62:A81" si="3">LEN(B62)</f>
        <v>20</v>
      </c>
      <c r="B62" t="str">
        <f t="shared" ref="B62:B81" si="4">"""xxxxxxxx"&amp;CHAR(13)&amp;CHAR(10)&amp;"yyyyyyyy"""</f>
        <v>"xxxxxxxx_x000D_
yyyyyyyy"</v>
      </c>
      <c r="C62" s="56">
        <v>2</v>
      </c>
      <c r="D62">
        <v>1</v>
      </c>
      <c r="E62">
        <v>2.8443575857750852E-4</v>
      </c>
      <c r="F62">
        <v>1.9402618160912948E-4</v>
      </c>
      <c r="G62">
        <v>3.595131056886742E-3</v>
      </c>
      <c r="H62">
        <v>2.5379422364346985E-4</v>
      </c>
      <c r="I62">
        <v>6.6480521207286261E-4</v>
      </c>
      <c r="J62" s="56">
        <v>17579</v>
      </c>
      <c r="K62" s="56">
        <v>25770</v>
      </c>
      <c r="L62" s="56">
        <v>1391</v>
      </c>
      <c r="M62" s="56">
        <v>19701</v>
      </c>
      <c r="N62" s="56">
        <v>7521</v>
      </c>
      <c r="O62" s="56" t="s">
        <v>421</v>
      </c>
      <c r="P62" s="56">
        <v>52</v>
      </c>
    </row>
    <row r="63" spans="1:16" x14ac:dyDescent="0.45">
      <c r="A63">
        <f t="shared" si="3"/>
        <v>20</v>
      </c>
      <c r="B63" t="str">
        <f t="shared" si="4"/>
        <v>"xxxxxxxx_x000D_
yyyyyyyy"</v>
      </c>
      <c r="C63" s="56">
        <v>4</v>
      </c>
      <c r="D63">
        <v>1</v>
      </c>
      <c r="E63">
        <v>2.7609166207356655E-4</v>
      </c>
      <c r="F63">
        <v>2.0807516540956701E-4</v>
      </c>
      <c r="G63">
        <v>3.3978972825697501E-3</v>
      </c>
      <c r="H63">
        <v>2.5272947836635666E-4</v>
      </c>
      <c r="I63">
        <v>5.9206631142687976E-4</v>
      </c>
      <c r="J63" s="56">
        <v>18110</v>
      </c>
      <c r="K63" s="56">
        <v>24031</v>
      </c>
      <c r="L63" s="56">
        <v>1472</v>
      </c>
      <c r="M63" s="56">
        <v>19784</v>
      </c>
      <c r="N63" s="56">
        <v>8445</v>
      </c>
      <c r="O63" s="56" t="s">
        <v>422</v>
      </c>
      <c r="P63" s="56">
        <v>104</v>
      </c>
    </row>
    <row r="64" spans="1:16" x14ac:dyDescent="0.45">
      <c r="A64">
        <f t="shared" si="3"/>
        <v>20</v>
      </c>
      <c r="B64" t="str">
        <f t="shared" si="4"/>
        <v>"xxxxxxxx_x000D_
yyyyyyyy"</v>
      </c>
      <c r="C64" s="56">
        <v>8</v>
      </c>
      <c r="D64">
        <v>1</v>
      </c>
      <c r="E64">
        <v>2.9098415386928525E-4</v>
      </c>
      <c r="F64">
        <v>2.6490660097884598E-4</v>
      </c>
      <c r="G64">
        <v>3.8291929554619226E-3</v>
      </c>
      <c r="H64">
        <v>2.6289228447252022E-4</v>
      </c>
      <c r="I64">
        <v>6.0790273556231007E-4</v>
      </c>
      <c r="J64" s="56">
        <v>17184</v>
      </c>
      <c r="K64" s="56">
        <v>18876</v>
      </c>
      <c r="L64" s="56">
        <v>1306</v>
      </c>
      <c r="M64" s="56">
        <v>19023</v>
      </c>
      <c r="N64" s="56">
        <v>8225</v>
      </c>
      <c r="O64" s="56" t="s">
        <v>423</v>
      </c>
      <c r="P64" s="56">
        <v>208</v>
      </c>
    </row>
    <row r="65" spans="1:16" x14ac:dyDescent="0.45">
      <c r="A65">
        <f t="shared" si="3"/>
        <v>20</v>
      </c>
      <c r="B65" t="str">
        <f t="shared" si="4"/>
        <v>"xxxxxxxx_x000D_
yyyyyyyy"</v>
      </c>
      <c r="C65" s="56">
        <v>16</v>
      </c>
      <c r="D65">
        <v>1</v>
      </c>
      <c r="E65">
        <v>3.3658879164271543E-4</v>
      </c>
      <c r="F65">
        <v>2.9795303896487738E-4</v>
      </c>
      <c r="G65">
        <v>3.8424110599434413E-3</v>
      </c>
      <c r="H65">
        <v>2.6372698982013817E-4</v>
      </c>
      <c r="I65">
        <v>7.2762984541259305E-4</v>
      </c>
      <c r="J65" s="56">
        <v>14855</v>
      </c>
      <c r="K65" s="56">
        <v>16782</v>
      </c>
      <c r="L65" s="56">
        <v>1302</v>
      </c>
      <c r="M65" s="56">
        <v>18959</v>
      </c>
      <c r="N65" s="56">
        <v>6873</v>
      </c>
      <c r="O65" s="56" t="s">
        <v>424</v>
      </c>
      <c r="P65" s="56">
        <v>416</v>
      </c>
    </row>
    <row r="66" spans="1:16" x14ac:dyDescent="0.45">
      <c r="A66">
        <f t="shared" si="3"/>
        <v>20</v>
      </c>
      <c r="B66" t="str">
        <f t="shared" si="4"/>
        <v>"xxxxxxxx_x000D_
yyyyyyyy"</v>
      </c>
      <c r="C66" s="56">
        <v>32</v>
      </c>
      <c r="D66">
        <v>1</v>
      </c>
      <c r="E66">
        <v>4.2610601619247888E-4</v>
      </c>
      <c r="F66">
        <v>3.7600263196973312E-4</v>
      </c>
      <c r="G66">
        <v>4.835994294042946E-3</v>
      </c>
      <c r="H66">
        <v>2.8628685943315199E-4</v>
      </c>
      <c r="I66">
        <v>8.2047915982934034E-4</v>
      </c>
      <c r="J66" s="56">
        <v>11735</v>
      </c>
      <c r="K66" s="56">
        <v>13298</v>
      </c>
      <c r="L66" s="56">
        <v>1034</v>
      </c>
      <c r="M66" s="56">
        <v>17465</v>
      </c>
      <c r="N66" s="56">
        <v>6094</v>
      </c>
      <c r="O66" s="56" t="s">
        <v>425</v>
      </c>
      <c r="P66" s="56">
        <v>832</v>
      </c>
    </row>
    <row r="67" spans="1:16" x14ac:dyDescent="0.45">
      <c r="A67">
        <f t="shared" si="3"/>
        <v>20</v>
      </c>
      <c r="B67" t="str">
        <f t="shared" si="4"/>
        <v>"xxxxxxxx_x000D_
yyyyyyyy"</v>
      </c>
      <c r="C67" s="56">
        <v>64</v>
      </c>
      <c r="D67">
        <v>1</v>
      </c>
      <c r="E67">
        <v>5.9728238175298738E-4</v>
      </c>
      <c r="F67">
        <v>7.3590133920986263E-4</v>
      </c>
      <c r="G67">
        <v>8.9037996440052038E-3</v>
      </c>
      <c r="H67">
        <v>2.810409757742679E-4</v>
      </c>
      <c r="I67">
        <v>6.2317759077125617E-4</v>
      </c>
      <c r="J67" s="56">
        <v>8372</v>
      </c>
      <c r="K67" s="56">
        <v>6795</v>
      </c>
      <c r="L67" s="56">
        <v>562</v>
      </c>
      <c r="M67" s="56">
        <v>17791</v>
      </c>
      <c r="N67" s="56">
        <v>8025</v>
      </c>
      <c r="O67" s="56" t="s">
        <v>426</v>
      </c>
      <c r="P67" s="56">
        <v>1664</v>
      </c>
    </row>
    <row r="68" spans="1:16" x14ac:dyDescent="0.45">
      <c r="A68">
        <f t="shared" si="3"/>
        <v>20</v>
      </c>
      <c r="B68" t="str">
        <f t="shared" si="4"/>
        <v>"xxxxxxxx_x000D_
yyyyyyyy"</v>
      </c>
      <c r="C68" s="56">
        <v>128</v>
      </c>
      <c r="D68">
        <v>1</v>
      </c>
      <c r="E68">
        <v>1.006259987896278E-3</v>
      </c>
      <c r="F68">
        <v>9.6693894797239078E-4</v>
      </c>
      <c r="G68">
        <v>9.6528988415159594E-3</v>
      </c>
      <c r="H68">
        <v>2.9140925515794383E-4</v>
      </c>
      <c r="I68">
        <v>8.4990651028386875E-4</v>
      </c>
      <c r="J68" s="56">
        <v>4971</v>
      </c>
      <c r="K68" s="56">
        <v>5171</v>
      </c>
      <c r="L68" s="56">
        <v>518</v>
      </c>
      <c r="M68" s="56">
        <v>17158</v>
      </c>
      <c r="N68" s="56">
        <v>5883</v>
      </c>
      <c r="O68" s="56" t="s">
        <v>427</v>
      </c>
      <c r="P68" s="56">
        <v>3328</v>
      </c>
    </row>
    <row r="69" spans="1:16" x14ac:dyDescent="0.45">
      <c r="A69">
        <f t="shared" si="3"/>
        <v>20</v>
      </c>
      <c r="B69" t="str">
        <f t="shared" si="4"/>
        <v>"xxxxxxxx_x000D_
yyyyyyyy"</v>
      </c>
      <c r="C69" s="56">
        <v>256</v>
      </c>
      <c r="D69">
        <v>1</v>
      </c>
      <c r="E69">
        <v>1.6687700366753617E-3</v>
      </c>
      <c r="F69">
        <v>1.8947357332137001E-3</v>
      </c>
      <c r="G69">
        <v>1.6364464379567043E-2</v>
      </c>
      <c r="H69">
        <v>3.2575412078962801E-4</v>
      </c>
      <c r="I69">
        <v>1.0212418300653595E-3</v>
      </c>
      <c r="J69" s="56">
        <v>2997</v>
      </c>
      <c r="K69" s="56">
        <v>2639</v>
      </c>
      <c r="L69" s="56">
        <v>306</v>
      </c>
      <c r="M69" s="56">
        <v>15349</v>
      </c>
      <c r="N69" s="56">
        <v>4896</v>
      </c>
      <c r="O69" s="56" t="s">
        <v>428</v>
      </c>
      <c r="P69" s="56">
        <v>6656</v>
      </c>
    </row>
    <row r="70" spans="1:16" x14ac:dyDescent="0.45">
      <c r="A70">
        <f t="shared" si="3"/>
        <v>20</v>
      </c>
      <c r="B70" t="str">
        <f t="shared" si="4"/>
        <v>"xxxxxxxx_x000D_
yyyyyyyy"</v>
      </c>
      <c r="C70" s="56">
        <v>512</v>
      </c>
      <c r="D70">
        <v>1</v>
      </c>
      <c r="E70">
        <v>3.1089466749623907E-3</v>
      </c>
      <c r="F70">
        <v>3.3850669147224947E-3</v>
      </c>
      <c r="G70">
        <v>2.8799508046626444E-2</v>
      </c>
      <c r="H70">
        <v>4.5570543200874956E-4</v>
      </c>
      <c r="I70">
        <v>9.6469226316804938E-4</v>
      </c>
      <c r="J70" s="56">
        <v>1609</v>
      </c>
      <c r="K70" s="56">
        <v>1478</v>
      </c>
      <c r="L70" s="56">
        <v>174</v>
      </c>
      <c r="M70" s="56">
        <v>10972</v>
      </c>
      <c r="N70" s="56">
        <v>5183</v>
      </c>
      <c r="O70" s="56" t="s">
        <v>429</v>
      </c>
      <c r="P70" s="56">
        <v>13312</v>
      </c>
    </row>
    <row r="71" spans="1:16" x14ac:dyDescent="0.45">
      <c r="A71">
        <f t="shared" si="3"/>
        <v>20</v>
      </c>
      <c r="B71" t="str">
        <f t="shared" si="4"/>
        <v>"xxxxxxxx_x000D_
yyyyyyyy"</v>
      </c>
      <c r="C71" s="56">
        <v>1024</v>
      </c>
      <c r="D71">
        <v>1</v>
      </c>
      <c r="E71">
        <v>7.7642793799642213E-3</v>
      </c>
      <c r="F71">
        <v>7.1840784482352822E-3</v>
      </c>
      <c r="G71">
        <v>5.6612216851810053E-2</v>
      </c>
      <c r="H71">
        <v>6.0790273556231007E-4</v>
      </c>
      <c r="I71">
        <v>1.0945502139463235E-3</v>
      </c>
      <c r="J71" s="56">
        <v>645</v>
      </c>
      <c r="K71" s="56">
        <v>696</v>
      </c>
      <c r="L71" s="56">
        <v>89</v>
      </c>
      <c r="M71" s="56">
        <v>8225</v>
      </c>
      <c r="N71" s="56">
        <v>4569</v>
      </c>
      <c r="O71" s="56" t="s">
        <v>430</v>
      </c>
      <c r="P71" s="56">
        <v>26624</v>
      </c>
    </row>
    <row r="72" spans="1:16" x14ac:dyDescent="0.45">
      <c r="A72">
        <f t="shared" si="3"/>
        <v>20</v>
      </c>
      <c r="B72" t="str">
        <f t="shared" si="4"/>
        <v>"xxxxxxxx_x000D_
yyyyyyyy"</v>
      </c>
      <c r="C72" s="56">
        <v>2048</v>
      </c>
      <c r="D72">
        <v>1</v>
      </c>
      <c r="E72">
        <v>1.1923844047955105E-2</v>
      </c>
      <c r="F72">
        <v>1.3141610236163802E-2</v>
      </c>
      <c r="G72">
        <v>0.10839301914947623</v>
      </c>
      <c r="H72">
        <v>7.6452599388379206E-4</v>
      </c>
      <c r="I72">
        <v>1.6592567775450405E-3</v>
      </c>
      <c r="J72" s="56">
        <v>420</v>
      </c>
      <c r="K72" s="56">
        <v>381</v>
      </c>
      <c r="L72" s="56">
        <v>47</v>
      </c>
      <c r="M72" s="56">
        <v>6540</v>
      </c>
      <c r="N72" s="56">
        <v>3014</v>
      </c>
      <c r="O72" s="56" t="s">
        <v>431</v>
      </c>
      <c r="P72" s="56">
        <v>53248</v>
      </c>
    </row>
    <row r="73" spans="1:16" x14ac:dyDescent="0.45">
      <c r="A73">
        <f t="shared" si="3"/>
        <v>20</v>
      </c>
      <c r="B73" t="str">
        <f t="shared" si="4"/>
        <v>"xxxxxxxx_x000D_
yyyyyyyy"</v>
      </c>
      <c r="C73" s="56">
        <v>4096</v>
      </c>
      <c r="D73">
        <v>1</v>
      </c>
      <c r="E73">
        <v>2.3821284286012608E-2</v>
      </c>
      <c r="F73">
        <v>2.7152620540378061E-2</v>
      </c>
      <c r="G73">
        <v>0.22810448636300862</v>
      </c>
      <c r="H73">
        <v>1.1544321712694671E-3</v>
      </c>
      <c r="I73">
        <v>1.7346938313682447E-3</v>
      </c>
      <c r="J73" s="56">
        <v>210</v>
      </c>
      <c r="K73" s="56">
        <v>185</v>
      </c>
      <c r="L73" s="56">
        <v>22</v>
      </c>
      <c r="M73" s="56">
        <v>4332</v>
      </c>
      <c r="N73" s="56">
        <v>2891</v>
      </c>
      <c r="O73" s="56" t="s">
        <v>432</v>
      </c>
      <c r="P73" s="56">
        <v>106496</v>
      </c>
    </row>
    <row r="74" spans="1:16" x14ac:dyDescent="0.45">
      <c r="A74">
        <f t="shared" si="3"/>
        <v>20</v>
      </c>
      <c r="B74" t="str">
        <f t="shared" si="4"/>
        <v>"xxxxxxxx_x000D_
yyyyyyyy"</v>
      </c>
      <c r="C74" s="56">
        <v>8192</v>
      </c>
      <c r="D74">
        <v>1</v>
      </c>
      <c r="E74">
        <v>5.1013445453436085E-2</v>
      </c>
      <c r="F74">
        <v>5.5116159783210605E-2</v>
      </c>
      <c r="G74">
        <v>0.41028099229487663</v>
      </c>
      <c r="H74">
        <v>2.8555111364934323E-3</v>
      </c>
      <c r="I74">
        <v>3.1725888324873096E-3</v>
      </c>
      <c r="J74" s="56">
        <v>99</v>
      </c>
      <c r="K74" s="56">
        <v>92</v>
      </c>
      <c r="L74" s="56">
        <v>13</v>
      </c>
      <c r="M74" s="56">
        <v>1751</v>
      </c>
      <c r="N74" s="56">
        <v>1576</v>
      </c>
      <c r="O74" s="56" t="s">
        <v>433</v>
      </c>
      <c r="P74" s="56">
        <v>212992</v>
      </c>
    </row>
    <row r="75" spans="1:16" x14ac:dyDescent="0.45">
      <c r="A75">
        <f t="shared" si="3"/>
        <v>20</v>
      </c>
      <c r="B75" t="str">
        <f t="shared" si="4"/>
        <v>"xxxxxxxx_x000D_
yyyyyyyy"</v>
      </c>
      <c r="C75" s="56">
        <v>16384</v>
      </c>
      <c r="D75">
        <v>1</v>
      </c>
      <c r="E75">
        <v>0.10035546666796447</v>
      </c>
      <c r="F75">
        <v>0.11165063111111521</v>
      </c>
      <c r="G75">
        <v>0.84061096666846424</v>
      </c>
      <c r="H75">
        <v>4.6800748559222031E-3</v>
      </c>
      <c r="I75">
        <v>5.8186045912809146E-3</v>
      </c>
      <c r="J75" s="56">
        <v>51</v>
      </c>
      <c r="K75" s="56">
        <v>45</v>
      </c>
      <c r="L75" s="56">
        <v>6</v>
      </c>
      <c r="M75" s="56">
        <v>1069</v>
      </c>
      <c r="N75" s="56">
        <v>860</v>
      </c>
      <c r="O75" s="56" t="s">
        <v>434</v>
      </c>
      <c r="P75" s="56">
        <v>425984</v>
      </c>
    </row>
    <row r="76" spans="1:16" x14ac:dyDescent="0.45">
      <c r="A76">
        <f t="shared" si="3"/>
        <v>20</v>
      </c>
      <c r="B76" t="str">
        <f t="shared" si="4"/>
        <v>"xxxxxxxx_x000D_
yyyyyyyy"</v>
      </c>
      <c r="C76" s="56">
        <v>32768</v>
      </c>
      <c r="D76">
        <v>1</v>
      </c>
      <c r="E76">
        <v>0.21030905416895015</v>
      </c>
      <c r="F76">
        <v>0.23555487272625958</v>
      </c>
      <c r="G76">
        <v>1.6920788999802123</v>
      </c>
      <c r="H76">
        <v>8.4619288113718313E-3</v>
      </c>
      <c r="I76">
        <v>1.1438356142610176E-2</v>
      </c>
      <c r="J76" s="56">
        <v>24</v>
      </c>
      <c r="K76" s="56">
        <v>22</v>
      </c>
      <c r="L76" s="56">
        <v>3</v>
      </c>
      <c r="M76" s="56">
        <v>591</v>
      </c>
      <c r="N76" s="56">
        <v>438</v>
      </c>
      <c r="O76" s="56" t="s">
        <v>435</v>
      </c>
      <c r="P76" s="56">
        <v>851968</v>
      </c>
    </row>
    <row r="77" spans="1:16" x14ac:dyDescent="0.45">
      <c r="A77">
        <f t="shared" si="3"/>
        <v>20</v>
      </c>
      <c r="B77" t="str">
        <f t="shared" si="4"/>
        <v>"xxxxxxxx_x000D_
yyyyyyyy"</v>
      </c>
      <c r="C77" s="56">
        <v>65536</v>
      </c>
      <c r="D77">
        <v>1</v>
      </c>
      <c r="E77">
        <v>0.36765929284904686</v>
      </c>
      <c r="F77">
        <v>0.41516262307189977</v>
      </c>
      <c r="G77">
        <v>3.5056381999747828</v>
      </c>
      <c r="H77">
        <v>1.488095238095238E-2</v>
      </c>
      <c r="I77">
        <v>1.8043165584262326E-2</v>
      </c>
      <c r="J77" s="56">
        <v>14</v>
      </c>
      <c r="K77" s="56">
        <v>13</v>
      </c>
      <c r="L77" s="56">
        <v>2</v>
      </c>
      <c r="M77" s="56">
        <v>336</v>
      </c>
      <c r="N77" s="56">
        <v>278</v>
      </c>
      <c r="O77" s="56" t="s">
        <v>436</v>
      </c>
      <c r="P77" s="56">
        <v>1703936</v>
      </c>
    </row>
    <row r="78" spans="1:16" x14ac:dyDescent="0.45">
      <c r="A78">
        <f t="shared" si="3"/>
        <v>20</v>
      </c>
      <c r="B78" t="str">
        <f t="shared" si="4"/>
        <v>"xxxxxxxx_x000D_
yyyyyyyy"</v>
      </c>
      <c r="C78" s="56">
        <v>131072</v>
      </c>
      <c r="D78">
        <v>1</v>
      </c>
      <c r="E78">
        <v>0.83311579998449559</v>
      </c>
      <c r="F78">
        <v>0.81418260000646114</v>
      </c>
      <c r="G78">
        <v>6.3073009999934584</v>
      </c>
      <c r="H78">
        <v>3.2751633450875874E-2</v>
      </c>
      <c r="I78">
        <v>4.6302751663627975E-2</v>
      </c>
      <c r="J78" s="56">
        <v>7</v>
      </c>
      <c r="K78" s="56">
        <v>7</v>
      </c>
      <c r="L78" s="56">
        <v>1</v>
      </c>
      <c r="M78" s="56">
        <v>153</v>
      </c>
      <c r="N78" s="56">
        <v>109</v>
      </c>
      <c r="O78" s="56" t="s">
        <v>437</v>
      </c>
      <c r="P78" s="56">
        <v>3407872</v>
      </c>
    </row>
    <row r="79" spans="1:16" x14ac:dyDescent="0.45">
      <c r="A79">
        <f t="shared" si="3"/>
        <v>20</v>
      </c>
      <c r="B79" t="str">
        <f t="shared" si="4"/>
        <v>"xxxxxxxx_x000D_
yyyyyyyy"</v>
      </c>
      <c r="C79" s="56">
        <v>262144</v>
      </c>
      <c r="D79">
        <v>1</v>
      </c>
      <c r="E79">
        <v>1.4507091750274412</v>
      </c>
      <c r="F79">
        <v>1.6582080749794841</v>
      </c>
      <c r="G79">
        <v>15.091180399991572</v>
      </c>
      <c r="H79">
        <v>6.1341465973272558E-2</v>
      </c>
      <c r="I79">
        <v>7.7907690635094271E-2</v>
      </c>
      <c r="J79" s="56">
        <v>4</v>
      </c>
      <c r="K79" s="56">
        <v>4</v>
      </c>
      <c r="L79" s="56">
        <v>1</v>
      </c>
      <c r="M79" s="56">
        <v>82</v>
      </c>
      <c r="N79" s="56">
        <v>65</v>
      </c>
      <c r="O79" s="56" t="s">
        <v>438</v>
      </c>
      <c r="P79" s="56">
        <v>6815744</v>
      </c>
    </row>
    <row r="80" spans="1:16" x14ac:dyDescent="0.45">
      <c r="A80">
        <f t="shared" si="3"/>
        <v>20</v>
      </c>
      <c r="B80" t="str">
        <f t="shared" si="4"/>
        <v>"xxxxxxxx_x000D_
yyyyyyyy"</v>
      </c>
      <c r="C80" s="56">
        <v>524288</v>
      </c>
      <c r="D80">
        <v>1</v>
      </c>
      <c r="E80">
        <v>3.6396999000571668</v>
      </c>
      <c r="F80">
        <v>3.9138649000087753</v>
      </c>
      <c r="G80">
        <v>27.946268699830398</v>
      </c>
      <c r="H80">
        <v>0.12019047282990955</v>
      </c>
      <c r="I80">
        <v>0.14720587870653937</v>
      </c>
      <c r="J80" s="56">
        <v>2</v>
      </c>
      <c r="K80" s="56">
        <v>2</v>
      </c>
      <c r="L80" s="56">
        <v>1</v>
      </c>
      <c r="M80" s="56">
        <v>42</v>
      </c>
      <c r="N80" s="56">
        <v>34</v>
      </c>
      <c r="O80" s="56" t="s">
        <v>439</v>
      </c>
      <c r="P80" s="56">
        <v>13631488</v>
      </c>
    </row>
    <row r="81" spans="1:16" x14ac:dyDescent="0.45">
      <c r="A81">
        <f t="shared" si="3"/>
        <v>20</v>
      </c>
      <c r="B81" t="str">
        <f t="shared" si="4"/>
        <v>"xxxxxxxx_x000D_
yyyyyyyy"</v>
      </c>
      <c r="C81" s="56">
        <v>1048576</v>
      </c>
      <c r="D81">
        <v>1</v>
      </c>
      <c r="E81">
        <v>6.7533578998409212</v>
      </c>
      <c r="F81">
        <v>8.037796099903062</v>
      </c>
      <c r="G81">
        <v>56.318410799838603</v>
      </c>
      <c r="H81">
        <v>0.31800000369548798</v>
      </c>
      <c r="I81">
        <v>0.38757143701825825</v>
      </c>
      <c r="J81" s="56">
        <v>1</v>
      </c>
      <c r="K81" s="56">
        <v>1</v>
      </c>
      <c r="L81" s="56">
        <v>1</v>
      </c>
      <c r="M81" s="56">
        <v>16</v>
      </c>
      <c r="N81" s="56">
        <v>14</v>
      </c>
      <c r="O81" s="56" t="s">
        <v>440</v>
      </c>
      <c r="P81" s="56">
        <v>27262976</v>
      </c>
    </row>
    <row r="82" spans="1:16" x14ac:dyDescent="0.45">
      <c r="C82" s="56"/>
      <c r="J82" s="56"/>
      <c r="K82" s="56"/>
      <c r="L82" s="56"/>
      <c r="M82" s="56"/>
      <c r="N82" s="56"/>
    </row>
    <row r="83" spans="1:16" x14ac:dyDescent="0.45">
      <c r="J83" s="56"/>
      <c r="K83" s="56"/>
      <c r="L83" s="56"/>
      <c r="M83" s="56"/>
      <c r="N83" s="56"/>
      <c r="P83">
        <f>P81/1000000/E81</f>
        <v>4.0369511588660494</v>
      </c>
    </row>
    <row r="84" spans="1:16" x14ac:dyDescent="0.45">
      <c r="G84">
        <f>G81/E81</f>
        <v>8.3393197332493241</v>
      </c>
      <c r="J84" s="56"/>
      <c r="K84" s="56"/>
      <c r="L84" s="56"/>
      <c r="M84" s="56"/>
      <c r="N84" s="56"/>
      <c r="P84" s="56">
        <f>C81*D81/E81</f>
        <v>155267.35226407886</v>
      </c>
    </row>
    <row r="85" spans="1:16" x14ac:dyDescent="0.45">
      <c r="G85">
        <f>E81/H81</f>
        <v>21.236974281006095</v>
      </c>
      <c r="J85" s="56"/>
      <c r="K85" s="56"/>
      <c r="L85" s="56"/>
      <c r="M85" s="56"/>
      <c r="N85" s="56"/>
      <c r="O85" s="14" t="s">
        <v>534</v>
      </c>
    </row>
    <row r="86" spans="1:16" x14ac:dyDescent="0.45">
      <c r="J86" s="56"/>
      <c r="K86" s="56"/>
      <c r="L86" s="56"/>
      <c r="M86" s="56"/>
      <c r="N86" s="56"/>
      <c r="O86" t="s">
        <v>540</v>
      </c>
    </row>
    <row r="87" spans="1:16" ht="42.75" x14ac:dyDescent="0.45">
      <c r="A87" s="12" t="s">
        <v>10</v>
      </c>
      <c r="B87" s="12" t="s">
        <v>11</v>
      </c>
      <c r="C87" s="12" t="s">
        <v>12</v>
      </c>
      <c r="D87" s="12" t="s">
        <v>13</v>
      </c>
      <c r="E87" s="13" t="s">
        <v>672</v>
      </c>
      <c r="F87" s="13" t="s">
        <v>374</v>
      </c>
      <c r="G87" s="13" t="s">
        <v>375</v>
      </c>
      <c r="H87" s="13" t="s">
        <v>376</v>
      </c>
      <c r="I87" s="13" t="s">
        <v>669</v>
      </c>
      <c r="J87" s="13" t="str" cm="1">
        <f t="array" ref="J87:N87">"NCalls"&amp;CHAR(10)&amp;E87:I87</f>
        <v>NCalls
CSVRead
v0.14</v>
      </c>
      <c r="K87" s="13" t="str">
        <v>NCalls
sdkn104
v1.9</v>
      </c>
      <c r="L87" s="13" t="str">
        <v>NCalls
ws_garcia
v3.1.5</v>
      </c>
      <c r="M87" s="59" t="str">
        <v>NCalls
CSV.jl
v0.8.5+</v>
      </c>
      <c r="N87" s="59" t="str">
        <v>NCalls
CSV.jl
v0.9.0</v>
      </c>
      <c r="O87" s="12" t="s">
        <v>14</v>
      </c>
      <c r="P87" s="12" t="s">
        <v>15</v>
      </c>
    </row>
    <row r="88" spans="1:16" x14ac:dyDescent="0.45">
      <c r="A88">
        <f>LEN(B88)</f>
        <v>17</v>
      </c>
      <c r="B88">
        <v>0.71905720709757637</v>
      </c>
      <c r="C88" s="15">
        <v>1</v>
      </c>
      <c r="D88" s="16">
        <v>10</v>
      </c>
      <c r="E88">
        <v>4.260557600590334E-4</v>
      </c>
      <c r="F88">
        <v>2.0256179711702812E-4</v>
      </c>
      <c r="G88">
        <v>3.2323385262530736E-3</v>
      </c>
      <c r="H88">
        <v>3.1533804238143291E-4</v>
      </c>
      <c r="I88">
        <v>5.7630244352236055E-4</v>
      </c>
      <c r="J88" s="56">
        <v>11736</v>
      </c>
      <c r="K88" s="56">
        <v>24684</v>
      </c>
      <c r="L88" s="56">
        <v>1547</v>
      </c>
      <c r="M88" s="93">
        <v>15856</v>
      </c>
      <c r="N88" s="93">
        <v>8676</v>
      </c>
      <c r="O88" s="56" t="s">
        <v>441</v>
      </c>
      <c r="P88" s="56">
        <v>181</v>
      </c>
    </row>
    <row r="89" spans="1:16" x14ac:dyDescent="0.45">
      <c r="A89">
        <f t="shared" ref="A89:A106" si="5">LEN(B89)</f>
        <v>17</v>
      </c>
      <c r="B89">
        <v>0.71905720709757637</v>
      </c>
      <c r="C89" s="15">
        <v>2</v>
      </c>
      <c r="D89" s="16">
        <v>10</v>
      </c>
      <c r="E89">
        <v>2.8710016077786486E-4</v>
      </c>
      <c r="F89">
        <v>2.1822109282703184E-4</v>
      </c>
      <c r="G89">
        <v>3.1887518801151224E-3</v>
      </c>
      <c r="H89">
        <v>3.1409008103524091E-4</v>
      </c>
      <c r="I89">
        <v>5.8554865909357071E-4</v>
      </c>
      <c r="J89" s="56">
        <v>17416</v>
      </c>
      <c r="K89" s="56">
        <v>22913</v>
      </c>
      <c r="L89" s="56">
        <v>1569</v>
      </c>
      <c r="M89" s="56">
        <v>15919</v>
      </c>
      <c r="N89" s="56">
        <v>8539</v>
      </c>
      <c r="O89" s="56" t="s">
        <v>442</v>
      </c>
      <c r="P89" s="56">
        <v>362</v>
      </c>
    </row>
    <row r="90" spans="1:16" x14ac:dyDescent="0.45">
      <c r="A90">
        <f t="shared" si="5"/>
        <v>17</v>
      </c>
      <c r="B90">
        <v>0.71905720709757637</v>
      </c>
      <c r="C90" s="15">
        <v>4</v>
      </c>
      <c r="D90" s="16">
        <v>10</v>
      </c>
      <c r="E90">
        <v>3.6852060730900192E-4</v>
      </c>
      <c r="F90">
        <v>2.60737190379917E-4</v>
      </c>
      <c r="G90">
        <v>3.4859466202596025E-3</v>
      </c>
      <c r="H90">
        <v>3.1729914963827898E-4</v>
      </c>
      <c r="I90">
        <v>6.4724919093851134E-4</v>
      </c>
      <c r="J90" s="56">
        <v>13568</v>
      </c>
      <c r="K90" s="56">
        <v>19177</v>
      </c>
      <c r="L90" s="56">
        <v>1435</v>
      </c>
      <c r="M90" s="56">
        <v>15758</v>
      </c>
      <c r="N90" s="56">
        <v>7725</v>
      </c>
      <c r="O90" s="56" t="s">
        <v>443</v>
      </c>
      <c r="P90" s="56">
        <v>724</v>
      </c>
    </row>
    <row r="91" spans="1:16" x14ac:dyDescent="0.45">
      <c r="A91">
        <f t="shared" si="5"/>
        <v>17</v>
      </c>
      <c r="B91">
        <v>0.71905720709757637</v>
      </c>
      <c r="C91" s="15">
        <v>8</v>
      </c>
      <c r="D91" s="16">
        <v>10</v>
      </c>
      <c r="E91">
        <v>4.7059177412267993E-4</v>
      </c>
      <c r="F91">
        <v>3.9549409158446525E-4</v>
      </c>
      <c r="G91">
        <v>3.6118600722604066E-3</v>
      </c>
      <c r="H91">
        <v>3.3485132601125098E-4</v>
      </c>
      <c r="I91">
        <v>8.4530853761622987E-4</v>
      </c>
      <c r="J91" s="56">
        <v>10625</v>
      </c>
      <c r="K91" s="56">
        <v>12643</v>
      </c>
      <c r="L91" s="56">
        <v>1385</v>
      </c>
      <c r="M91" s="56">
        <v>14932</v>
      </c>
      <c r="N91" s="56">
        <v>5915</v>
      </c>
      <c r="O91" s="56" t="s">
        <v>444</v>
      </c>
      <c r="P91" s="56">
        <v>1448</v>
      </c>
    </row>
    <row r="92" spans="1:16" x14ac:dyDescent="0.45">
      <c r="A92">
        <f t="shared" si="5"/>
        <v>17</v>
      </c>
      <c r="B92">
        <v>0.71905720709757637</v>
      </c>
      <c r="C92" s="15">
        <v>16</v>
      </c>
      <c r="D92" s="16">
        <v>10</v>
      </c>
      <c r="E92">
        <v>6.5236473580565979E-4</v>
      </c>
      <c r="F92">
        <v>5.4802838666997413E-4</v>
      </c>
      <c r="G92">
        <v>3.8042488212240398E-3</v>
      </c>
      <c r="H92">
        <v>3.3333333333333332E-4</v>
      </c>
      <c r="I92">
        <v>8.4875233406891872E-4</v>
      </c>
      <c r="J92" s="56">
        <v>7665</v>
      </c>
      <c r="K92" s="56">
        <v>9124</v>
      </c>
      <c r="L92" s="56">
        <v>1315</v>
      </c>
      <c r="M92" s="56">
        <v>15000</v>
      </c>
      <c r="N92" s="56">
        <v>5891</v>
      </c>
      <c r="O92" s="56" t="s">
        <v>445</v>
      </c>
      <c r="P92" s="56">
        <v>2896</v>
      </c>
    </row>
    <row r="93" spans="1:16" x14ac:dyDescent="0.45">
      <c r="A93">
        <f t="shared" si="5"/>
        <v>17</v>
      </c>
      <c r="B93">
        <v>0.71905720709757637</v>
      </c>
      <c r="C93" s="15">
        <v>32</v>
      </c>
      <c r="D93" s="16">
        <v>10</v>
      </c>
      <c r="E93">
        <v>1.0210659791583647E-3</v>
      </c>
      <c r="F93">
        <v>1.1606397632139363E-3</v>
      </c>
      <c r="G93">
        <v>5.9132404255528822E-3</v>
      </c>
      <c r="H93">
        <v>3.5984166966534722E-4</v>
      </c>
      <c r="I93">
        <v>8.9493466976910683E-4</v>
      </c>
      <c r="J93" s="56">
        <v>4897</v>
      </c>
      <c r="K93" s="56">
        <v>4308</v>
      </c>
      <c r="L93" s="56">
        <v>846</v>
      </c>
      <c r="M93" s="56">
        <v>13895</v>
      </c>
      <c r="N93" s="56">
        <v>5587</v>
      </c>
      <c r="O93" s="56" t="s">
        <v>446</v>
      </c>
      <c r="P93" s="56">
        <v>5792</v>
      </c>
    </row>
    <row r="94" spans="1:16" x14ac:dyDescent="0.45">
      <c r="A94">
        <f t="shared" si="5"/>
        <v>17</v>
      </c>
      <c r="B94">
        <v>0.71905720709757637</v>
      </c>
      <c r="C94" s="15">
        <v>64</v>
      </c>
      <c r="D94" s="16">
        <v>10</v>
      </c>
      <c r="E94">
        <v>2.1512041290000241E-3</v>
      </c>
      <c r="F94">
        <v>1.7757376775658815E-3</v>
      </c>
      <c r="G94">
        <v>6.1765096296935718E-3</v>
      </c>
      <c r="H94">
        <v>4.8449612403100775E-4</v>
      </c>
      <c r="I94">
        <v>9.1132111664622478E-4</v>
      </c>
      <c r="J94" s="56">
        <v>2325</v>
      </c>
      <c r="K94" s="56">
        <v>2816</v>
      </c>
      <c r="L94" s="56">
        <v>810</v>
      </c>
      <c r="M94" s="56">
        <v>10320</v>
      </c>
      <c r="N94" s="56">
        <v>5503</v>
      </c>
      <c r="O94" s="56" t="s">
        <v>447</v>
      </c>
      <c r="P94" s="56">
        <v>11584</v>
      </c>
    </row>
    <row r="95" spans="1:16" x14ac:dyDescent="0.45">
      <c r="A95">
        <f t="shared" si="5"/>
        <v>17</v>
      </c>
      <c r="B95">
        <v>0.71905720709757637</v>
      </c>
      <c r="C95" s="15">
        <v>128</v>
      </c>
      <c r="D95" s="16">
        <v>10</v>
      </c>
      <c r="E95">
        <v>3.7339283580850088E-3</v>
      </c>
      <c r="F95">
        <v>3.268852353010789E-3</v>
      </c>
      <c r="G95">
        <v>8.7865578950170366E-3</v>
      </c>
      <c r="H95">
        <v>5.207248489897938E-4</v>
      </c>
      <c r="I95">
        <v>1.0237510237510238E-3</v>
      </c>
      <c r="J95" s="56">
        <v>1340</v>
      </c>
      <c r="K95" s="56">
        <v>1530</v>
      </c>
      <c r="L95" s="56">
        <v>570</v>
      </c>
      <c r="M95" s="56">
        <v>9602</v>
      </c>
      <c r="N95" s="56">
        <v>4884</v>
      </c>
      <c r="O95" s="56" t="s">
        <v>448</v>
      </c>
      <c r="P95" s="56">
        <v>23168</v>
      </c>
    </row>
    <row r="96" spans="1:16" x14ac:dyDescent="0.45">
      <c r="A96">
        <f t="shared" si="5"/>
        <v>17</v>
      </c>
      <c r="B96">
        <v>0.71905720709757637</v>
      </c>
      <c r="C96" s="15">
        <v>256</v>
      </c>
      <c r="D96" s="16">
        <v>10</v>
      </c>
      <c r="E96">
        <v>7.2432950795419219E-3</v>
      </c>
      <c r="F96">
        <v>7.1841847702148959E-3</v>
      </c>
      <c r="G96">
        <v>2.2144445574603381E-2</v>
      </c>
      <c r="H96">
        <v>7.9026394815868495E-4</v>
      </c>
      <c r="I96">
        <v>1.2121212121212121E-3</v>
      </c>
      <c r="J96" s="56">
        <v>691</v>
      </c>
      <c r="K96" s="56">
        <v>696</v>
      </c>
      <c r="L96" s="56">
        <v>226</v>
      </c>
      <c r="M96" s="56">
        <v>6327</v>
      </c>
      <c r="N96" s="56">
        <v>4125</v>
      </c>
      <c r="O96" s="56" t="s">
        <v>449</v>
      </c>
      <c r="P96" s="56">
        <v>46336</v>
      </c>
    </row>
    <row r="97" spans="1:16" x14ac:dyDescent="0.45">
      <c r="A97">
        <f t="shared" si="5"/>
        <v>17</v>
      </c>
      <c r="B97">
        <v>0.71905720709757637</v>
      </c>
      <c r="C97" s="15">
        <v>512</v>
      </c>
      <c r="D97" s="16">
        <v>10</v>
      </c>
      <c r="E97">
        <v>1.5270026218963832E-2</v>
      </c>
      <c r="F97">
        <v>1.4077994943690601E-2</v>
      </c>
      <c r="G97">
        <v>3.0071398802380449E-2</v>
      </c>
      <c r="H97">
        <v>2.0056157240272766E-3</v>
      </c>
      <c r="I97">
        <v>6.3464466085288726E-3</v>
      </c>
      <c r="J97" s="56">
        <v>328</v>
      </c>
      <c r="K97" s="56">
        <v>356</v>
      </c>
      <c r="L97" s="56">
        <v>167</v>
      </c>
      <c r="M97" s="56">
        <v>2493</v>
      </c>
      <c r="N97" s="56">
        <v>788</v>
      </c>
      <c r="O97" s="56" t="s">
        <v>450</v>
      </c>
      <c r="P97" s="56">
        <v>92672</v>
      </c>
    </row>
    <row r="98" spans="1:16" x14ac:dyDescent="0.45">
      <c r="A98">
        <f t="shared" si="5"/>
        <v>17</v>
      </c>
      <c r="B98">
        <v>0.71905720709757637</v>
      </c>
      <c r="C98" s="15">
        <v>1024</v>
      </c>
      <c r="D98" s="16">
        <v>10</v>
      </c>
      <c r="E98">
        <v>3.6565493430303291E-2</v>
      </c>
      <c r="F98">
        <v>2.913886453512363E-2</v>
      </c>
      <c r="G98">
        <v>5.2157726039392095E-2</v>
      </c>
      <c r="H98">
        <v>1.7023082501371944E-3</v>
      </c>
      <c r="I98">
        <v>2.5163563160543532E-3</v>
      </c>
      <c r="J98" s="56">
        <v>137</v>
      </c>
      <c r="K98" s="56">
        <v>172</v>
      </c>
      <c r="L98" s="56">
        <v>96</v>
      </c>
      <c r="M98" s="56">
        <v>2946</v>
      </c>
      <c r="N98" s="56">
        <v>1987</v>
      </c>
      <c r="O98" s="56" t="s">
        <v>451</v>
      </c>
      <c r="P98" s="56">
        <v>185344</v>
      </c>
    </row>
    <row r="99" spans="1:16" x14ac:dyDescent="0.45">
      <c r="A99">
        <f t="shared" si="5"/>
        <v>17</v>
      </c>
      <c r="B99">
        <v>0.71905720709757637</v>
      </c>
      <c r="C99" s="15">
        <v>2048</v>
      </c>
      <c r="D99" s="16">
        <v>10</v>
      </c>
      <c r="E99">
        <v>5.9299141176811912E-2</v>
      </c>
      <c r="F99">
        <v>5.5705804445056455E-2</v>
      </c>
      <c r="G99">
        <v>9.5654624527460846E-2</v>
      </c>
      <c r="H99">
        <v>2.277322479935943E-3</v>
      </c>
      <c r="I99">
        <v>3.0680981150434062E-3</v>
      </c>
      <c r="J99" s="56">
        <v>85</v>
      </c>
      <c r="K99" s="56">
        <v>90</v>
      </c>
      <c r="L99" s="56">
        <v>53</v>
      </c>
      <c r="M99" s="56">
        <v>2196</v>
      </c>
      <c r="N99" s="56">
        <v>1630</v>
      </c>
      <c r="O99" s="56" t="s">
        <v>452</v>
      </c>
      <c r="P99" s="56">
        <v>370688</v>
      </c>
    </row>
    <row r="100" spans="1:16" x14ac:dyDescent="0.45">
      <c r="A100">
        <f t="shared" si="5"/>
        <v>17</v>
      </c>
      <c r="B100">
        <v>0.71905720709757637</v>
      </c>
      <c r="C100" s="15">
        <v>4096</v>
      </c>
      <c r="D100" s="16">
        <v>10</v>
      </c>
      <c r="E100">
        <v>0.13417956052887203</v>
      </c>
      <c r="F100">
        <v>0.11435654999645935</v>
      </c>
      <c r="G100">
        <v>0.18086879286316357</v>
      </c>
      <c r="H100">
        <v>3.3944331296673455E-3</v>
      </c>
      <c r="I100">
        <v>5.3853606253830297E-3</v>
      </c>
      <c r="J100" s="56">
        <v>38</v>
      </c>
      <c r="K100" s="56">
        <v>44</v>
      </c>
      <c r="L100" s="56">
        <v>28</v>
      </c>
      <c r="M100" s="56">
        <v>1473</v>
      </c>
      <c r="N100" s="56">
        <v>929</v>
      </c>
      <c r="O100" s="56" t="s">
        <v>453</v>
      </c>
      <c r="P100" s="56">
        <v>741376</v>
      </c>
    </row>
    <row r="101" spans="1:16" x14ac:dyDescent="0.45">
      <c r="A101">
        <f t="shared" si="5"/>
        <v>17</v>
      </c>
      <c r="B101">
        <v>0.71905720709757637</v>
      </c>
      <c r="C101" s="15">
        <v>8192</v>
      </c>
      <c r="D101" s="16">
        <v>10</v>
      </c>
      <c r="E101">
        <v>0.2477010857158651</v>
      </c>
      <c r="F101">
        <v>0.25349583999486641</v>
      </c>
      <c r="G101">
        <v>0.35087491334415971</v>
      </c>
      <c r="H101">
        <v>6.5688071369656102E-3</v>
      </c>
      <c r="I101">
        <v>8.7754387604562865E-3</v>
      </c>
      <c r="J101" s="56">
        <v>21</v>
      </c>
      <c r="K101" s="56">
        <v>20</v>
      </c>
      <c r="L101" s="56">
        <v>15</v>
      </c>
      <c r="M101" s="56">
        <v>763</v>
      </c>
      <c r="N101" s="56">
        <v>570</v>
      </c>
      <c r="O101" s="56" t="s">
        <v>454</v>
      </c>
      <c r="P101" s="56">
        <v>1482752</v>
      </c>
    </row>
    <row r="102" spans="1:16" x14ac:dyDescent="0.45">
      <c r="A102">
        <f t="shared" si="5"/>
        <v>17</v>
      </c>
      <c r="B102">
        <v>0.71905720709757637</v>
      </c>
      <c r="C102" s="15">
        <v>16384</v>
      </c>
      <c r="D102" s="16">
        <v>10</v>
      </c>
      <c r="E102">
        <v>0.50132408181459387</v>
      </c>
      <c r="F102">
        <v>0.50014955455183308</v>
      </c>
      <c r="G102">
        <v>0.81065704284368878</v>
      </c>
      <c r="H102">
        <v>1.1565819623563912E-2</v>
      </c>
      <c r="I102">
        <v>1.0706638115631691E-2</v>
      </c>
      <c r="J102" s="56">
        <v>11</v>
      </c>
      <c r="K102" s="56">
        <v>11</v>
      </c>
      <c r="L102" s="56">
        <v>7</v>
      </c>
      <c r="M102" s="56">
        <v>433</v>
      </c>
      <c r="N102" s="56">
        <v>467</v>
      </c>
      <c r="O102" s="56" t="s">
        <v>455</v>
      </c>
      <c r="P102" s="56">
        <v>2965504</v>
      </c>
    </row>
    <row r="103" spans="1:16" x14ac:dyDescent="0.45">
      <c r="A103">
        <f t="shared" si="5"/>
        <v>17</v>
      </c>
      <c r="B103">
        <v>0.71905720709757637</v>
      </c>
      <c r="C103" s="15">
        <v>32768</v>
      </c>
      <c r="D103" s="16">
        <v>10</v>
      </c>
      <c r="E103">
        <v>1.1785292800050229</v>
      </c>
      <c r="F103">
        <v>1.0244387833323951</v>
      </c>
      <c r="G103">
        <v>1.4202550749760121</v>
      </c>
      <c r="H103">
        <v>2.665957491448585E-2</v>
      </c>
      <c r="I103">
        <v>2.7831683064451312E-2</v>
      </c>
      <c r="J103" s="56">
        <v>5</v>
      </c>
      <c r="K103" s="56">
        <v>6</v>
      </c>
      <c r="L103" s="56">
        <v>4</v>
      </c>
      <c r="M103" s="56">
        <v>188</v>
      </c>
      <c r="N103" s="56">
        <v>202</v>
      </c>
      <c r="O103" s="56" t="s">
        <v>456</v>
      </c>
      <c r="P103" s="56">
        <v>5931008</v>
      </c>
    </row>
    <row r="104" spans="1:16" x14ac:dyDescent="0.45">
      <c r="A104">
        <f t="shared" si="5"/>
        <v>17</v>
      </c>
      <c r="B104">
        <v>0.71905720709757637</v>
      </c>
      <c r="C104" s="15">
        <v>65536</v>
      </c>
      <c r="D104" s="16">
        <v>10</v>
      </c>
      <c r="E104">
        <v>1.8766474667160462</v>
      </c>
      <c r="F104">
        <v>1.8164940000666927</v>
      </c>
      <c r="G104">
        <v>2.62618709995877</v>
      </c>
      <c r="H104">
        <v>4.3938597043355308E-2</v>
      </c>
      <c r="I104">
        <v>5.3223404478519518E-2</v>
      </c>
      <c r="J104" s="56">
        <v>3</v>
      </c>
      <c r="K104" s="56">
        <v>3</v>
      </c>
      <c r="L104" s="56">
        <v>2</v>
      </c>
      <c r="M104" s="56">
        <v>114</v>
      </c>
      <c r="N104" s="56">
        <v>94</v>
      </c>
      <c r="O104" s="56" t="s">
        <v>457</v>
      </c>
      <c r="P104" s="56">
        <v>11862016</v>
      </c>
    </row>
    <row r="105" spans="1:16" x14ac:dyDescent="0.45">
      <c r="A105">
        <f t="shared" si="5"/>
        <v>17</v>
      </c>
      <c r="B105">
        <v>0.71905720709757637</v>
      </c>
      <c r="C105" s="15">
        <v>131072</v>
      </c>
      <c r="D105" s="16">
        <v>10</v>
      </c>
      <c r="E105">
        <v>3.8146873499499634</v>
      </c>
      <c r="F105">
        <v>4.1285330000100657</v>
      </c>
      <c r="G105">
        <v>5.9246184001676738</v>
      </c>
      <c r="H105">
        <v>9.2944445433440034E-2</v>
      </c>
      <c r="I105">
        <v>8.5338984505604884E-2</v>
      </c>
      <c r="J105" s="56">
        <v>2</v>
      </c>
      <c r="K105" s="56">
        <v>2</v>
      </c>
      <c r="L105" s="56">
        <v>1</v>
      </c>
      <c r="M105" s="56">
        <v>54</v>
      </c>
      <c r="N105" s="56">
        <v>59</v>
      </c>
      <c r="O105" s="56" t="s">
        <v>458</v>
      </c>
      <c r="P105" s="56">
        <v>23724032</v>
      </c>
    </row>
    <row r="106" spans="1:16" x14ac:dyDescent="0.45">
      <c r="A106">
        <f t="shared" si="5"/>
        <v>17</v>
      </c>
      <c r="B106">
        <v>0.71905720709757637</v>
      </c>
      <c r="C106" s="15">
        <v>262144</v>
      </c>
      <c r="D106" s="16">
        <v>10</v>
      </c>
      <c r="E106">
        <v>7.7563485000282526</v>
      </c>
      <c r="F106">
        <v>7.8001851001754403</v>
      </c>
      <c r="G106">
        <v>10.97615969995968</v>
      </c>
      <c r="H106">
        <v>0.16703333059946696</v>
      </c>
      <c r="I106">
        <v>0.17799999796111007</v>
      </c>
      <c r="J106" s="56">
        <v>1</v>
      </c>
      <c r="K106" s="56">
        <v>1</v>
      </c>
      <c r="L106" s="56">
        <v>1</v>
      </c>
      <c r="M106" s="56">
        <v>30</v>
      </c>
      <c r="N106" s="56">
        <v>29</v>
      </c>
      <c r="O106" s="56" t="s">
        <v>459</v>
      </c>
      <c r="P106" s="56">
        <v>47448064</v>
      </c>
    </row>
    <row r="107" spans="1:16" x14ac:dyDescent="0.45">
      <c r="C107" s="56"/>
      <c r="J107" s="56"/>
      <c r="K107" s="56"/>
      <c r="L107" s="56"/>
      <c r="M107" s="56"/>
      <c r="N107" s="56"/>
      <c r="O107" s="56"/>
    </row>
    <row r="108" spans="1:16" x14ac:dyDescent="0.45">
      <c r="C108" s="56"/>
      <c r="J108" s="56"/>
      <c r="K108" s="56"/>
      <c r="L108" s="56"/>
      <c r="M108" s="56"/>
      <c r="N108" s="56"/>
      <c r="O108" s="56"/>
      <c r="P108">
        <f>P106/1000000/E106</f>
        <v>6.1173197671336164</v>
      </c>
    </row>
    <row r="109" spans="1:16" x14ac:dyDescent="0.45">
      <c r="J109" s="56"/>
      <c r="K109" s="56"/>
      <c r="L109" s="56"/>
      <c r="M109" s="56"/>
      <c r="N109" s="56"/>
      <c r="P109" s="56">
        <f>C106*D106/E106</f>
        <v>337973.46779743733</v>
      </c>
    </row>
    <row r="110" spans="1:16" x14ac:dyDescent="0.45">
      <c r="C110" s="15"/>
      <c r="D110" s="16"/>
      <c r="J110" s="56"/>
      <c r="K110" s="56"/>
      <c r="L110" s="56"/>
      <c r="M110" s="56"/>
      <c r="N110" s="56"/>
      <c r="O110" s="56"/>
    </row>
    <row r="111" spans="1:16" x14ac:dyDescent="0.45">
      <c r="J111" s="56"/>
      <c r="K111" s="56"/>
      <c r="L111" s="56"/>
      <c r="M111" s="56"/>
      <c r="N111" s="56"/>
    </row>
    <row r="112" spans="1:16" x14ac:dyDescent="0.45">
      <c r="J112" s="56"/>
      <c r="K112" s="56"/>
      <c r="L112" s="56"/>
      <c r="M112" s="56"/>
      <c r="N112" s="56"/>
      <c r="O112" s="14" t="s">
        <v>535</v>
      </c>
    </row>
    <row r="113" spans="1:16" x14ac:dyDescent="0.45">
      <c r="J113" s="56"/>
      <c r="K113" s="56"/>
      <c r="L113" s="56"/>
      <c r="M113" s="56"/>
      <c r="N113" s="56"/>
      <c r="O113" t="s">
        <v>541</v>
      </c>
    </row>
    <row r="114" spans="1:16" ht="42.75" x14ac:dyDescent="0.45">
      <c r="A114" s="12" t="s">
        <v>10</v>
      </c>
      <c r="B114" s="12" t="s">
        <v>11</v>
      </c>
      <c r="C114" s="12" t="s">
        <v>12</v>
      </c>
      <c r="D114" s="12" t="s">
        <v>13</v>
      </c>
      <c r="E114" s="13" t="s">
        <v>672</v>
      </c>
      <c r="F114" s="13" t="s">
        <v>374</v>
      </c>
      <c r="G114" s="13" t="s">
        <v>375</v>
      </c>
      <c r="H114" s="13" t="s">
        <v>376</v>
      </c>
      <c r="I114" s="13" t="s">
        <v>669</v>
      </c>
      <c r="J114" s="13" t="str" cm="1">
        <f t="array" ref="J114:N114">"NCalls"&amp;CHAR(10)&amp;E114:I114</f>
        <v>NCalls
CSVRead
v0.14</v>
      </c>
      <c r="K114" s="13" t="str">
        <v>NCalls
sdkn104
v1.9</v>
      </c>
      <c r="L114" s="13" t="str">
        <v>NCalls
ws_garcia
v3.1.5</v>
      </c>
      <c r="M114" s="59" t="str">
        <v>NCalls
CSV.jl
v0.8.5+</v>
      </c>
      <c r="N114" s="59" t="str">
        <v>NCalls
CSV.jl
v0.9.0</v>
      </c>
      <c r="O114" s="12" t="s">
        <v>14</v>
      </c>
      <c r="P114" s="12" t="s">
        <v>15</v>
      </c>
    </row>
    <row r="115" spans="1:16" x14ac:dyDescent="0.45">
      <c r="A115">
        <f>LEN(B115)</f>
        <v>16</v>
      </c>
      <c r="B115" t="str">
        <f>REPT("x",16)</f>
        <v>xxxxxxxxxxxxxxxx</v>
      </c>
      <c r="C115" s="15">
        <v>8</v>
      </c>
      <c r="D115" s="15">
        <v>1</v>
      </c>
      <c r="E115">
        <v>2.8283621811257028E-4</v>
      </c>
      <c r="F115">
        <v>1.967986184959523E-4</v>
      </c>
      <c r="G115">
        <v>3.165135696188464E-3</v>
      </c>
      <c r="H115">
        <v>2.5893595100434359E-4</v>
      </c>
      <c r="I115">
        <v>8.6073334480977798E-4</v>
      </c>
      <c r="J115" s="56">
        <v>17679</v>
      </c>
      <c r="K115" s="56">
        <v>25407</v>
      </c>
      <c r="L115" s="56">
        <v>1580</v>
      </c>
      <c r="M115" s="93">
        <v>19360</v>
      </c>
      <c r="N115" s="93">
        <v>5809</v>
      </c>
      <c r="O115" s="56" t="s">
        <v>460</v>
      </c>
      <c r="P115" s="56">
        <v>144</v>
      </c>
    </row>
    <row r="116" spans="1:16" x14ac:dyDescent="0.45">
      <c r="A116">
        <f t="shared" ref="A116:A128" si="6">LEN(B116)</f>
        <v>16</v>
      </c>
      <c r="B116" t="str">
        <f t="shared" ref="B116:B128" si="7">REPT("x",16)</f>
        <v>xxxxxxxxxxxxxxxx</v>
      </c>
      <c r="C116" s="15">
        <v>8</v>
      </c>
      <c r="D116" s="15">
        <v>2</v>
      </c>
      <c r="E116">
        <v>2.9089974401579061E-4</v>
      </c>
      <c r="F116">
        <v>2.1599347271593895E-4</v>
      </c>
      <c r="G116">
        <v>3.2469565584021922E-3</v>
      </c>
      <c r="H116">
        <v>2.8167427187200721E-4</v>
      </c>
      <c r="I116">
        <v>6.4532782653588022E-4</v>
      </c>
      <c r="J116" s="56">
        <v>17189</v>
      </c>
      <c r="K116" s="56">
        <v>23149</v>
      </c>
      <c r="L116" s="56">
        <v>1540</v>
      </c>
      <c r="M116" s="56">
        <v>17751</v>
      </c>
      <c r="N116" s="56">
        <v>7748</v>
      </c>
      <c r="O116" s="56" t="s">
        <v>461</v>
      </c>
      <c r="P116" s="56">
        <v>280</v>
      </c>
    </row>
    <row r="117" spans="1:16" x14ac:dyDescent="0.45">
      <c r="A117">
        <f t="shared" si="6"/>
        <v>16</v>
      </c>
      <c r="B117" t="str">
        <f t="shared" si="7"/>
        <v>xxxxxxxxxxxxxxxx</v>
      </c>
      <c r="C117" s="15">
        <v>8</v>
      </c>
      <c r="D117" s="15">
        <v>4</v>
      </c>
      <c r="E117">
        <v>3.3322977007952325E-4</v>
      </c>
      <c r="F117">
        <v>2.5037158379754388E-4</v>
      </c>
      <c r="G117">
        <v>3.3915258306315391E-3</v>
      </c>
      <c r="H117">
        <v>3.0484087306426044E-4</v>
      </c>
      <c r="I117">
        <v>6.6190097961344981E-4</v>
      </c>
      <c r="J117" s="56">
        <v>15005</v>
      </c>
      <c r="K117" s="56">
        <v>19971</v>
      </c>
      <c r="L117" s="56">
        <v>1475</v>
      </c>
      <c r="M117" s="56">
        <v>16402</v>
      </c>
      <c r="N117" s="56">
        <v>7554</v>
      </c>
      <c r="O117" s="56" t="s">
        <v>462</v>
      </c>
      <c r="P117" s="56">
        <v>552</v>
      </c>
    </row>
    <row r="118" spans="1:16" x14ac:dyDescent="0.45">
      <c r="A118">
        <f t="shared" si="6"/>
        <v>16</v>
      </c>
      <c r="B118" t="str">
        <f t="shared" si="7"/>
        <v>xxxxxxxxxxxxxxxx</v>
      </c>
      <c r="C118" s="15">
        <v>8</v>
      </c>
      <c r="D118" s="15">
        <v>8</v>
      </c>
      <c r="E118">
        <v>5.2095118773354764E-4</v>
      </c>
      <c r="F118">
        <v>3.5833587502051285E-4</v>
      </c>
      <c r="G118">
        <v>4.149575020801044E-3</v>
      </c>
      <c r="H118">
        <v>3.5080333964779346E-4</v>
      </c>
      <c r="I118">
        <v>7.7736318407960203E-4</v>
      </c>
      <c r="J118" s="56">
        <v>9598</v>
      </c>
      <c r="K118" s="56">
        <v>13954</v>
      </c>
      <c r="L118" s="56">
        <v>1205</v>
      </c>
      <c r="M118" s="56">
        <v>14253</v>
      </c>
      <c r="N118" s="56">
        <v>6432</v>
      </c>
      <c r="O118" s="56" t="s">
        <v>463</v>
      </c>
      <c r="P118" s="56">
        <v>1096</v>
      </c>
    </row>
    <row r="119" spans="1:16" x14ac:dyDescent="0.45">
      <c r="A119">
        <f t="shared" si="6"/>
        <v>16</v>
      </c>
      <c r="B119" t="str">
        <f t="shared" si="7"/>
        <v>xxxxxxxxxxxxxxxx</v>
      </c>
      <c r="C119" s="15">
        <v>8</v>
      </c>
      <c r="D119" s="15">
        <v>16</v>
      </c>
      <c r="E119">
        <v>7.5972993010318284E-4</v>
      </c>
      <c r="F119">
        <v>5.2293622671476317E-4</v>
      </c>
      <c r="G119">
        <v>3.9259094976654843E-3</v>
      </c>
      <c r="H119">
        <v>4.3353854157634613E-4</v>
      </c>
      <c r="I119">
        <v>1.2039489525644113E-3</v>
      </c>
      <c r="J119" s="56">
        <v>6582</v>
      </c>
      <c r="K119" s="56">
        <v>9562</v>
      </c>
      <c r="L119" s="56">
        <v>1274</v>
      </c>
      <c r="M119" s="56">
        <v>11533</v>
      </c>
      <c r="N119" s="56">
        <v>4153</v>
      </c>
      <c r="O119" s="56" t="s">
        <v>464</v>
      </c>
      <c r="P119" s="56">
        <v>2184</v>
      </c>
    </row>
    <row r="120" spans="1:16" x14ac:dyDescent="0.45">
      <c r="A120">
        <f t="shared" si="6"/>
        <v>16</v>
      </c>
      <c r="B120" t="str">
        <f t="shared" si="7"/>
        <v>xxxxxxxxxxxxxxxx</v>
      </c>
      <c r="C120" s="15">
        <v>8</v>
      </c>
      <c r="D120" s="15">
        <v>32</v>
      </c>
      <c r="E120">
        <v>9.0880543441264219E-4</v>
      </c>
      <c r="F120">
        <v>8.2114845646578938E-4</v>
      </c>
      <c r="G120">
        <v>5.3573418630494451E-3</v>
      </c>
      <c r="H120">
        <v>5.6465273856578201E-4</v>
      </c>
      <c r="I120">
        <v>2.16076058772688E-3</v>
      </c>
      <c r="J120" s="56">
        <v>5502</v>
      </c>
      <c r="K120" s="56">
        <v>6090</v>
      </c>
      <c r="L120" s="56">
        <v>934</v>
      </c>
      <c r="M120" s="56">
        <v>8855</v>
      </c>
      <c r="N120" s="56">
        <v>2314</v>
      </c>
      <c r="O120" s="56" t="s">
        <v>465</v>
      </c>
      <c r="P120" s="56">
        <v>4360</v>
      </c>
    </row>
    <row r="121" spans="1:16" x14ac:dyDescent="0.45">
      <c r="A121">
        <f t="shared" si="6"/>
        <v>16</v>
      </c>
      <c r="B121" t="str">
        <f t="shared" si="7"/>
        <v>xxxxxxxxxxxxxxxx</v>
      </c>
      <c r="C121" s="15">
        <v>8</v>
      </c>
      <c r="D121" s="15">
        <v>64</v>
      </c>
      <c r="E121">
        <v>1.5277768102674547E-3</v>
      </c>
      <c r="F121">
        <v>1.4780055572001577E-3</v>
      </c>
      <c r="G121">
        <v>9.8742376728244204E-3</v>
      </c>
      <c r="H121">
        <v>9.1390970572107475E-4</v>
      </c>
      <c r="I121">
        <v>2.6994064184889819E-3</v>
      </c>
      <c r="J121" s="56">
        <v>3273</v>
      </c>
      <c r="K121" s="56">
        <v>3383</v>
      </c>
      <c r="L121" s="56">
        <v>507</v>
      </c>
      <c r="M121" s="56">
        <v>5471</v>
      </c>
      <c r="N121" s="56">
        <v>1853</v>
      </c>
      <c r="O121" s="56" t="s">
        <v>466</v>
      </c>
      <c r="P121" s="56">
        <v>8712</v>
      </c>
    </row>
    <row r="122" spans="1:16" x14ac:dyDescent="0.45">
      <c r="A122">
        <f t="shared" si="6"/>
        <v>16</v>
      </c>
      <c r="B122" t="str">
        <f t="shared" si="7"/>
        <v>xxxxxxxxxxxxxxxx</v>
      </c>
      <c r="C122" s="15">
        <v>8</v>
      </c>
      <c r="D122" s="15">
        <v>128</v>
      </c>
      <c r="E122">
        <v>2.8654419817563835E-3</v>
      </c>
      <c r="F122">
        <v>2.6806982851508379E-3</v>
      </c>
      <c r="G122">
        <v>2.7656096685935039E-2</v>
      </c>
      <c r="H122">
        <v>1.4240956992309882E-3</v>
      </c>
      <c r="I122">
        <v>4.9534653673077578E-3</v>
      </c>
      <c r="J122" s="56">
        <v>1746</v>
      </c>
      <c r="K122" s="56">
        <v>1866</v>
      </c>
      <c r="L122" s="56">
        <v>181</v>
      </c>
      <c r="M122" s="56">
        <v>3511</v>
      </c>
      <c r="N122" s="56">
        <v>1010</v>
      </c>
      <c r="O122" s="56" t="s">
        <v>467</v>
      </c>
      <c r="P122" s="56">
        <v>17416</v>
      </c>
    </row>
    <row r="123" spans="1:16" x14ac:dyDescent="0.45">
      <c r="A123">
        <f t="shared" si="6"/>
        <v>16</v>
      </c>
      <c r="B123" t="str">
        <f t="shared" si="7"/>
        <v>xxxxxxxxxxxxxxxx</v>
      </c>
      <c r="C123" s="15">
        <v>8</v>
      </c>
      <c r="D123" s="15">
        <v>256</v>
      </c>
      <c r="E123">
        <v>5.4263996748901491E-3</v>
      </c>
      <c r="F123">
        <v>5.1934139146387328E-3</v>
      </c>
      <c r="G123">
        <v>0.10586896250121451</v>
      </c>
      <c r="H123">
        <v>2.6709334055582683E-3</v>
      </c>
      <c r="I123">
        <v>9.7675779834389687E-3</v>
      </c>
      <c r="J123" s="56">
        <v>923</v>
      </c>
      <c r="K123" s="56">
        <v>963</v>
      </c>
      <c r="L123" s="56">
        <v>48</v>
      </c>
      <c r="M123" s="56">
        <v>1875</v>
      </c>
      <c r="N123" s="56">
        <v>512</v>
      </c>
      <c r="O123" s="56" t="s">
        <v>468</v>
      </c>
      <c r="P123" s="56">
        <v>34824</v>
      </c>
    </row>
    <row r="124" spans="1:16" x14ac:dyDescent="0.45">
      <c r="A124">
        <f t="shared" si="6"/>
        <v>16</v>
      </c>
      <c r="B124" t="str">
        <f t="shared" si="7"/>
        <v>xxxxxxxxxxxxxxxx</v>
      </c>
      <c r="C124" s="15">
        <v>8</v>
      </c>
      <c r="D124" s="15">
        <v>512</v>
      </c>
      <c r="E124">
        <v>1.1290625733708117E-2</v>
      </c>
      <c r="F124">
        <v>1.1907806666567922E-2</v>
      </c>
      <c r="G124">
        <v>0.38027264999358784</v>
      </c>
      <c r="H124">
        <v>4.8459303933520654E-3</v>
      </c>
      <c r="I124">
        <v>1.8726591760299626E-2</v>
      </c>
      <c r="J124" s="56">
        <v>443</v>
      </c>
      <c r="K124" s="56">
        <v>420</v>
      </c>
      <c r="L124" s="56">
        <v>14</v>
      </c>
      <c r="M124" s="56">
        <v>1032</v>
      </c>
      <c r="N124" s="56">
        <v>267</v>
      </c>
      <c r="O124" s="56" t="s">
        <v>469</v>
      </c>
      <c r="P124" s="56">
        <v>69640</v>
      </c>
    </row>
    <row r="125" spans="1:16" x14ac:dyDescent="0.45">
      <c r="A125">
        <f t="shared" si="6"/>
        <v>16</v>
      </c>
      <c r="B125" t="str">
        <f t="shared" si="7"/>
        <v>xxxxxxxxxxxxxxxx</v>
      </c>
      <c r="C125" s="15">
        <v>8</v>
      </c>
      <c r="D125" s="15">
        <v>1024</v>
      </c>
      <c r="E125">
        <v>2.263303438930591E-2</v>
      </c>
      <c r="F125">
        <v>2.1276387287366947E-2</v>
      </c>
      <c r="G125">
        <v>1.4419279249850661</v>
      </c>
      <c r="H125">
        <v>1.0362318583897181E-2</v>
      </c>
      <c r="I125">
        <v>3.6158273545958158E-2</v>
      </c>
      <c r="J125" s="56">
        <v>221</v>
      </c>
      <c r="K125" s="56">
        <v>236</v>
      </c>
      <c r="L125" s="56">
        <v>4</v>
      </c>
      <c r="M125" s="56">
        <v>483</v>
      </c>
      <c r="N125" s="56">
        <v>139</v>
      </c>
      <c r="O125" s="56" t="s">
        <v>470</v>
      </c>
      <c r="P125" s="56">
        <v>139272</v>
      </c>
    </row>
    <row r="126" spans="1:16" x14ac:dyDescent="0.45">
      <c r="A126">
        <f t="shared" si="6"/>
        <v>16</v>
      </c>
      <c r="B126" t="str">
        <f t="shared" si="7"/>
        <v>xxxxxxxxxxxxxxxx</v>
      </c>
      <c r="C126" s="15">
        <v>8</v>
      </c>
      <c r="D126" s="15">
        <v>2048</v>
      </c>
      <c r="E126">
        <v>4.7819179999420328E-2</v>
      </c>
      <c r="F126">
        <v>4.7622448114572828E-2</v>
      </c>
      <c r="G126">
        <v>5.755887100007385</v>
      </c>
      <c r="H126">
        <v>2.0457142226550044E-2</v>
      </c>
      <c r="I126">
        <v>6.9611112276713058E-2</v>
      </c>
      <c r="J126" s="56">
        <v>105</v>
      </c>
      <c r="K126" s="56">
        <v>106</v>
      </c>
      <c r="L126" s="56">
        <v>1</v>
      </c>
      <c r="M126" s="56">
        <v>245</v>
      </c>
      <c r="N126" s="56">
        <v>72</v>
      </c>
      <c r="O126" s="56" t="s">
        <v>471</v>
      </c>
      <c r="P126" s="56">
        <v>278536</v>
      </c>
    </row>
    <row r="127" spans="1:16" x14ac:dyDescent="0.45">
      <c r="A127">
        <f t="shared" si="6"/>
        <v>16</v>
      </c>
      <c r="B127" t="str">
        <f t="shared" si="7"/>
        <v>xxxxxxxxxxxxxxxx</v>
      </c>
      <c r="C127" s="15">
        <v>8</v>
      </c>
      <c r="D127" s="15">
        <v>4096</v>
      </c>
      <c r="E127">
        <v>9.9809599999228824E-2</v>
      </c>
      <c r="F127">
        <v>0.10317679591552943</v>
      </c>
      <c r="G127">
        <v>22.015662800054997</v>
      </c>
      <c r="H127">
        <v>4.3181035025366424E-2</v>
      </c>
      <c r="I127">
        <v>0.14537143026079449</v>
      </c>
      <c r="J127" s="56">
        <v>51</v>
      </c>
      <c r="K127" s="56">
        <v>49</v>
      </c>
      <c r="L127" s="56">
        <v>1</v>
      </c>
      <c r="M127" s="56">
        <v>116</v>
      </c>
      <c r="N127" s="56">
        <v>35</v>
      </c>
      <c r="O127" s="56" t="s">
        <v>472</v>
      </c>
      <c r="P127" s="56">
        <v>557064</v>
      </c>
    </row>
    <row r="128" spans="1:16" x14ac:dyDescent="0.45">
      <c r="A128">
        <f t="shared" si="6"/>
        <v>16</v>
      </c>
      <c r="B128" t="str">
        <f t="shared" si="7"/>
        <v>xxxxxxxxxxxxxxxx</v>
      </c>
      <c r="C128" s="15">
        <v>8</v>
      </c>
      <c r="D128" s="15">
        <v>8192</v>
      </c>
      <c r="E128">
        <v>0.19102355925780204</v>
      </c>
      <c r="F128">
        <v>0.18548100000178372</v>
      </c>
      <c r="G128">
        <v>86.05874940007925</v>
      </c>
      <c r="H128">
        <v>8.1112903933371269E-2</v>
      </c>
      <c r="I128">
        <v>0.27705264091491699</v>
      </c>
      <c r="J128" s="56">
        <v>27</v>
      </c>
      <c r="K128" s="56">
        <v>27</v>
      </c>
      <c r="L128" s="56">
        <v>1</v>
      </c>
      <c r="M128" s="56">
        <v>62</v>
      </c>
      <c r="N128" s="56">
        <v>19</v>
      </c>
      <c r="O128" s="56" t="s">
        <v>473</v>
      </c>
      <c r="P128" s="56">
        <v>1114120</v>
      </c>
    </row>
    <row r="129" spans="1:16" x14ac:dyDescent="0.45">
      <c r="J129" s="56"/>
      <c r="K129" s="56"/>
      <c r="L129" s="56"/>
      <c r="M129" s="56"/>
      <c r="N129" s="56"/>
    </row>
    <row r="130" spans="1:16" x14ac:dyDescent="0.45">
      <c r="J130" s="56"/>
      <c r="K130" s="56"/>
      <c r="L130" s="56"/>
      <c r="M130" s="56"/>
      <c r="N130" s="56"/>
    </row>
    <row r="131" spans="1:16" x14ac:dyDescent="0.45">
      <c r="J131" s="56"/>
      <c r="K131" s="56"/>
      <c r="L131" s="56"/>
      <c r="M131" s="56"/>
      <c r="N131" s="56"/>
      <c r="P131" s="56"/>
    </row>
    <row r="132" spans="1:16" x14ac:dyDescent="0.45">
      <c r="J132" s="56"/>
      <c r="K132" s="56"/>
      <c r="L132" s="56"/>
      <c r="M132" s="56"/>
      <c r="N132" s="56"/>
    </row>
    <row r="133" spans="1:16" x14ac:dyDescent="0.45">
      <c r="J133" s="56"/>
      <c r="K133" s="56"/>
      <c r="L133" s="56"/>
      <c r="M133" s="56"/>
      <c r="N133" s="56"/>
    </row>
    <row r="134" spans="1:16" x14ac:dyDescent="0.45">
      <c r="J134" s="56"/>
      <c r="K134" s="56"/>
      <c r="L134" s="56"/>
      <c r="M134" s="56"/>
      <c r="N134" s="56"/>
    </row>
    <row r="135" spans="1:16" x14ac:dyDescent="0.45">
      <c r="J135" s="56"/>
      <c r="K135" s="56"/>
      <c r="L135" s="56"/>
      <c r="M135" s="56"/>
      <c r="N135" s="56"/>
    </row>
    <row r="136" spans="1:16" x14ac:dyDescent="0.45">
      <c r="J136" s="56"/>
      <c r="K136" s="56"/>
      <c r="L136" s="56"/>
      <c r="M136" s="56"/>
      <c r="N136" s="56"/>
    </row>
    <row r="137" spans="1:16" x14ac:dyDescent="0.45">
      <c r="J137" s="56"/>
      <c r="K137" s="56"/>
      <c r="L137" s="56"/>
      <c r="M137" s="56"/>
      <c r="N137" s="56"/>
    </row>
    <row r="138" spans="1:16" x14ac:dyDescent="0.45">
      <c r="J138" s="56"/>
      <c r="K138" s="56"/>
      <c r="L138" s="56"/>
      <c r="M138" s="56"/>
      <c r="N138" s="56"/>
    </row>
    <row r="139" spans="1:16" x14ac:dyDescent="0.45">
      <c r="J139" s="56"/>
      <c r="K139" s="56"/>
      <c r="L139" s="56"/>
      <c r="M139" s="56"/>
      <c r="N139" s="56"/>
      <c r="O139" s="14" t="s">
        <v>536</v>
      </c>
    </row>
    <row r="140" spans="1:16" x14ac:dyDescent="0.45">
      <c r="J140" s="56"/>
      <c r="K140" s="56"/>
      <c r="L140" s="56"/>
      <c r="M140" s="56"/>
      <c r="N140" s="56"/>
      <c r="O140" t="s">
        <v>542</v>
      </c>
    </row>
    <row r="141" spans="1:16" ht="42.75" x14ac:dyDescent="0.45">
      <c r="A141" s="12" t="s">
        <v>10</v>
      </c>
      <c r="B141" s="12" t="s">
        <v>11</v>
      </c>
      <c r="C141" s="12" t="s">
        <v>12</v>
      </c>
      <c r="D141" s="12" t="s">
        <v>13</v>
      </c>
      <c r="E141" s="13" t="s">
        <v>672</v>
      </c>
      <c r="F141" s="13" t="s">
        <v>374</v>
      </c>
      <c r="G141" s="13" t="s">
        <v>375</v>
      </c>
      <c r="H141" s="13" t="s">
        <v>376</v>
      </c>
      <c r="I141" s="13" t="s">
        <v>669</v>
      </c>
      <c r="J141" s="13" t="str" cm="1">
        <f t="array" ref="J141:N141">"NCalls"&amp;CHAR(10)&amp;E141:I141</f>
        <v>NCalls
CSVRead
v0.14</v>
      </c>
      <c r="K141" s="13" t="str">
        <v>NCalls
sdkn104
v1.9</v>
      </c>
      <c r="L141" s="13" t="str">
        <v>NCalls
ws_garcia
v3.1.5</v>
      </c>
      <c r="M141" s="59" t="str">
        <v>NCalls
CSV.jl
v0.8.5+</v>
      </c>
      <c r="N141" s="59" t="str">
        <v>NCalls
CSV.jl
v0.9.0</v>
      </c>
      <c r="O141" s="12" t="s">
        <v>14</v>
      </c>
      <c r="P141" s="12" t="s">
        <v>15</v>
      </c>
    </row>
    <row r="142" spans="1:16" x14ac:dyDescent="0.45">
      <c r="A142" s="56" cm="1">
        <f t="array" ref="A142:A156">LEN(B142:B156)</f>
        <v>1</v>
      </c>
      <c r="B142" t="s">
        <v>16</v>
      </c>
      <c r="C142" s="56">
        <v>1024</v>
      </c>
      <c r="D142">
        <v>8</v>
      </c>
      <c r="E142">
        <v>1.4212796600435257E-2</v>
      </c>
      <c r="F142">
        <v>1.3007164156282103E-2</v>
      </c>
      <c r="G142">
        <v>3.3847149324641133E-2</v>
      </c>
      <c r="H142">
        <v>1.364256480218281E-3</v>
      </c>
      <c r="I142">
        <v>2.0004000663757324E-3</v>
      </c>
      <c r="J142" s="56">
        <v>353</v>
      </c>
      <c r="K142" s="56">
        <v>385</v>
      </c>
      <c r="L142" s="56">
        <v>148</v>
      </c>
      <c r="M142" s="93">
        <v>3665</v>
      </c>
      <c r="N142" s="93">
        <v>2500</v>
      </c>
      <c r="O142" s="56" t="s">
        <v>474</v>
      </c>
      <c r="P142" s="56">
        <v>17408</v>
      </c>
    </row>
    <row r="143" spans="1:16" x14ac:dyDescent="0.45">
      <c r="A143" s="56">
        <v>2</v>
      </c>
      <c r="B143" t="s">
        <v>17</v>
      </c>
      <c r="C143" s="56">
        <v>1024</v>
      </c>
      <c r="D143">
        <v>8</v>
      </c>
      <c r="E143">
        <v>1.5112437462586111E-2</v>
      </c>
      <c r="F143">
        <v>1.4046043258296389E-2</v>
      </c>
      <c r="G143">
        <v>3.5428364083997278E-2</v>
      </c>
      <c r="H143">
        <v>2.6033316845077204E-3</v>
      </c>
      <c r="I143">
        <v>1.8076644974692696E-3</v>
      </c>
      <c r="J143" s="56">
        <v>331</v>
      </c>
      <c r="K143" s="56">
        <v>356</v>
      </c>
      <c r="L143" s="56">
        <v>142</v>
      </c>
      <c r="M143" s="56">
        <v>1921</v>
      </c>
      <c r="N143" s="56">
        <v>2766</v>
      </c>
      <c r="O143" s="56" t="s">
        <v>475</v>
      </c>
      <c r="P143" s="56">
        <v>25600</v>
      </c>
    </row>
    <row r="144" spans="1:16" x14ac:dyDescent="0.45">
      <c r="A144" s="56">
        <v>4</v>
      </c>
      <c r="B144" t="s">
        <v>18</v>
      </c>
      <c r="C144" s="56">
        <v>1024</v>
      </c>
      <c r="D144">
        <v>8</v>
      </c>
      <c r="E144">
        <v>1.6071811858684015E-2</v>
      </c>
      <c r="F144">
        <v>1.5140832024077769E-2</v>
      </c>
      <c r="G144">
        <v>3.5866554999457935E-2</v>
      </c>
      <c r="H144">
        <v>2.742965371061713E-3</v>
      </c>
      <c r="I144">
        <v>2.0681255420902166E-3</v>
      </c>
      <c r="J144" s="56">
        <v>312</v>
      </c>
      <c r="K144" s="56">
        <v>331</v>
      </c>
      <c r="L144" s="56">
        <v>140</v>
      </c>
      <c r="M144" s="56">
        <v>1848</v>
      </c>
      <c r="N144" s="56">
        <v>2422</v>
      </c>
      <c r="O144" s="56" t="s">
        <v>476</v>
      </c>
      <c r="P144" s="56">
        <v>41984</v>
      </c>
    </row>
    <row r="145" spans="1:16" x14ac:dyDescent="0.45">
      <c r="A145" s="56">
        <v>8</v>
      </c>
      <c r="B145" t="s">
        <v>19</v>
      </c>
      <c r="C145" s="56">
        <v>1024</v>
      </c>
      <c r="D145">
        <v>8</v>
      </c>
      <c r="E145">
        <v>1.7430614930668123E-2</v>
      </c>
      <c r="F145">
        <v>1.7438037978900589E-2</v>
      </c>
      <c r="G145">
        <v>4.0690765040358755E-2</v>
      </c>
      <c r="H145">
        <v>1.7979144192736426E-3</v>
      </c>
      <c r="I145">
        <v>2.0027711857714919E-3</v>
      </c>
      <c r="J145" s="56">
        <v>288</v>
      </c>
      <c r="K145" s="56">
        <v>287</v>
      </c>
      <c r="L145" s="56">
        <v>123</v>
      </c>
      <c r="M145" s="56">
        <v>2781</v>
      </c>
      <c r="N145" s="56">
        <v>2526</v>
      </c>
      <c r="O145" s="56" t="s">
        <v>477</v>
      </c>
      <c r="P145" s="56">
        <v>74752</v>
      </c>
    </row>
    <row r="146" spans="1:16" x14ac:dyDescent="0.45">
      <c r="A146" s="56">
        <v>16</v>
      </c>
      <c r="B146" t="s">
        <v>20</v>
      </c>
      <c r="C146" s="56">
        <v>1024</v>
      </c>
      <c r="D146">
        <v>8</v>
      </c>
      <c r="E146">
        <v>2.012732369454959E-2</v>
      </c>
      <c r="F146">
        <v>1.9542780078154465E-2</v>
      </c>
      <c r="G146">
        <v>3.7142607407575405E-2</v>
      </c>
      <c r="H146">
        <v>1.3818734256758089E-3</v>
      </c>
      <c r="I146">
        <v>2.3314684976786723E-3</v>
      </c>
      <c r="J146" s="56">
        <v>249</v>
      </c>
      <c r="K146" s="56">
        <v>256</v>
      </c>
      <c r="L146" s="56">
        <v>135</v>
      </c>
      <c r="M146" s="56">
        <v>3619</v>
      </c>
      <c r="N146" s="56">
        <v>2145</v>
      </c>
      <c r="O146" s="56" t="s">
        <v>478</v>
      </c>
      <c r="P146" s="56">
        <v>140288</v>
      </c>
    </row>
    <row r="147" spans="1:16" x14ac:dyDescent="0.45">
      <c r="A147" s="56">
        <v>32</v>
      </c>
      <c r="B147" t="s">
        <v>21</v>
      </c>
      <c r="C147" s="56">
        <v>1024</v>
      </c>
      <c r="D147">
        <v>8</v>
      </c>
      <c r="E147">
        <v>3.0888255828408741E-2</v>
      </c>
      <c r="F147">
        <v>2.8847127011441893E-2</v>
      </c>
      <c r="G147">
        <v>3.4994869929301987E-2</v>
      </c>
      <c r="H147">
        <v>1.85459940652819E-3</v>
      </c>
      <c r="I147">
        <v>2.9065041314987909E-3</v>
      </c>
      <c r="J147" s="56">
        <v>163</v>
      </c>
      <c r="K147" s="56">
        <v>174</v>
      </c>
      <c r="L147" s="56">
        <v>143</v>
      </c>
      <c r="M147" s="56">
        <v>2696</v>
      </c>
      <c r="N147" s="56">
        <v>1722</v>
      </c>
      <c r="O147" s="56" t="s">
        <v>479</v>
      </c>
      <c r="P147" s="56">
        <v>271360</v>
      </c>
    </row>
    <row r="148" spans="1:16" x14ac:dyDescent="0.45">
      <c r="A148" s="56">
        <v>64</v>
      </c>
      <c r="B148" t="s">
        <v>22</v>
      </c>
      <c r="C148" s="56">
        <v>1024</v>
      </c>
      <c r="D148">
        <v>8</v>
      </c>
      <c r="E148">
        <v>4.8550713592597723E-2</v>
      </c>
      <c r="F148">
        <v>5.2268008332854755E-2</v>
      </c>
      <c r="G148">
        <v>3.9948593651402804E-2</v>
      </c>
      <c r="H148">
        <v>2.5863494596905399E-3</v>
      </c>
      <c r="I148">
        <v>3.0919753474953735E-3</v>
      </c>
      <c r="J148" s="56">
        <v>103</v>
      </c>
      <c r="K148" s="56">
        <v>96</v>
      </c>
      <c r="L148" s="56">
        <v>126</v>
      </c>
      <c r="M148" s="56">
        <v>1934</v>
      </c>
      <c r="N148" s="56">
        <v>1620</v>
      </c>
      <c r="O148" s="56" t="s">
        <v>480</v>
      </c>
      <c r="P148" s="56">
        <v>533504</v>
      </c>
    </row>
    <row r="149" spans="1:16" x14ac:dyDescent="0.45">
      <c r="A149" s="56">
        <v>128</v>
      </c>
      <c r="B149" t="s">
        <v>23</v>
      </c>
      <c r="C149" s="56">
        <v>1024</v>
      </c>
      <c r="D149">
        <v>8</v>
      </c>
      <c r="E149">
        <v>8.0179403177536426E-2</v>
      </c>
      <c r="F149">
        <v>9.3202074071288943E-2</v>
      </c>
      <c r="G149">
        <v>4.7041347663779959E-2</v>
      </c>
      <c r="H149">
        <v>2.4955089458686386E-3</v>
      </c>
      <c r="I149">
        <v>6.1724136028383754E-3</v>
      </c>
      <c r="J149" s="56">
        <v>63</v>
      </c>
      <c r="K149" s="56">
        <v>54</v>
      </c>
      <c r="L149" s="56">
        <v>107</v>
      </c>
      <c r="M149" s="56">
        <v>2004</v>
      </c>
      <c r="N149" s="56">
        <v>812</v>
      </c>
      <c r="O149" s="56" t="s">
        <v>481</v>
      </c>
      <c r="P149" s="56">
        <v>1057792</v>
      </c>
    </row>
    <row r="150" spans="1:16" x14ac:dyDescent="0.45">
      <c r="A150" s="56">
        <v>256</v>
      </c>
      <c r="B150" t="s">
        <v>24</v>
      </c>
      <c r="C150" s="56">
        <v>1024</v>
      </c>
      <c r="D150">
        <v>8</v>
      </c>
      <c r="E150">
        <v>0.16162495807023539</v>
      </c>
      <c r="F150">
        <v>0.14970733823857324</v>
      </c>
      <c r="G150">
        <v>5.5408369230393037E-2</v>
      </c>
      <c r="H150">
        <v>4.0428455355867032E-3</v>
      </c>
      <c r="I150">
        <v>8.9606441197540333E-3</v>
      </c>
      <c r="J150" s="56">
        <v>31</v>
      </c>
      <c r="K150" s="56">
        <v>34</v>
      </c>
      <c r="L150" s="56">
        <v>91</v>
      </c>
      <c r="M150" s="56">
        <v>1237</v>
      </c>
      <c r="N150" s="56">
        <v>559</v>
      </c>
      <c r="O150" s="56" t="s">
        <v>482</v>
      </c>
      <c r="P150" s="56">
        <v>2106368</v>
      </c>
    </row>
    <row r="151" spans="1:16" x14ac:dyDescent="0.45">
      <c r="A151" s="56">
        <v>512</v>
      </c>
      <c r="B151" t="s">
        <v>25</v>
      </c>
      <c r="C151" s="56">
        <v>1024</v>
      </c>
      <c r="D151">
        <v>8</v>
      </c>
      <c r="E151">
        <v>0.30446345882271142</v>
      </c>
      <c r="F151">
        <v>0.30049269410836343</v>
      </c>
      <c r="G151">
        <v>9.5473156604950996E-2</v>
      </c>
      <c r="H151">
        <v>1.0026052146254178E-2</v>
      </c>
      <c r="I151">
        <v>1.3319148662242484E-2</v>
      </c>
      <c r="J151" s="56">
        <v>17</v>
      </c>
      <c r="K151" s="56">
        <v>17</v>
      </c>
      <c r="L151" s="56">
        <v>53</v>
      </c>
      <c r="M151" s="56">
        <v>499</v>
      </c>
      <c r="N151" s="56">
        <v>376</v>
      </c>
      <c r="O151" s="56" t="s">
        <v>483</v>
      </c>
      <c r="P151" s="56">
        <v>4203520</v>
      </c>
    </row>
    <row r="152" spans="1:16" x14ac:dyDescent="0.45">
      <c r="A152" s="56">
        <v>1024</v>
      </c>
      <c r="B152" t="s">
        <v>26</v>
      </c>
      <c r="C152" s="56">
        <v>1024</v>
      </c>
      <c r="D152">
        <v>8</v>
      </c>
      <c r="E152">
        <v>0.61651947776166105</v>
      </c>
      <c r="F152">
        <v>0.61911510000936687</v>
      </c>
      <c r="G152">
        <v>0.24034761904650145</v>
      </c>
      <c r="H152">
        <v>9.9365077321491545E-3</v>
      </c>
      <c r="I152">
        <v>3.106832356186387E-2</v>
      </c>
      <c r="J152" s="56">
        <v>9</v>
      </c>
      <c r="K152" s="56">
        <v>9</v>
      </c>
      <c r="L152" s="56">
        <v>21</v>
      </c>
      <c r="M152" s="56">
        <v>504</v>
      </c>
      <c r="N152" s="56">
        <v>161</v>
      </c>
      <c r="O152" s="56" t="s">
        <v>484</v>
      </c>
      <c r="P152" s="56">
        <v>8397824</v>
      </c>
    </row>
    <row r="153" spans="1:16" x14ac:dyDescent="0.45">
      <c r="A153" s="56">
        <v>2048</v>
      </c>
      <c r="B153" t="s">
        <v>27</v>
      </c>
      <c r="C153" s="56">
        <v>1024</v>
      </c>
      <c r="D153">
        <v>8</v>
      </c>
      <c r="E153">
        <v>1.1566804799716919</v>
      </c>
      <c r="F153">
        <v>1.147496940009296</v>
      </c>
      <c r="G153">
        <v>0.72663311430785271</v>
      </c>
      <c r="H153">
        <v>2.1982456508435701E-2</v>
      </c>
      <c r="I153">
        <v>5.6235956342032788E-2</v>
      </c>
      <c r="J153" s="56">
        <v>5</v>
      </c>
      <c r="K153" s="56">
        <v>5</v>
      </c>
      <c r="L153" s="56">
        <v>7</v>
      </c>
      <c r="M153" s="56">
        <v>228</v>
      </c>
      <c r="N153" s="56">
        <v>89</v>
      </c>
      <c r="O153" s="56" t="s">
        <v>485</v>
      </c>
      <c r="P153" s="56">
        <v>16786432</v>
      </c>
    </row>
    <row r="154" spans="1:16" x14ac:dyDescent="0.45">
      <c r="A154" s="56">
        <v>4096</v>
      </c>
      <c r="B154" t="s">
        <v>28</v>
      </c>
      <c r="C154" s="56">
        <v>1024</v>
      </c>
      <c r="D154">
        <v>8</v>
      </c>
      <c r="E154">
        <v>2.3390945333521813</v>
      </c>
      <c r="F154">
        <v>2.2981321666544923</v>
      </c>
      <c r="G154">
        <v>2.7924631499918178</v>
      </c>
      <c r="H154">
        <v>5.067999839782715E-2</v>
      </c>
      <c r="I154">
        <v>8.9333333467182363E-2</v>
      </c>
      <c r="J154" s="56">
        <v>3</v>
      </c>
      <c r="K154" s="56">
        <v>3</v>
      </c>
      <c r="L154" s="56">
        <v>2</v>
      </c>
      <c r="M154" s="56">
        <v>100</v>
      </c>
      <c r="N154" s="56">
        <v>57</v>
      </c>
      <c r="O154" s="56" t="s">
        <v>486</v>
      </c>
      <c r="P154" s="56">
        <v>33563648</v>
      </c>
    </row>
    <row r="155" spans="1:16" x14ac:dyDescent="0.45">
      <c r="A155" s="56">
        <v>8192</v>
      </c>
      <c r="B155" t="s">
        <v>29</v>
      </c>
      <c r="C155" s="56">
        <v>1024</v>
      </c>
      <c r="D155">
        <v>8</v>
      </c>
      <c r="E155">
        <v>5.0382807999849319</v>
      </c>
      <c r="F155">
        <v>5.0614055499900132</v>
      </c>
      <c r="G155">
        <v>11.895734900142998</v>
      </c>
      <c r="H155">
        <v>9.8156863567875882E-2</v>
      </c>
      <c r="I155">
        <v>0.18622222653141729</v>
      </c>
      <c r="J155" s="56">
        <v>1</v>
      </c>
      <c r="K155" s="56">
        <v>2</v>
      </c>
      <c r="L155" s="56">
        <v>1</v>
      </c>
      <c r="M155" s="56">
        <v>51</v>
      </c>
      <c r="N155" s="56">
        <v>27</v>
      </c>
      <c r="O155" s="56" t="s">
        <v>487</v>
      </c>
      <c r="P155" s="56">
        <v>67118080</v>
      </c>
    </row>
    <row r="156" spans="1:16" x14ac:dyDescent="0.45">
      <c r="A156" s="56">
        <v>16384</v>
      </c>
      <c r="B156" t="s">
        <v>30</v>
      </c>
      <c r="C156" s="56">
        <v>1024</v>
      </c>
      <c r="D156">
        <v>8</v>
      </c>
      <c r="E156">
        <v>9.8094697999767959</v>
      </c>
      <c r="F156">
        <v>10.153069699881598</v>
      </c>
      <c r="G156">
        <v>70.84085960010998</v>
      </c>
      <c r="H156">
        <v>0.14027778307596842</v>
      </c>
      <c r="I156">
        <v>0.55777780214945472</v>
      </c>
      <c r="J156" s="56">
        <v>1</v>
      </c>
      <c r="K156" s="56">
        <v>1</v>
      </c>
      <c r="L156" s="56">
        <v>1</v>
      </c>
      <c r="M156" s="56">
        <v>36</v>
      </c>
      <c r="N156" s="56">
        <v>9</v>
      </c>
      <c r="O156" s="56" t="s">
        <v>488</v>
      </c>
      <c r="P156" s="56">
        <v>134226944</v>
      </c>
    </row>
    <row r="157" spans="1:16" x14ac:dyDescent="0.45">
      <c r="J157" s="56"/>
      <c r="K157" s="56"/>
      <c r="L157" s="56"/>
      <c r="M157" s="56"/>
      <c r="N157" s="56"/>
    </row>
    <row r="158" spans="1:16" x14ac:dyDescent="0.45">
      <c r="J158" s="56"/>
      <c r="K158" s="56"/>
      <c r="L158" s="56"/>
      <c r="M158" s="56"/>
      <c r="N158" s="56"/>
      <c r="P158">
        <f>P156/1000000/E156</f>
        <v>13.683404581185163</v>
      </c>
    </row>
    <row r="159" spans="1:16" x14ac:dyDescent="0.45">
      <c r="J159" s="56"/>
      <c r="K159" s="56"/>
      <c r="L159" s="56"/>
      <c r="M159" s="56"/>
      <c r="N159" s="56"/>
      <c r="P159" s="56">
        <f>C156*D156/E156</f>
        <v>835.1113940958744</v>
      </c>
    </row>
    <row r="160" spans="1:16" x14ac:dyDescent="0.45">
      <c r="J160" s="56"/>
      <c r="K160" s="56"/>
      <c r="L160" s="56"/>
      <c r="M160" s="56"/>
      <c r="N160" s="56"/>
    </row>
    <row r="161" spans="1:16" x14ac:dyDescent="0.45">
      <c r="J161" s="56"/>
      <c r="K161" s="56"/>
      <c r="L161" s="56"/>
      <c r="M161" s="56"/>
      <c r="N161" s="56"/>
    </row>
    <row r="162" spans="1:16" x14ac:dyDescent="0.45">
      <c r="J162" s="56"/>
      <c r="K162" s="56"/>
      <c r="L162" s="56"/>
      <c r="M162" s="56"/>
      <c r="N162" s="56"/>
    </row>
    <row r="163" spans="1:16" x14ac:dyDescent="0.45">
      <c r="J163" s="56"/>
      <c r="K163" s="56"/>
      <c r="L163" s="56"/>
      <c r="M163" s="56"/>
      <c r="N163" s="56"/>
    </row>
    <row r="164" spans="1:16" x14ac:dyDescent="0.45">
      <c r="J164" s="56"/>
      <c r="K164" s="56"/>
      <c r="L164" s="56"/>
      <c r="M164" s="56"/>
      <c r="N164" s="56"/>
    </row>
    <row r="165" spans="1:16" x14ac:dyDescent="0.45">
      <c r="J165" s="56"/>
      <c r="K165" s="56"/>
      <c r="L165" s="56"/>
      <c r="M165" s="56"/>
      <c r="N165" s="56"/>
    </row>
    <row r="166" spans="1:16" x14ac:dyDescent="0.45">
      <c r="J166" s="56"/>
      <c r="K166" s="56"/>
      <c r="L166" s="56"/>
      <c r="M166" s="56"/>
      <c r="N166" s="56"/>
      <c r="O166" s="14" t="s">
        <v>537</v>
      </c>
    </row>
    <row r="167" spans="1:16" ht="57" x14ac:dyDescent="0.45">
      <c r="J167" s="56"/>
      <c r="K167" s="56"/>
      <c r="L167" s="56"/>
      <c r="M167" s="56"/>
      <c r="N167" s="56"/>
      <c r="O167" s="65" t="s">
        <v>543</v>
      </c>
    </row>
    <row r="168" spans="1:16" ht="42.75" x14ac:dyDescent="0.45">
      <c r="A168" s="12" t="s">
        <v>10</v>
      </c>
      <c r="B168" s="12" t="s">
        <v>11</v>
      </c>
      <c r="C168" s="12" t="s">
        <v>12</v>
      </c>
      <c r="D168" s="12" t="s">
        <v>13</v>
      </c>
      <c r="E168" s="13" t="s">
        <v>672</v>
      </c>
      <c r="F168" s="13" t="s">
        <v>374</v>
      </c>
      <c r="G168" s="13" t="s">
        <v>375</v>
      </c>
      <c r="H168" s="13" t="s">
        <v>376</v>
      </c>
      <c r="I168" s="13" t="s">
        <v>669</v>
      </c>
      <c r="J168" s="13" t="str" cm="1">
        <f t="array" ref="J168:N168">"NCalls"&amp;CHAR(10)&amp;E168:I168</f>
        <v>NCalls
CSVRead
v0.14</v>
      </c>
      <c r="K168" s="13" t="str">
        <v>NCalls
sdkn104
v1.9</v>
      </c>
      <c r="L168" s="13" t="str">
        <v>NCalls
ws_garcia
v3.1.5</v>
      </c>
      <c r="M168" s="59" t="str">
        <v>NCalls
CSV.jl
v0.8.5+</v>
      </c>
      <c r="N168" s="59" t="str">
        <v>NCalls
CSV.jl
v0.9.0</v>
      </c>
      <c r="O168" s="12" t="s">
        <v>14</v>
      </c>
      <c r="P168" s="12" t="s">
        <v>15</v>
      </c>
    </row>
    <row r="169" spans="1:16" x14ac:dyDescent="0.45">
      <c r="A169" s="56">
        <v>3</v>
      </c>
      <c r="B169" t="s">
        <v>31</v>
      </c>
      <c r="C169" s="56">
        <v>1024</v>
      </c>
      <c r="D169">
        <v>8</v>
      </c>
      <c r="E169">
        <v>3.7629825563723206E-2</v>
      </c>
      <c r="F169">
        <v>3.5413776760474899E-2</v>
      </c>
      <c r="G169">
        <v>6.1230029269098873E-2</v>
      </c>
      <c r="H169">
        <v>2.2690562284576913E-3</v>
      </c>
      <c r="I169">
        <v>4.1017227235438884E-3</v>
      </c>
      <c r="J169" s="56">
        <v>133</v>
      </c>
      <c r="K169" s="56">
        <v>142</v>
      </c>
      <c r="L169" s="56">
        <v>82</v>
      </c>
      <c r="M169" s="93">
        <v>2204</v>
      </c>
      <c r="N169" s="93">
        <v>1219</v>
      </c>
      <c r="O169" s="62" t="s">
        <v>489</v>
      </c>
      <c r="P169" s="56">
        <v>66560</v>
      </c>
    </row>
    <row r="170" spans="1:16" x14ac:dyDescent="0.45">
      <c r="A170" s="56">
        <v>4</v>
      </c>
      <c r="B170" t="s">
        <v>32</v>
      </c>
      <c r="C170" s="56">
        <v>1024</v>
      </c>
      <c r="D170">
        <v>8</v>
      </c>
      <c r="E170">
        <v>3.7894897727352203E-2</v>
      </c>
      <c r="F170">
        <v>3.7896137593552134E-2</v>
      </c>
      <c r="G170">
        <v>6.1275449998835781E-2</v>
      </c>
      <c r="H170">
        <v>2.2025539821488695E-3</v>
      </c>
      <c r="I170">
        <v>3.9541502715099474E-3</v>
      </c>
      <c r="J170" s="56">
        <v>132</v>
      </c>
      <c r="K170" s="56">
        <v>133</v>
      </c>
      <c r="L170" s="56">
        <v>82</v>
      </c>
      <c r="M170" s="56">
        <v>2271</v>
      </c>
      <c r="N170" s="56">
        <v>1265</v>
      </c>
      <c r="O170" s="56" t="s">
        <v>490</v>
      </c>
      <c r="P170" s="56">
        <v>74752</v>
      </c>
    </row>
    <row r="171" spans="1:16" x14ac:dyDescent="0.45">
      <c r="A171" s="56">
        <v>6</v>
      </c>
      <c r="B171" t="s">
        <v>33</v>
      </c>
      <c r="C171" s="56">
        <v>1024</v>
      </c>
      <c r="D171">
        <v>8</v>
      </c>
      <c r="E171">
        <v>3.8485972520020853E-2</v>
      </c>
      <c r="F171">
        <v>3.8395006106526568E-2</v>
      </c>
      <c r="G171">
        <v>6.501922987147489E-2</v>
      </c>
      <c r="H171">
        <v>2.303546719263359E-3</v>
      </c>
      <c r="I171">
        <v>3.2988126170981212E-3</v>
      </c>
      <c r="J171" s="56">
        <v>131</v>
      </c>
      <c r="K171" s="56">
        <v>131</v>
      </c>
      <c r="L171" s="56">
        <v>77</v>
      </c>
      <c r="M171" s="56">
        <v>2171</v>
      </c>
      <c r="N171" s="56">
        <v>1516</v>
      </c>
      <c r="O171" s="56" t="s">
        <v>491</v>
      </c>
      <c r="P171" s="56">
        <v>91136</v>
      </c>
    </row>
    <row r="172" spans="1:16" x14ac:dyDescent="0.45">
      <c r="A172" s="56">
        <v>10</v>
      </c>
      <c r="B172" t="s">
        <v>34</v>
      </c>
      <c r="C172" s="56">
        <v>1024</v>
      </c>
      <c r="D172">
        <v>8</v>
      </c>
      <c r="E172">
        <v>3.8270667175769463E-2</v>
      </c>
      <c r="F172">
        <v>3.8846279846417697E-2</v>
      </c>
      <c r="G172">
        <v>6.1557092681163696E-2</v>
      </c>
      <c r="H172">
        <v>1.7024174327545114E-3</v>
      </c>
      <c r="I172">
        <v>3.0138637733574444E-3</v>
      </c>
      <c r="J172" s="56">
        <v>131</v>
      </c>
      <c r="K172" s="56">
        <v>129</v>
      </c>
      <c r="L172" s="56">
        <v>82</v>
      </c>
      <c r="M172" s="56">
        <v>2937</v>
      </c>
      <c r="N172" s="56">
        <v>1659</v>
      </c>
      <c r="O172" s="56" t="s">
        <v>492</v>
      </c>
      <c r="P172" s="56">
        <v>123904</v>
      </c>
    </row>
    <row r="173" spans="1:16" x14ac:dyDescent="0.45">
      <c r="A173" s="56">
        <v>18</v>
      </c>
      <c r="B173" t="s">
        <v>35</v>
      </c>
      <c r="C173" s="56">
        <v>1024</v>
      </c>
      <c r="D173">
        <v>8</v>
      </c>
      <c r="E173">
        <v>4.2006752500310537E-2</v>
      </c>
      <c r="F173">
        <v>4.6638486111381404E-2</v>
      </c>
      <c r="G173">
        <v>6.9439821918048469E-2</v>
      </c>
      <c r="H173">
        <v>1.8529084577698228E-3</v>
      </c>
      <c r="I173">
        <v>4.5372050816696917E-3</v>
      </c>
      <c r="J173" s="56">
        <v>120</v>
      </c>
      <c r="K173" s="56">
        <v>108</v>
      </c>
      <c r="L173" s="56">
        <v>73</v>
      </c>
      <c r="M173" s="56">
        <v>2699</v>
      </c>
      <c r="N173" s="56">
        <v>1102</v>
      </c>
      <c r="O173" s="56" t="s">
        <v>493</v>
      </c>
      <c r="P173" s="56">
        <v>189440</v>
      </c>
    </row>
    <row r="174" spans="1:16" x14ac:dyDescent="0.45">
      <c r="A174" s="56">
        <v>34</v>
      </c>
      <c r="B174" t="s">
        <v>36</v>
      </c>
      <c r="C174" s="56">
        <v>1024</v>
      </c>
      <c r="D174">
        <v>8</v>
      </c>
      <c r="E174">
        <v>5.5892031867527864E-2</v>
      </c>
      <c r="F174">
        <v>6.2909329999820324E-2</v>
      </c>
      <c r="G174">
        <v>0.10090281399898231</v>
      </c>
      <c r="H174">
        <v>2.866209132661814E-3</v>
      </c>
      <c r="I174">
        <v>4.6029010904127107E-3</v>
      </c>
      <c r="J174" s="56">
        <v>91</v>
      </c>
      <c r="K174" s="56">
        <v>80</v>
      </c>
      <c r="L174" s="56">
        <v>50</v>
      </c>
      <c r="M174" s="56">
        <v>1749</v>
      </c>
      <c r="N174" s="56">
        <v>1103</v>
      </c>
      <c r="O174" s="56" t="s">
        <v>494</v>
      </c>
      <c r="P174" s="56">
        <v>320512</v>
      </c>
    </row>
    <row r="175" spans="1:16" x14ac:dyDescent="0.45">
      <c r="A175" s="56">
        <v>66</v>
      </c>
      <c r="B175" t="s">
        <v>37</v>
      </c>
      <c r="C175" s="56">
        <v>1024</v>
      </c>
      <c r="D175">
        <v>8</v>
      </c>
      <c r="E175">
        <v>7.1242930984098313E-2</v>
      </c>
      <c r="F175">
        <v>7.1179291548233631E-2</v>
      </c>
      <c r="G175">
        <v>6.7269151999304694E-2</v>
      </c>
      <c r="H175">
        <v>3.0562347188264061E-3</v>
      </c>
      <c r="I175">
        <v>4.6835206867603778E-3</v>
      </c>
      <c r="J175" s="56">
        <v>71</v>
      </c>
      <c r="K175" s="56">
        <v>71</v>
      </c>
      <c r="L175" s="56">
        <v>75</v>
      </c>
      <c r="M175" s="56">
        <v>1636</v>
      </c>
      <c r="N175" s="56">
        <v>1068</v>
      </c>
      <c r="O175" s="56" t="s">
        <v>495</v>
      </c>
      <c r="P175" s="56">
        <v>582656</v>
      </c>
    </row>
    <row r="176" spans="1:16" x14ac:dyDescent="0.45">
      <c r="A176" s="56">
        <v>130</v>
      </c>
      <c r="B176" t="s">
        <v>38</v>
      </c>
      <c r="C176" s="56">
        <v>1024</v>
      </c>
      <c r="D176">
        <v>8</v>
      </c>
      <c r="E176">
        <v>0.10531297500225871</v>
      </c>
      <c r="F176">
        <v>0.11127657778043713</v>
      </c>
      <c r="G176">
        <v>8.2089327418455676E-2</v>
      </c>
      <c r="H176">
        <v>3.271208171059969E-3</v>
      </c>
      <c r="I176">
        <v>9.2136225095105252E-3</v>
      </c>
      <c r="J176" s="56">
        <v>48</v>
      </c>
      <c r="K176" s="56">
        <v>45</v>
      </c>
      <c r="L176" s="56">
        <v>62</v>
      </c>
      <c r="M176" s="56">
        <v>1556</v>
      </c>
      <c r="N176" s="56">
        <v>646</v>
      </c>
      <c r="O176" s="56" t="s">
        <v>496</v>
      </c>
      <c r="P176" s="56">
        <v>1106944</v>
      </c>
    </row>
    <row r="177" spans="1:16" x14ac:dyDescent="0.45">
      <c r="A177" s="56">
        <v>258</v>
      </c>
      <c r="B177" t="s">
        <v>39</v>
      </c>
      <c r="C177" s="56">
        <v>1024</v>
      </c>
      <c r="D177">
        <v>8</v>
      </c>
      <c r="E177">
        <v>0.21484598750248551</v>
      </c>
      <c r="F177">
        <v>0.18548614073855182</v>
      </c>
      <c r="G177">
        <v>9.8301625490992098E-2</v>
      </c>
      <c r="H177">
        <v>5.5465632161650052E-3</v>
      </c>
      <c r="I177">
        <v>1.140546690087112E-2</v>
      </c>
      <c r="J177" s="56">
        <v>24</v>
      </c>
      <c r="K177" s="56">
        <v>27</v>
      </c>
      <c r="L177" s="56">
        <v>51</v>
      </c>
      <c r="M177" s="56">
        <v>902</v>
      </c>
      <c r="N177" s="56">
        <v>439</v>
      </c>
      <c r="O177" s="56" t="s">
        <v>497</v>
      </c>
      <c r="P177" s="56">
        <v>2155520</v>
      </c>
    </row>
    <row r="178" spans="1:16" x14ac:dyDescent="0.45">
      <c r="A178" s="56">
        <v>514</v>
      </c>
      <c r="B178" t="s">
        <v>40</v>
      </c>
      <c r="C178" s="56">
        <v>1024</v>
      </c>
      <c r="D178">
        <v>8</v>
      </c>
      <c r="E178">
        <v>0.33583132666535676</v>
      </c>
      <c r="F178">
        <v>0.35936204285826534</v>
      </c>
      <c r="G178">
        <v>0.1104706543467372</v>
      </c>
      <c r="H178">
        <v>1.0118342950734396E-2</v>
      </c>
      <c r="I178">
        <v>2.4930349036828794E-2</v>
      </c>
      <c r="J178" s="56">
        <v>15</v>
      </c>
      <c r="K178" s="56">
        <v>14</v>
      </c>
      <c r="L178" s="56">
        <v>46</v>
      </c>
      <c r="M178" s="56">
        <v>507</v>
      </c>
      <c r="N178" s="56">
        <v>201</v>
      </c>
      <c r="O178" s="56" t="s">
        <v>498</v>
      </c>
      <c r="P178" s="56">
        <v>4252672</v>
      </c>
    </row>
    <row r="179" spans="1:16" x14ac:dyDescent="0.45">
      <c r="A179" s="56">
        <v>1026</v>
      </c>
      <c r="B179" t="s">
        <v>41</v>
      </c>
      <c r="C179" s="56">
        <v>1024</v>
      </c>
      <c r="D179">
        <v>8</v>
      </c>
      <c r="E179">
        <v>0.62521905000903644</v>
      </c>
      <c r="F179">
        <v>0.78764402856385074</v>
      </c>
      <c r="G179">
        <v>0.27258079473272356</v>
      </c>
      <c r="H179">
        <v>1.3891667127609253E-2</v>
      </c>
      <c r="I179">
        <v>0.154749995470047</v>
      </c>
      <c r="J179" s="56">
        <v>8</v>
      </c>
      <c r="K179" s="56">
        <v>7</v>
      </c>
      <c r="L179" s="56">
        <v>19</v>
      </c>
      <c r="M179" s="56">
        <v>360</v>
      </c>
      <c r="N179" s="56">
        <v>40</v>
      </c>
      <c r="O179" s="56" t="s">
        <v>499</v>
      </c>
      <c r="P179" s="56">
        <v>8446976</v>
      </c>
    </row>
    <row r="180" spans="1:16" x14ac:dyDescent="0.45">
      <c r="A180" s="56">
        <v>2050</v>
      </c>
      <c r="B180" t="s">
        <v>42</v>
      </c>
      <c r="C180" s="56">
        <v>1024</v>
      </c>
      <c r="D180">
        <v>8</v>
      </c>
      <c r="E180">
        <v>1.8986519000027329</v>
      </c>
      <c r="F180">
        <v>1.5846637000213377</v>
      </c>
      <c r="G180">
        <v>1.0499120799824595</v>
      </c>
      <c r="H180">
        <v>2.1743478982344917E-2</v>
      </c>
      <c r="I180">
        <v>6.3174998760223394E-2</v>
      </c>
      <c r="J180" s="56">
        <v>3</v>
      </c>
      <c r="K180" s="56">
        <v>4</v>
      </c>
      <c r="L180" s="56">
        <v>5</v>
      </c>
      <c r="M180" s="56">
        <v>230</v>
      </c>
      <c r="N180" s="56">
        <v>80</v>
      </c>
      <c r="O180" s="56" t="s">
        <v>500</v>
      </c>
      <c r="P180" s="56">
        <v>16835584</v>
      </c>
    </row>
    <row r="181" spans="1:16" x14ac:dyDescent="0.45">
      <c r="A181" s="56">
        <v>4098</v>
      </c>
      <c r="B181" t="s">
        <v>43</v>
      </c>
      <c r="C181" s="56">
        <v>1024</v>
      </c>
      <c r="D181">
        <v>8</v>
      </c>
      <c r="E181">
        <v>4.6662595499074087</v>
      </c>
      <c r="F181">
        <v>3.1022944999858737</v>
      </c>
      <c r="G181">
        <v>3.5417987999971956</v>
      </c>
      <c r="H181">
        <v>4.6444444744675246E-2</v>
      </c>
      <c r="I181">
        <v>0.16193750500679016</v>
      </c>
      <c r="J181" s="56">
        <v>2</v>
      </c>
      <c r="K181" s="56">
        <v>2</v>
      </c>
      <c r="L181" s="56">
        <v>2</v>
      </c>
      <c r="M181" s="56">
        <v>108</v>
      </c>
      <c r="N181" s="56">
        <v>32</v>
      </c>
      <c r="O181" s="56" t="s">
        <v>501</v>
      </c>
      <c r="P181" s="56">
        <v>33612800</v>
      </c>
    </row>
    <row r="182" spans="1:16" x14ac:dyDescent="0.45">
      <c r="A182" s="56">
        <v>8194</v>
      </c>
      <c r="B182" t="s">
        <v>44</v>
      </c>
      <c r="C182" s="56">
        <v>1024</v>
      </c>
      <c r="D182">
        <v>8</v>
      </c>
      <c r="E182">
        <v>5.0516604000004008</v>
      </c>
      <c r="F182">
        <v>5.7075034000445157</v>
      </c>
      <c r="G182">
        <v>14.666332900058478</v>
      </c>
      <c r="H182">
        <v>9.0999999216624675E-2</v>
      </c>
      <c r="I182">
        <v>0.21458333730697632</v>
      </c>
      <c r="J182" s="56">
        <v>2</v>
      </c>
      <c r="K182" s="56">
        <v>1</v>
      </c>
      <c r="L182" s="56">
        <v>1</v>
      </c>
      <c r="M182" s="56">
        <v>56</v>
      </c>
      <c r="N182" s="56">
        <v>24</v>
      </c>
      <c r="O182" s="56" t="s">
        <v>502</v>
      </c>
      <c r="P182" s="56">
        <v>67167232</v>
      </c>
    </row>
    <row r="183" spans="1:16" x14ac:dyDescent="0.45">
      <c r="A183" s="56">
        <v>16386</v>
      </c>
      <c r="B183" t="s">
        <v>45</v>
      </c>
      <c r="C183" s="56">
        <v>1024</v>
      </c>
      <c r="D183">
        <v>8</v>
      </c>
      <c r="E183">
        <v>14.022400700021535</v>
      </c>
      <c r="F183">
        <v>16.243746899999678</v>
      </c>
      <c r="G183">
        <v>104.86836199997924</v>
      </c>
      <c r="H183">
        <v>0.74888888994852698</v>
      </c>
      <c r="I183">
        <v>10.479090907356955</v>
      </c>
      <c r="J183" s="56">
        <v>1</v>
      </c>
      <c r="K183" s="56">
        <v>1</v>
      </c>
      <c r="L183" s="56">
        <v>1</v>
      </c>
      <c r="M183" s="56">
        <v>9</v>
      </c>
      <c r="N183" s="56">
        <v>11</v>
      </c>
      <c r="O183" s="56" t="s">
        <v>503</v>
      </c>
      <c r="P183" s="56">
        <v>134276096</v>
      </c>
    </row>
    <row r="184" spans="1:16" x14ac:dyDescent="0.45">
      <c r="J184" s="56"/>
      <c r="K184" s="56"/>
      <c r="L184" s="56"/>
      <c r="M184" s="56"/>
      <c r="N184" s="56"/>
    </row>
    <row r="185" spans="1:16" x14ac:dyDescent="0.45">
      <c r="J185" s="56"/>
      <c r="K185" s="56"/>
      <c r="L185" s="56"/>
      <c r="M185" s="56"/>
      <c r="N185" s="56"/>
    </row>
    <row r="186" spans="1:16" x14ac:dyDescent="0.45">
      <c r="J186" s="56"/>
      <c r="K186" s="56"/>
      <c r="L186" s="56"/>
      <c r="M186" s="56"/>
      <c r="N186" s="56"/>
      <c r="P186" s="56"/>
    </row>
    <row r="187" spans="1:16" x14ac:dyDescent="0.45">
      <c r="J187" s="56"/>
      <c r="K187" s="56"/>
      <c r="L187" s="56"/>
      <c r="M187" s="56"/>
      <c r="N187" s="56"/>
    </row>
    <row r="188" spans="1:16" x14ac:dyDescent="0.45">
      <c r="J188" s="56"/>
      <c r="K188" s="56"/>
      <c r="L188" s="56"/>
      <c r="M188" s="56"/>
      <c r="N188" s="56"/>
    </row>
    <row r="189" spans="1:16" x14ac:dyDescent="0.45">
      <c r="J189" s="56"/>
      <c r="K189" s="56"/>
      <c r="L189" s="56"/>
      <c r="M189" s="56"/>
      <c r="N189" s="56"/>
    </row>
    <row r="190" spans="1:16" x14ac:dyDescent="0.45">
      <c r="J190" s="56"/>
      <c r="K190" s="56"/>
      <c r="L190" s="56"/>
      <c r="M190" s="56"/>
      <c r="N190" s="56"/>
    </row>
    <row r="191" spans="1:16" x14ac:dyDescent="0.45">
      <c r="J191" s="56"/>
      <c r="K191" s="56"/>
      <c r="L191" s="56"/>
      <c r="M191" s="56"/>
      <c r="N191" s="56"/>
    </row>
    <row r="192" spans="1:16" x14ac:dyDescent="0.45">
      <c r="J192" s="56"/>
      <c r="K192" s="56"/>
      <c r="L192" s="56"/>
      <c r="M192" s="56"/>
      <c r="N192" s="56"/>
    </row>
    <row r="193" spans="10:14" x14ac:dyDescent="0.45">
      <c r="J193" s="56"/>
      <c r="K193" s="56"/>
      <c r="L193" s="56"/>
      <c r="M193" s="56"/>
      <c r="N193" s="56"/>
    </row>
    <row r="194" spans="10:14" x14ac:dyDescent="0.45">
      <c r="J194" s="56"/>
      <c r="K194" s="56"/>
      <c r="L194" s="56"/>
      <c r="M194" s="56"/>
      <c r="N194" s="56"/>
    </row>
    <row r="195" spans="10:14" x14ac:dyDescent="0.45">
      <c r="J195" s="56"/>
      <c r="K195" s="56"/>
      <c r="L195" s="56"/>
      <c r="M195" s="56"/>
      <c r="N195" s="56"/>
    </row>
    <row r="196" spans="10:14" x14ac:dyDescent="0.45">
      <c r="J196" s="56"/>
      <c r="K196" s="56"/>
      <c r="L196" s="56"/>
      <c r="M196" s="56"/>
      <c r="N196" s="56"/>
    </row>
    <row r="197" spans="10:14" x14ac:dyDescent="0.45">
      <c r="J197" s="56"/>
      <c r="K197" s="56"/>
      <c r="L197" s="56"/>
      <c r="M197" s="56"/>
      <c r="N197" s="56"/>
    </row>
    <row r="198" spans="10:14" x14ac:dyDescent="0.45">
      <c r="J198" s="56"/>
      <c r="K198" s="56"/>
      <c r="L198" s="56"/>
      <c r="M198" s="56"/>
      <c r="N198" s="56"/>
    </row>
    <row r="199" spans="10:14" x14ac:dyDescent="0.45">
      <c r="J199" s="56"/>
      <c r="K199" s="56"/>
      <c r="L199" s="56"/>
      <c r="M199" s="56"/>
      <c r="N199" s="56"/>
    </row>
    <row r="200" spans="10:14" x14ac:dyDescent="0.45">
      <c r="J200" s="56"/>
      <c r="K200" s="56"/>
      <c r="L200" s="56"/>
      <c r="M200" s="56"/>
      <c r="N200" s="56"/>
    </row>
    <row r="201" spans="10:14" x14ac:dyDescent="0.45">
      <c r="J201" s="56"/>
      <c r="K201" s="56"/>
      <c r="L201" s="56"/>
      <c r="M201" s="56"/>
      <c r="N201" s="56"/>
    </row>
    <row r="202" spans="10:14" x14ac:dyDescent="0.45">
      <c r="J202" s="56"/>
      <c r="K202" s="56"/>
      <c r="L202" s="56"/>
      <c r="M202" s="56"/>
      <c r="N202" s="56"/>
    </row>
    <row r="203" spans="10:14" x14ac:dyDescent="0.45">
      <c r="J203" s="56"/>
      <c r="K203" s="56"/>
      <c r="L203" s="56"/>
      <c r="M203" s="56"/>
      <c r="N203" s="56"/>
    </row>
    <row r="204" spans="10:14" x14ac:dyDescent="0.45">
      <c r="J204" s="56"/>
      <c r="K204" s="56"/>
      <c r="L204" s="56"/>
      <c r="M204" s="56"/>
      <c r="N204" s="56"/>
    </row>
    <row r="205" spans="10:14" x14ac:dyDescent="0.45">
      <c r="J205" s="56"/>
      <c r="K205" s="56"/>
      <c r="L205" s="56"/>
      <c r="M205" s="56"/>
      <c r="N205" s="56"/>
    </row>
    <row r="206" spans="10:14" x14ac:dyDescent="0.45">
      <c r="J206" s="56"/>
      <c r="K206" s="56"/>
      <c r="L206" s="56"/>
      <c r="M206" s="56"/>
      <c r="N206" s="56"/>
    </row>
    <row r="207" spans="10:14" x14ac:dyDescent="0.45">
      <c r="J207" s="56"/>
      <c r="K207" s="56"/>
      <c r="L207" s="56"/>
      <c r="M207" s="56"/>
      <c r="N207" s="56"/>
    </row>
    <row r="208" spans="10:14" x14ac:dyDescent="0.45">
      <c r="J208" s="56"/>
      <c r="K208" s="56"/>
      <c r="L208" s="56"/>
      <c r="M208" s="56"/>
      <c r="N208" s="56"/>
    </row>
    <row r="209" spans="10:14" x14ac:dyDescent="0.45">
      <c r="J209" s="56"/>
      <c r="K209" s="56"/>
      <c r="L209" s="56"/>
      <c r="M209" s="56"/>
      <c r="N209" s="56"/>
    </row>
    <row r="210" spans="10:14" x14ac:dyDescent="0.45">
      <c r="J210" s="56"/>
      <c r="K210" s="56"/>
      <c r="L210" s="56"/>
      <c r="M210" s="56"/>
      <c r="N210" s="56"/>
    </row>
    <row r="211" spans="10:14" x14ac:dyDescent="0.45">
      <c r="J211" s="56"/>
      <c r="K211" s="56"/>
      <c r="L211" s="56"/>
      <c r="M211" s="56"/>
      <c r="N211" s="56"/>
    </row>
    <row r="212" spans="10:14" x14ac:dyDescent="0.45">
      <c r="J212" s="56"/>
      <c r="K212" s="56"/>
      <c r="L212" s="56"/>
      <c r="M212" s="56"/>
      <c r="N212" s="56"/>
    </row>
    <row r="213" spans="10:14" x14ac:dyDescent="0.45">
      <c r="J213" s="56"/>
      <c r="K213" s="56"/>
      <c r="L213" s="56"/>
      <c r="M213" s="56"/>
      <c r="N213" s="56"/>
    </row>
    <row r="214" spans="10:14" x14ac:dyDescent="0.45">
      <c r="J214" s="56"/>
      <c r="K214" s="56"/>
      <c r="L214" s="56"/>
      <c r="M214" s="56"/>
      <c r="N214" s="56"/>
    </row>
    <row r="215" spans="10:14" x14ac:dyDescent="0.45">
      <c r="J215" s="56"/>
      <c r="K215" s="56"/>
      <c r="L215" s="56"/>
      <c r="M215" s="56"/>
      <c r="N215" s="56"/>
    </row>
    <row r="216" spans="10:14" x14ac:dyDescent="0.45">
      <c r="J216" s="56"/>
      <c r="K216" s="56"/>
      <c r="L216" s="56"/>
      <c r="M216" s="56"/>
      <c r="N216" s="56"/>
    </row>
    <row r="217" spans="10:14" x14ac:dyDescent="0.45">
      <c r="J217" s="56"/>
      <c r="K217" s="56"/>
      <c r="L217" s="56"/>
      <c r="M217" s="56"/>
      <c r="N217" s="56"/>
    </row>
    <row r="218" spans="10:14" x14ac:dyDescent="0.45">
      <c r="J218" s="56"/>
      <c r="K218" s="56"/>
      <c r="L218" s="56"/>
      <c r="M218" s="56"/>
      <c r="N218" s="56"/>
    </row>
  </sheetData>
  <sheetProtection sheet="1" objects="1" scenarios="1"/>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6269A7-65CD-4A4E-9583-2E0D58C2964E}">
  <sheetPr codeName="shPerformance2"/>
  <dimension ref="A1:N218"/>
  <sheetViews>
    <sheetView showGridLines="0" showRowColHeaders="0" zoomScaleNormal="100" workbookViewId="0">
      <pane ySplit="4" topLeftCell="A5" activePane="bottomLeft" state="frozen"/>
      <selection pane="bottomLeft"/>
    </sheetView>
  </sheetViews>
  <sheetFormatPr defaultRowHeight="14.25" x14ac:dyDescent="0.45"/>
  <cols>
    <col min="1" max="1" width="10.265625" bestFit="1" customWidth="1"/>
    <col min="2" max="2" width="16" bestFit="1" customWidth="1"/>
    <col min="3" max="3" width="9.1328125" bestFit="1" customWidth="1"/>
    <col min="4" max="4" width="8.1328125" bestFit="1" customWidth="1"/>
    <col min="5" max="5" width="11.73046875" bestFit="1" customWidth="1"/>
    <col min="6" max="6" width="15.1328125" bestFit="1" customWidth="1"/>
    <col min="7" max="7" width="16.3984375" bestFit="1" customWidth="1"/>
    <col min="8" max="8" width="16.3984375" customWidth="1"/>
    <col min="9" max="9" width="11.265625" bestFit="1" customWidth="1"/>
    <col min="10" max="10" width="11" bestFit="1" customWidth="1"/>
    <col min="11" max="11" width="14.1328125" bestFit="1" customWidth="1"/>
    <col min="12" max="12" width="18.73046875" bestFit="1" customWidth="1"/>
    <col min="13" max="13" width="25.3984375" customWidth="1"/>
    <col min="14" max="14" width="11.59765625" bestFit="1" customWidth="1"/>
  </cols>
  <sheetData>
    <row r="1" spans="1:14" ht="28.5" x14ac:dyDescent="0.85">
      <c r="A1" s="1" t="s">
        <v>222</v>
      </c>
    </row>
    <row r="2" spans="1:14" x14ac:dyDescent="0.45">
      <c r="N2" s="93"/>
    </row>
    <row r="4" spans="1:14" x14ac:dyDescent="0.45">
      <c r="A4" s="14" t="s">
        <v>671</v>
      </c>
      <c r="M4" s="14" t="s">
        <v>533</v>
      </c>
    </row>
    <row r="5" spans="1:14" x14ac:dyDescent="0.45">
      <c r="M5" t="s">
        <v>504</v>
      </c>
    </row>
    <row r="6" spans="1:14" ht="42.75" x14ac:dyDescent="0.45">
      <c r="A6" s="12" t="s">
        <v>10</v>
      </c>
      <c r="B6" s="12" t="s">
        <v>11</v>
      </c>
      <c r="C6" s="12" t="s">
        <v>12</v>
      </c>
      <c r="D6" s="12" t="s">
        <v>13</v>
      </c>
      <c r="E6" s="13" t="s">
        <v>672</v>
      </c>
      <c r="F6" s="13" t="s">
        <v>374</v>
      </c>
      <c r="G6" s="13" t="s">
        <v>375</v>
      </c>
      <c r="H6" s="13" t="s">
        <v>376</v>
      </c>
      <c r="I6" s="13" t="str" cm="1">
        <f t="array" ref="I6:L6">"NCalls"&amp;CHAR(10)&amp;E6:H6</f>
        <v>NCalls
CSVRead
v0.14</v>
      </c>
      <c r="J6" s="13" t="str">
        <v>NCalls
sdkn104
v1.9</v>
      </c>
      <c r="K6" s="13" t="str">
        <v>NCalls
ws_garcia
v3.1.5</v>
      </c>
      <c r="L6" s="59" t="str">
        <v>NCalls
CSV.jl
v0.8.5+</v>
      </c>
      <c r="M6" s="12" t="s">
        <v>14</v>
      </c>
      <c r="N6" s="12" t="s">
        <v>15</v>
      </c>
    </row>
    <row r="7" spans="1:14" x14ac:dyDescent="0.45">
      <c r="A7">
        <f>LEN(B7)</f>
        <v>1</v>
      </c>
      <c r="B7" t="s">
        <v>16</v>
      </c>
      <c r="C7" s="93">
        <v>1</v>
      </c>
      <c r="D7">
        <v>1</v>
      </c>
      <c r="E7">
        <v>2.3620932067359727E-4</v>
      </c>
      <c r="F7">
        <v>1.7788735991792139E-4</v>
      </c>
      <c r="G7">
        <v>3.1746283810704001E-3</v>
      </c>
      <c r="H7">
        <v>2.8878364329444379E-4</v>
      </c>
      <c r="I7" s="93">
        <v>21168</v>
      </c>
      <c r="J7" s="93">
        <v>28109</v>
      </c>
      <c r="K7" s="93">
        <v>1575</v>
      </c>
      <c r="L7" s="93">
        <v>17314</v>
      </c>
      <c r="M7" s="60" t="s">
        <v>377</v>
      </c>
      <c r="N7" s="93">
        <v>3</v>
      </c>
    </row>
    <row r="8" spans="1:14" x14ac:dyDescent="0.45">
      <c r="A8">
        <f t="shared" ref="A8:A28" si="0">LEN(B8)</f>
        <v>1</v>
      </c>
      <c r="B8" t="s">
        <v>16</v>
      </c>
      <c r="C8" s="93">
        <v>2</v>
      </c>
      <c r="D8">
        <v>1</v>
      </c>
      <c r="E8">
        <v>2.4344749988395757E-4</v>
      </c>
      <c r="F8">
        <v>1.6609544911356993E-4</v>
      </c>
      <c r="G8">
        <v>3.3538761234196998E-3</v>
      </c>
      <c r="H8">
        <v>2.8235825615541E-4</v>
      </c>
      <c r="I8" s="93">
        <v>20539</v>
      </c>
      <c r="J8" s="93">
        <v>30104</v>
      </c>
      <c r="K8" s="93">
        <v>1491</v>
      </c>
      <c r="L8" s="93">
        <v>17708</v>
      </c>
      <c r="M8" s="61" t="s">
        <v>378</v>
      </c>
      <c r="N8" s="93">
        <v>6</v>
      </c>
    </row>
    <row r="9" spans="1:14" x14ac:dyDescent="0.45">
      <c r="A9">
        <f t="shared" si="0"/>
        <v>1</v>
      </c>
      <c r="B9" t="s">
        <v>16</v>
      </c>
      <c r="C9" s="93">
        <v>4</v>
      </c>
      <c r="D9">
        <v>1</v>
      </c>
      <c r="E9">
        <v>3.0516230088860699E-4</v>
      </c>
      <c r="F9">
        <v>1.6982920996937894E-4</v>
      </c>
      <c r="G9">
        <v>3.0536229548218485E-3</v>
      </c>
      <c r="H9">
        <v>3.2488628979857048E-4</v>
      </c>
      <c r="I9" s="93">
        <v>16385</v>
      </c>
      <c r="J9" s="93">
        <v>29442</v>
      </c>
      <c r="K9" s="93">
        <v>1638</v>
      </c>
      <c r="L9" s="93">
        <v>15390</v>
      </c>
      <c r="M9" s="61" t="s">
        <v>379</v>
      </c>
      <c r="N9" s="93">
        <v>12</v>
      </c>
    </row>
    <row r="10" spans="1:14" x14ac:dyDescent="0.45">
      <c r="A10">
        <f t="shared" si="0"/>
        <v>1</v>
      </c>
      <c r="B10" t="s">
        <v>16</v>
      </c>
      <c r="C10" s="93">
        <v>8</v>
      </c>
      <c r="D10">
        <v>1</v>
      </c>
      <c r="E10">
        <v>2.565562955389089E-4</v>
      </c>
      <c r="F10">
        <v>1.805893491737128E-4</v>
      </c>
      <c r="G10">
        <v>3.2127356456081858E-3</v>
      </c>
      <c r="H10">
        <v>2.8963679545849504E-4</v>
      </c>
      <c r="I10" s="93">
        <v>19490</v>
      </c>
      <c r="J10" s="93">
        <v>27688</v>
      </c>
      <c r="K10" s="93">
        <v>1557</v>
      </c>
      <c r="L10" s="93">
        <v>17263</v>
      </c>
      <c r="M10" s="61" t="s">
        <v>380</v>
      </c>
      <c r="N10" s="93">
        <v>24</v>
      </c>
    </row>
    <row r="11" spans="1:14" x14ac:dyDescent="0.45">
      <c r="A11">
        <f t="shared" si="0"/>
        <v>1</v>
      </c>
      <c r="B11" t="s">
        <v>16</v>
      </c>
      <c r="C11" s="93">
        <v>16</v>
      </c>
      <c r="D11">
        <v>1</v>
      </c>
      <c r="E11">
        <v>2.7612618180502044E-4</v>
      </c>
      <c r="F11">
        <v>1.9317809372889326E-4</v>
      </c>
      <c r="G11">
        <v>3.4226413414935332E-3</v>
      </c>
      <c r="H11">
        <v>2.9238056254020232E-4</v>
      </c>
      <c r="I11" s="93">
        <v>18108</v>
      </c>
      <c r="J11" s="93">
        <v>25883</v>
      </c>
      <c r="K11" s="93">
        <v>1461</v>
      </c>
      <c r="L11" s="93">
        <v>17101</v>
      </c>
      <c r="M11" s="61" t="s">
        <v>381</v>
      </c>
      <c r="N11" s="93">
        <v>48</v>
      </c>
    </row>
    <row r="12" spans="1:14" x14ac:dyDescent="0.45">
      <c r="A12">
        <f t="shared" si="0"/>
        <v>1</v>
      </c>
      <c r="B12" t="s">
        <v>16</v>
      </c>
      <c r="C12" s="93">
        <v>32</v>
      </c>
      <c r="D12">
        <v>1</v>
      </c>
      <c r="E12">
        <v>3.159932507593062E-4</v>
      </c>
      <c r="F12">
        <v>2.157478641712518E-4</v>
      </c>
      <c r="G12">
        <v>3.0829500000459933E-3</v>
      </c>
      <c r="H12">
        <v>2.9631385563588954E-4</v>
      </c>
      <c r="I12" s="93">
        <v>15824</v>
      </c>
      <c r="J12" s="93">
        <v>23176</v>
      </c>
      <c r="K12" s="93">
        <v>1622</v>
      </c>
      <c r="L12" s="93">
        <v>16874</v>
      </c>
      <c r="M12" s="61" t="s">
        <v>382</v>
      </c>
      <c r="N12" s="93">
        <v>96</v>
      </c>
    </row>
    <row r="13" spans="1:14" x14ac:dyDescent="0.45">
      <c r="A13">
        <f t="shared" si="0"/>
        <v>1</v>
      </c>
      <c r="B13" t="s">
        <v>16</v>
      </c>
      <c r="C13" s="93">
        <v>64</v>
      </c>
      <c r="D13">
        <v>1</v>
      </c>
      <c r="E13">
        <v>3.8580754629902566E-4</v>
      </c>
      <c r="F13">
        <v>2.6951056432928885E-4</v>
      </c>
      <c r="G13">
        <v>3.2754400132081248E-3</v>
      </c>
      <c r="H13">
        <v>3.0244374546334384E-4</v>
      </c>
      <c r="I13" s="93">
        <v>12960</v>
      </c>
      <c r="J13" s="93">
        <v>18553</v>
      </c>
      <c r="K13" s="93">
        <v>1527</v>
      </c>
      <c r="L13" s="93">
        <v>16532</v>
      </c>
      <c r="M13" s="61" t="s">
        <v>383</v>
      </c>
      <c r="N13" s="93">
        <v>192</v>
      </c>
    </row>
    <row r="14" spans="1:14" x14ac:dyDescent="0.45">
      <c r="A14">
        <f t="shared" si="0"/>
        <v>1</v>
      </c>
      <c r="B14" t="s">
        <v>16</v>
      </c>
      <c r="C14" s="93">
        <v>128</v>
      </c>
      <c r="D14">
        <v>1</v>
      </c>
      <c r="E14">
        <v>5.1333272763968779E-4</v>
      </c>
      <c r="F14">
        <v>3.7753630804636986E-4</v>
      </c>
      <c r="G14">
        <v>3.760159323237052E-3</v>
      </c>
      <c r="H14">
        <v>3.0669201987364289E-4</v>
      </c>
      <c r="I14" s="93">
        <v>9741</v>
      </c>
      <c r="J14" s="93">
        <v>13245</v>
      </c>
      <c r="K14" s="93">
        <v>1330</v>
      </c>
      <c r="L14" s="93">
        <v>16303</v>
      </c>
      <c r="M14" s="61" t="s">
        <v>384</v>
      </c>
      <c r="N14" s="93">
        <v>384</v>
      </c>
    </row>
    <row r="15" spans="1:14" x14ac:dyDescent="0.45">
      <c r="A15">
        <f t="shared" si="0"/>
        <v>1</v>
      </c>
      <c r="B15" t="s">
        <v>16</v>
      </c>
      <c r="C15" s="93">
        <v>256</v>
      </c>
      <c r="D15">
        <v>1</v>
      </c>
      <c r="E15">
        <v>7.8471732305685198E-4</v>
      </c>
      <c r="F15">
        <v>5.8366261234347593E-4</v>
      </c>
      <c r="G15">
        <v>4.8373464215276636E-3</v>
      </c>
      <c r="H15">
        <v>2.8933510792199528E-4</v>
      </c>
      <c r="I15" s="93">
        <v>6373</v>
      </c>
      <c r="J15" s="93">
        <v>8567</v>
      </c>
      <c r="K15" s="93">
        <v>1034</v>
      </c>
      <c r="L15" s="93">
        <v>17281</v>
      </c>
      <c r="M15" s="61" t="s">
        <v>385</v>
      </c>
      <c r="N15" s="93">
        <v>768</v>
      </c>
    </row>
    <row r="16" spans="1:14" x14ac:dyDescent="0.45">
      <c r="A16">
        <f t="shared" si="0"/>
        <v>1</v>
      </c>
      <c r="B16" t="s">
        <v>16</v>
      </c>
      <c r="C16" s="93">
        <v>512</v>
      </c>
      <c r="D16">
        <v>1</v>
      </c>
      <c r="E16">
        <v>1.3411116116842793E-3</v>
      </c>
      <c r="F16">
        <v>1.2334565614011519E-3</v>
      </c>
      <c r="G16">
        <v>7.0273278090119198E-3</v>
      </c>
      <c r="H16">
        <v>3.1281281281281281E-4</v>
      </c>
      <c r="I16" s="93">
        <v>3729</v>
      </c>
      <c r="J16" s="93">
        <v>4054</v>
      </c>
      <c r="K16" s="93">
        <v>712</v>
      </c>
      <c r="L16" s="93">
        <v>15984</v>
      </c>
      <c r="M16" s="61" t="s">
        <v>386</v>
      </c>
      <c r="N16" s="93">
        <v>1536</v>
      </c>
    </row>
    <row r="17" spans="1:14" x14ac:dyDescent="0.45">
      <c r="A17">
        <f t="shared" si="0"/>
        <v>1</v>
      </c>
      <c r="B17" t="s">
        <v>16</v>
      </c>
      <c r="C17" s="93">
        <v>1024</v>
      </c>
      <c r="D17">
        <v>1</v>
      </c>
      <c r="E17">
        <v>2.7664959071661485E-3</v>
      </c>
      <c r="F17">
        <v>1.9027285769197641E-3</v>
      </c>
      <c r="G17">
        <v>9.4026680453680456E-3</v>
      </c>
      <c r="H17">
        <v>3.6791758646063282E-4</v>
      </c>
      <c r="I17" s="93">
        <v>1808</v>
      </c>
      <c r="J17" s="93">
        <v>2628</v>
      </c>
      <c r="K17" s="93">
        <v>532</v>
      </c>
      <c r="L17" s="93">
        <v>13590</v>
      </c>
      <c r="M17" s="61" t="s">
        <v>387</v>
      </c>
      <c r="N17" s="93">
        <v>3072</v>
      </c>
    </row>
    <row r="18" spans="1:14" x14ac:dyDescent="0.45">
      <c r="A18">
        <f t="shared" si="0"/>
        <v>1</v>
      </c>
      <c r="B18" t="s">
        <v>16</v>
      </c>
      <c r="C18" s="93">
        <v>2048</v>
      </c>
      <c r="D18">
        <v>1</v>
      </c>
      <c r="E18">
        <v>4.6987171831405217E-3</v>
      </c>
      <c r="F18">
        <v>3.7344258401718175E-3</v>
      </c>
      <c r="G18">
        <v>1.5208016717268612E-2</v>
      </c>
      <c r="H18">
        <v>5.0926869016092895E-4</v>
      </c>
      <c r="I18" s="93">
        <v>1065</v>
      </c>
      <c r="J18" s="93">
        <v>1339</v>
      </c>
      <c r="K18" s="93">
        <v>329</v>
      </c>
      <c r="L18" s="93">
        <v>9818</v>
      </c>
      <c r="M18" s="61" t="s">
        <v>388</v>
      </c>
      <c r="N18" s="93">
        <v>6144</v>
      </c>
    </row>
    <row r="19" spans="1:14" x14ac:dyDescent="0.45">
      <c r="A19">
        <f t="shared" si="0"/>
        <v>1</v>
      </c>
      <c r="B19" t="s">
        <v>16</v>
      </c>
      <c r="C19" s="93">
        <v>4096</v>
      </c>
      <c r="D19">
        <v>1</v>
      </c>
      <c r="E19">
        <v>9.5013796963306606E-3</v>
      </c>
      <c r="F19">
        <v>7.6593704440361416E-3</v>
      </c>
      <c r="G19">
        <v>2.8360528813538243E-2</v>
      </c>
      <c r="H19">
        <v>9.6469226316804938E-4</v>
      </c>
      <c r="I19" s="93">
        <v>527</v>
      </c>
      <c r="J19" s="93">
        <v>653</v>
      </c>
      <c r="K19" s="93">
        <v>177</v>
      </c>
      <c r="L19" s="93">
        <v>5183</v>
      </c>
      <c r="M19" s="61" t="s">
        <v>389</v>
      </c>
      <c r="N19" s="93">
        <v>12288</v>
      </c>
    </row>
    <row r="20" spans="1:14" x14ac:dyDescent="0.45">
      <c r="A20">
        <f t="shared" si="0"/>
        <v>1</v>
      </c>
      <c r="B20" t="s">
        <v>16</v>
      </c>
      <c r="C20" s="93">
        <v>8192</v>
      </c>
      <c r="D20">
        <v>1</v>
      </c>
      <c r="E20">
        <v>1.8263946182348511E-2</v>
      </c>
      <c r="F20">
        <v>1.6059167092493453E-2</v>
      </c>
      <c r="G20">
        <v>5.4838571740496576E-2</v>
      </c>
      <c r="H20">
        <v>1.5142337976983646E-3</v>
      </c>
      <c r="I20" s="93">
        <v>275</v>
      </c>
      <c r="J20" s="93">
        <v>313</v>
      </c>
      <c r="K20" s="93">
        <v>92</v>
      </c>
      <c r="L20" s="93">
        <v>3302</v>
      </c>
      <c r="M20" s="61" t="s">
        <v>390</v>
      </c>
      <c r="N20" s="93">
        <v>24576</v>
      </c>
    </row>
    <row r="21" spans="1:14" x14ac:dyDescent="0.45">
      <c r="A21">
        <f t="shared" si="0"/>
        <v>1</v>
      </c>
      <c r="B21" t="s">
        <v>16</v>
      </c>
      <c r="C21" s="93">
        <v>16384</v>
      </c>
      <c r="D21">
        <v>1</v>
      </c>
      <c r="E21">
        <v>4.119097131121232E-2</v>
      </c>
      <c r="F21">
        <v>3.0948183332558398E-2</v>
      </c>
      <c r="G21">
        <v>0.1074850170258829</v>
      </c>
      <c r="H21">
        <v>2.7948574622694241E-3</v>
      </c>
      <c r="I21" s="93">
        <v>122</v>
      </c>
      <c r="J21" s="93">
        <v>162</v>
      </c>
      <c r="K21" s="93">
        <v>47</v>
      </c>
      <c r="L21" s="93">
        <v>1789</v>
      </c>
      <c r="M21" s="61" t="s">
        <v>391</v>
      </c>
      <c r="N21" s="93">
        <v>49152</v>
      </c>
    </row>
    <row r="22" spans="1:14" x14ac:dyDescent="0.45">
      <c r="A22">
        <f t="shared" si="0"/>
        <v>1</v>
      </c>
      <c r="B22" t="s">
        <v>16</v>
      </c>
      <c r="C22" s="93">
        <v>32768</v>
      </c>
      <c r="D22">
        <v>1</v>
      </c>
      <c r="E22">
        <v>8.483185084789234E-2</v>
      </c>
      <c r="F22">
        <v>6.5007954545609356E-2</v>
      </c>
      <c r="G22">
        <v>0.21044232916513769</v>
      </c>
      <c r="H22">
        <v>4.3449176072452916E-3</v>
      </c>
      <c r="I22" s="93">
        <v>59</v>
      </c>
      <c r="J22" s="93">
        <v>77</v>
      </c>
      <c r="K22" s="93">
        <v>24</v>
      </c>
      <c r="L22" s="93">
        <v>1151</v>
      </c>
      <c r="M22" s="61" t="s">
        <v>392</v>
      </c>
      <c r="N22" s="93">
        <v>98304</v>
      </c>
    </row>
    <row r="23" spans="1:14" x14ac:dyDescent="0.45">
      <c r="A23">
        <f t="shared" si="0"/>
        <v>1</v>
      </c>
      <c r="B23" t="s">
        <v>16</v>
      </c>
      <c r="C23" s="93">
        <v>65536</v>
      </c>
      <c r="D23">
        <v>1</v>
      </c>
      <c r="E23">
        <v>0.15746688437502598</v>
      </c>
      <c r="F23">
        <v>0.1318330684198851</v>
      </c>
      <c r="G23">
        <v>0.4146465846301558</v>
      </c>
      <c r="H23">
        <v>7.7838256236739331E-3</v>
      </c>
      <c r="I23" s="93">
        <v>32</v>
      </c>
      <c r="J23" s="93">
        <v>38</v>
      </c>
      <c r="K23" s="93">
        <v>13</v>
      </c>
      <c r="L23" s="93">
        <v>643</v>
      </c>
      <c r="M23" s="61" t="s">
        <v>393</v>
      </c>
      <c r="N23" s="93">
        <v>196608</v>
      </c>
    </row>
    <row r="24" spans="1:14" x14ac:dyDescent="0.45">
      <c r="A24">
        <f t="shared" si="0"/>
        <v>1</v>
      </c>
      <c r="B24" t="s">
        <v>16</v>
      </c>
      <c r="C24" s="93">
        <v>131072</v>
      </c>
      <c r="D24">
        <v>1</v>
      </c>
      <c r="E24">
        <v>0.33579163125250489</v>
      </c>
      <c r="F24">
        <v>0.26654290526762214</v>
      </c>
      <c r="G24">
        <v>0.79904467140191371</v>
      </c>
      <c r="H24">
        <v>1.6587458034553151E-2</v>
      </c>
      <c r="I24" s="93">
        <v>16</v>
      </c>
      <c r="J24" s="93">
        <v>19</v>
      </c>
      <c r="K24" s="93">
        <v>7</v>
      </c>
      <c r="L24" s="93">
        <v>303</v>
      </c>
      <c r="M24" s="61" t="s">
        <v>394</v>
      </c>
      <c r="N24" s="93">
        <v>393216</v>
      </c>
    </row>
    <row r="25" spans="1:14" x14ac:dyDescent="0.45">
      <c r="A25">
        <f t="shared" si="0"/>
        <v>1</v>
      </c>
      <c r="B25" t="s">
        <v>16</v>
      </c>
      <c r="C25" s="93">
        <v>262144</v>
      </c>
      <c r="D25">
        <v>1</v>
      </c>
      <c r="E25">
        <v>0.68885573750594631</v>
      </c>
      <c r="F25">
        <v>0.54147479999810455</v>
      </c>
      <c r="G25">
        <v>1.5203334250254557</v>
      </c>
      <c r="H25">
        <v>3.0932098259160549E-2</v>
      </c>
      <c r="I25" s="93">
        <v>8</v>
      </c>
      <c r="J25" s="93">
        <v>10</v>
      </c>
      <c r="K25" s="93">
        <v>4</v>
      </c>
      <c r="L25" s="93">
        <v>162</v>
      </c>
      <c r="M25" s="61" t="s">
        <v>395</v>
      </c>
      <c r="N25" s="93">
        <v>786432</v>
      </c>
    </row>
    <row r="26" spans="1:14" x14ac:dyDescent="0.45">
      <c r="A26">
        <f t="shared" si="0"/>
        <v>1</v>
      </c>
      <c r="B26" t="s">
        <v>16</v>
      </c>
      <c r="C26" s="93">
        <v>524288</v>
      </c>
      <c r="D26">
        <v>1</v>
      </c>
      <c r="E26">
        <v>1.3682665249798447</v>
      </c>
      <c r="F26">
        <v>1.0235714199952781</v>
      </c>
      <c r="G26">
        <v>2.9249743000837043</v>
      </c>
      <c r="H26">
        <v>6.2234569478918006E-2</v>
      </c>
      <c r="I26" s="93">
        <v>4</v>
      </c>
      <c r="J26" s="93">
        <v>5</v>
      </c>
      <c r="K26" s="93">
        <v>2</v>
      </c>
      <c r="L26" s="93">
        <v>81</v>
      </c>
      <c r="M26" s="61" t="s">
        <v>396</v>
      </c>
      <c r="N26" s="93">
        <v>1572864</v>
      </c>
    </row>
    <row r="27" spans="1:14" x14ac:dyDescent="0.45">
      <c r="A27">
        <f t="shared" si="0"/>
        <v>1</v>
      </c>
      <c r="B27" t="s">
        <v>16</v>
      </c>
      <c r="C27" s="93">
        <v>1048576</v>
      </c>
      <c r="D27">
        <v>1</v>
      </c>
      <c r="E27">
        <v>2.5302046000724658</v>
      </c>
      <c r="F27">
        <v>2.0986578000398972</v>
      </c>
      <c r="G27">
        <v>5.565146999899298</v>
      </c>
      <c r="H27">
        <v>0.13415789604187012</v>
      </c>
      <c r="I27" s="93">
        <v>2</v>
      </c>
      <c r="J27" s="93">
        <v>3</v>
      </c>
      <c r="K27" s="93">
        <v>1</v>
      </c>
      <c r="L27" s="93">
        <v>38</v>
      </c>
      <c r="M27" s="61" t="s">
        <v>397</v>
      </c>
      <c r="N27" s="93">
        <v>3145728</v>
      </c>
    </row>
    <row r="28" spans="1:14" x14ac:dyDescent="0.45">
      <c r="A28">
        <f t="shared" si="0"/>
        <v>1</v>
      </c>
      <c r="B28" t="s">
        <v>16</v>
      </c>
      <c r="C28" s="93">
        <v>2097152</v>
      </c>
      <c r="D28">
        <v>1</v>
      </c>
      <c r="E28">
        <v>4.9553977499017492</v>
      </c>
      <c r="F28">
        <v>4.1105210999958217</v>
      </c>
      <c r="G28">
        <v>11.112574700033292</v>
      </c>
      <c r="H28">
        <v>0.27861110369364422</v>
      </c>
      <c r="I28" s="93">
        <v>2</v>
      </c>
      <c r="J28" s="93">
        <v>2</v>
      </c>
      <c r="K28" s="93">
        <v>1</v>
      </c>
      <c r="L28" s="93">
        <v>18</v>
      </c>
      <c r="M28" s="61" t="s">
        <v>398</v>
      </c>
      <c r="N28" s="93">
        <v>6291456</v>
      </c>
    </row>
    <row r="29" spans="1:14" x14ac:dyDescent="0.45">
      <c r="I29" s="93"/>
      <c r="J29" s="93"/>
      <c r="K29" s="93"/>
      <c r="L29" s="93"/>
    </row>
    <row r="30" spans="1:14" x14ac:dyDescent="0.45">
      <c r="N30">
        <f>N28/1000000/E28</f>
        <v>1.2696167527873501</v>
      </c>
    </row>
    <row r="31" spans="1:14" x14ac:dyDescent="0.45">
      <c r="I31" s="93"/>
      <c r="J31" s="93"/>
      <c r="K31" s="93"/>
      <c r="L31" s="93"/>
      <c r="M31" s="14" t="s">
        <v>532</v>
      </c>
      <c r="N31" s="93">
        <f>C28*D28/E28</f>
        <v>423205.58426245005</v>
      </c>
    </row>
    <row r="32" spans="1:14" x14ac:dyDescent="0.45">
      <c r="I32" s="93"/>
      <c r="J32" s="93"/>
      <c r="K32" s="93"/>
      <c r="L32" s="93"/>
      <c r="M32" t="s">
        <v>538</v>
      </c>
    </row>
    <row r="33" spans="1:14" ht="42.75" x14ac:dyDescent="0.45">
      <c r="A33" s="12" t="s">
        <v>10</v>
      </c>
      <c r="B33" s="12" t="s">
        <v>11</v>
      </c>
      <c r="C33" s="12" t="s">
        <v>12</v>
      </c>
      <c r="D33" s="12" t="s">
        <v>13</v>
      </c>
      <c r="E33" s="13" t="s">
        <v>672</v>
      </c>
      <c r="F33" s="13" t="s">
        <v>374</v>
      </c>
      <c r="G33" s="13" t="s">
        <v>375</v>
      </c>
      <c r="H33" s="13" t="s">
        <v>376</v>
      </c>
      <c r="I33" s="13" t="str" cm="1">
        <f t="array" ref="I33:L33">"NCalls"&amp;CHAR(10)&amp;E33:H33</f>
        <v>NCalls
CSVRead
v0.14</v>
      </c>
      <c r="J33" s="13" t="str">
        <v>NCalls
sdkn104
v1.9</v>
      </c>
      <c r="K33" s="13" t="str">
        <v>NCalls
ws_garcia
v3.1.5</v>
      </c>
      <c r="L33" s="59" t="str">
        <v>NCalls
CSV.jl
v0.8.5+</v>
      </c>
      <c r="M33" s="12" t="s">
        <v>14</v>
      </c>
      <c r="N33" s="12" t="s">
        <v>15</v>
      </c>
    </row>
    <row r="34" spans="1:14" x14ac:dyDescent="0.45">
      <c r="A34">
        <f>LEN(B34)</f>
        <v>32</v>
      </c>
      <c r="B34" t="str">
        <f>REPT("x",32)</f>
        <v>xxxxxxxxxxxxxxxxxxxxxxxxxxxxxxxx</v>
      </c>
      <c r="C34" s="93">
        <v>1</v>
      </c>
      <c r="D34">
        <v>1</v>
      </c>
      <c r="E34">
        <v>2.3386839102479734E-4</v>
      </c>
      <c r="F34">
        <v>1.6191863018170076E-4</v>
      </c>
      <c r="G34">
        <v>3.0726527641309971E-3</v>
      </c>
      <c r="H34">
        <v>3.4204405527431931E-4</v>
      </c>
      <c r="I34" s="93">
        <v>21380</v>
      </c>
      <c r="J34" s="93">
        <v>30880</v>
      </c>
      <c r="K34" s="93">
        <v>1628</v>
      </c>
      <c r="L34" s="93">
        <v>14618</v>
      </c>
      <c r="M34" s="93" t="s">
        <v>399</v>
      </c>
      <c r="N34" s="93">
        <v>34</v>
      </c>
    </row>
    <row r="35" spans="1:14" x14ac:dyDescent="0.45">
      <c r="A35">
        <f t="shared" ref="A35:A54" si="1">LEN(B35)</f>
        <v>32</v>
      </c>
      <c r="B35" t="str">
        <f t="shared" ref="B35:B54" si="2">REPT("x",32)</f>
        <v>xxxxxxxxxxxxxxxxxxxxxxxxxxxxxxxx</v>
      </c>
      <c r="C35" s="93">
        <v>2</v>
      </c>
      <c r="D35">
        <v>1</v>
      </c>
      <c r="E35">
        <v>2.3889661728988709E-4</v>
      </c>
      <c r="F35">
        <v>1.6211870824842659E-4</v>
      </c>
      <c r="G35">
        <v>2.7165319391165592E-3</v>
      </c>
      <c r="H35">
        <v>2.94681174104227E-4</v>
      </c>
      <c r="I35" s="93">
        <v>20930</v>
      </c>
      <c r="J35" s="93">
        <v>30842</v>
      </c>
      <c r="K35" s="93">
        <v>1841</v>
      </c>
      <c r="L35" s="93">
        <v>17015</v>
      </c>
      <c r="M35" s="93" t="s">
        <v>400</v>
      </c>
      <c r="N35" s="93">
        <v>68</v>
      </c>
    </row>
    <row r="36" spans="1:14" x14ac:dyDescent="0.45">
      <c r="A36">
        <f t="shared" si="1"/>
        <v>32</v>
      </c>
      <c r="B36" t="str">
        <f t="shared" si="2"/>
        <v>xxxxxxxxxxxxxxxxxxxxxxxxxxxxxxxx</v>
      </c>
      <c r="C36" s="93">
        <v>4</v>
      </c>
      <c r="D36">
        <v>1</v>
      </c>
      <c r="E36">
        <v>2.4330552284128199E-4</v>
      </c>
      <c r="F36">
        <v>1.7304604948482354E-4</v>
      </c>
      <c r="G36">
        <v>2.8563655625926656E-3</v>
      </c>
      <c r="H36">
        <v>2.7922947669015922E-4</v>
      </c>
      <c r="I36" s="93">
        <v>20551</v>
      </c>
      <c r="J36" s="93">
        <v>28895</v>
      </c>
      <c r="K36" s="93">
        <v>1751</v>
      </c>
      <c r="L36" s="93">
        <v>17910</v>
      </c>
      <c r="M36" s="93" t="s">
        <v>401</v>
      </c>
      <c r="N36" s="93">
        <v>136</v>
      </c>
    </row>
    <row r="37" spans="1:14" x14ac:dyDescent="0.45">
      <c r="A37">
        <f t="shared" si="1"/>
        <v>32</v>
      </c>
      <c r="B37" t="str">
        <f t="shared" si="2"/>
        <v>xxxxxxxxxxxxxxxxxxxxxxxxxxxxxxxx</v>
      </c>
      <c r="C37" s="93">
        <v>8</v>
      </c>
      <c r="D37">
        <v>1</v>
      </c>
      <c r="E37">
        <v>2.714004722339783E-4</v>
      </c>
      <c r="F37">
        <v>1.9924331938506098E-4</v>
      </c>
      <c r="G37">
        <v>2.8386681610728941E-3</v>
      </c>
      <c r="H37">
        <v>2.8538812785388126E-4</v>
      </c>
      <c r="I37" s="93">
        <v>18423</v>
      </c>
      <c r="J37" s="93">
        <v>25095</v>
      </c>
      <c r="K37" s="93">
        <v>1762</v>
      </c>
      <c r="L37" s="93">
        <v>17520</v>
      </c>
      <c r="M37" s="93" t="s">
        <v>402</v>
      </c>
      <c r="N37" s="93">
        <v>272</v>
      </c>
    </row>
    <row r="38" spans="1:14" x14ac:dyDescent="0.45">
      <c r="A38">
        <f t="shared" si="1"/>
        <v>32</v>
      </c>
      <c r="B38" t="str">
        <f t="shared" si="2"/>
        <v>xxxxxxxxxxxxxxxxxxxxxxxxxxxxxxxx</v>
      </c>
      <c r="C38" s="93">
        <v>16</v>
      </c>
      <c r="D38">
        <v>1</v>
      </c>
      <c r="E38">
        <v>2.9879737675161033E-4</v>
      </c>
      <c r="F38">
        <v>2.1473448572567163E-4</v>
      </c>
      <c r="G38">
        <v>2.8744047126283163E-3</v>
      </c>
      <c r="H38">
        <v>2.9453345900094249E-4</v>
      </c>
      <c r="I38" s="93">
        <v>16735</v>
      </c>
      <c r="J38" s="93">
        <v>23285</v>
      </c>
      <c r="K38" s="93">
        <v>1740</v>
      </c>
      <c r="L38" s="93">
        <v>16976</v>
      </c>
      <c r="M38" s="93" t="s">
        <v>403</v>
      </c>
      <c r="N38" s="93">
        <v>544</v>
      </c>
    </row>
    <row r="39" spans="1:14" x14ac:dyDescent="0.45">
      <c r="A39">
        <f t="shared" si="1"/>
        <v>32</v>
      </c>
      <c r="B39" t="str">
        <f t="shared" si="2"/>
        <v>xxxxxxxxxxxxxxxxxxxxxxxxxxxxxxxx</v>
      </c>
      <c r="C39" s="93">
        <v>32</v>
      </c>
      <c r="D39">
        <v>1</v>
      </c>
      <c r="E39">
        <v>3.6390537806327001E-4</v>
      </c>
      <c r="F39">
        <v>2.8226547364527846E-4</v>
      </c>
      <c r="G39">
        <v>3.0003799640656807E-3</v>
      </c>
      <c r="H39">
        <v>2.9301453352086266E-4</v>
      </c>
      <c r="I39" s="93">
        <v>13741</v>
      </c>
      <c r="J39" s="93">
        <v>17714</v>
      </c>
      <c r="K39" s="93">
        <v>1667</v>
      </c>
      <c r="L39" s="93">
        <v>17064</v>
      </c>
      <c r="M39" s="93" t="s">
        <v>404</v>
      </c>
      <c r="N39" s="93">
        <v>1088</v>
      </c>
    </row>
    <row r="40" spans="1:14" x14ac:dyDescent="0.45">
      <c r="A40">
        <f t="shared" si="1"/>
        <v>32</v>
      </c>
      <c r="B40" t="str">
        <f t="shared" si="2"/>
        <v>xxxxxxxxxxxxxxxxxxxxxxxxxxxxxxxx</v>
      </c>
      <c r="C40" s="93">
        <v>64</v>
      </c>
      <c r="D40">
        <v>1</v>
      </c>
      <c r="E40">
        <v>4.8823766233471353E-4</v>
      </c>
      <c r="F40">
        <v>3.8370060620250887E-4</v>
      </c>
      <c r="G40">
        <v>3.3165067639658896E-3</v>
      </c>
      <c r="H40">
        <v>2.7915805929317177E-4</v>
      </c>
      <c r="I40" s="93">
        <v>10241</v>
      </c>
      <c r="J40" s="93">
        <v>13032</v>
      </c>
      <c r="K40" s="93">
        <v>1508</v>
      </c>
      <c r="L40" s="93">
        <v>17911</v>
      </c>
      <c r="M40" s="93" t="s">
        <v>405</v>
      </c>
      <c r="N40" s="93">
        <v>2176</v>
      </c>
    </row>
    <row r="41" spans="1:14" x14ac:dyDescent="0.45">
      <c r="A41">
        <f t="shared" si="1"/>
        <v>32</v>
      </c>
      <c r="B41" t="str">
        <f t="shared" si="2"/>
        <v>xxxxxxxxxxxxxxxxxxxxxxxxxxxxxxxx</v>
      </c>
      <c r="C41" s="93">
        <v>128</v>
      </c>
      <c r="D41">
        <v>1</v>
      </c>
      <c r="E41">
        <v>8.8653421988842867E-4</v>
      </c>
      <c r="F41">
        <v>5.9957923261533611E-4</v>
      </c>
      <c r="G41">
        <v>3.6182802459615916E-3</v>
      </c>
      <c r="H41">
        <v>3.0894710825506676E-4</v>
      </c>
      <c r="I41" s="93">
        <v>5640</v>
      </c>
      <c r="J41" s="93">
        <v>8340</v>
      </c>
      <c r="K41" s="93">
        <v>1382</v>
      </c>
      <c r="L41" s="93">
        <v>16184</v>
      </c>
      <c r="M41" s="93" t="s">
        <v>406</v>
      </c>
      <c r="N41" s="93">
        <v>4352</v>
      </c>
    </row>
    <row r="42" spans="1:14" x14ac:dyDescent="0.45">
      <c r="A42">
        <f t="shared" si="1"/>
        <v>32</v>
      </c>
      <c r="B42" t="str">
        <f t="shared" si="2"/>
        <v>xxxxxxxxxxxxxxxxxxxxxxxxxxxxxxxx</v>
      </c>
      <c r="C42" s="93">
        <v>256</v>
      </c>
      <c r="D42">
        <v>1</v>
      </c>
      <c r="E42">
        <v>1.2762446911204958E-3</v>
      </c>
      <c r="F42">
        <v>1.067860281837103E-3</v>
      </c>
      <c r="G42">
        <v>4.4772632050285432E-3</v>
      </c>
      <c r="H42">
        <v>3.9872408293460925E-4</v>
      </c>
      <c r="I42" s="93">
        <v>3918</v>
      </c>
      <c r="J42" s="93">
        <v>4683</v>
      </c>
      <c r="K42" s="93">
        <v>1117</v>
      </c>
      <c r="L42" s="93">
        <v>12540</v>
      </c>
      <c r="M42" s="93" t="s">
        <v>407</v>
      </c>
      <c r="N42" s="93">
        <v>8704</v>
      </c>
    </row>
    <row r="43" spans="1:14" x14ac:dyDescent="0.45">
      <c r="A43">
        <f t="shared" si="1"/>
        <v>32</v>
      </c>
      <c r="B43" t="str">
        <f t="shared" si="2"/>
        <v>xxxxxxxxxxxxxxxxxxxxxxxxxxxxxxxx</v>
      </c>
      <c r="C43" s="93">
        <v>512</v>
      </c>
      <c r="D43">
        <v>1</v>
      </c>
      <c r="E43">
        <v>2.2851206487118723E-3</v>
      </c>
      <c r="F43">
        <v>2.0490464973211935E-3</v>
      </c>
      <c r="G43">
        <v>6.1942912130455241E-3</v>
      </c>
      <c r="H43">
        <v>4.164584374479427E-4</v>
      </c>
      <c r="I43" s="93">
        <v>2189</v>
      </c>
      <c r="J43" s="93">
        <v>2441</v>
      </c>
      <c r="K43" s="93">
        <v>808</v>
      </c>
      <c r="L43" s="93">
        <v>12006</v>
      </c>
      <c r="M43" s="93" t="s">
        <v>408</v>
      </c>
      <c r="N43" s="93">
        <v>17408</v>
      </c>
    </row>
    <row r="44" spans="1:14" x14ac:dyDescent="0.45">
      <c r="A44">
        <f t="shared" si="1"/>
        <v>32</v>
      </c>
      <c r="B44" t="str">
        <f t="shared" si="2"/>
        <v>xxxxxxxxxxxxxxxxxxxxxxxxxxxxxxxx</v>
      </c>
      <c r="C44" s="93">
        <v>1024</v>
      </c>
      <c r="D44">
        <v>1</v>
      </c>
      <c r="E44">
        <v>4.3854290096286769E-3</v>
      </c>
      <c r="F44">
        <v>3.8296333079156429E-3</v>
      </c>
      <c r="G44">
        <v>9.2564232900477043E-3</v>
      </c>
      <c r="H44">
        <v>5.2537564358516337E-4</v>
      </c>
      <c r="I44" s="93">
        <v>1141</v>
      </c>
      <c r="J44" s="93">
        <v>1306</v>
      </c>
      <c r="K44" s="93">
        <v>541</v>
      </c>
      <c r="L44" s="93">
        <v>9517</v>
      </c>
      <c r="M44" s="93" t="s">
        <v>409</v>
      </c>
      <c r="N44" s="93">
        <v>34816</v>
      </c>
    </row>
    <row r="45" spans="1:14" x14ac:dyDescent="0.45">
      <c r="A45">
        <f t="shared" si="1"/>
        <v>32</v>
      </c>
      <c r="B45" t="str">
        <f t="shared" si="2"/>
        <v>xxxxxxxxxxxxxxxxxxxxxxxxxxxxxxxx</v>
      </c>
      <c r="C45" s="93">
        <v>2048</v>
      </c>
      <c r="D45">
        <v>1</v>
      </c>
      <c r="E45">
        <v>8.5822233277665361E-3</v>
      </c>
      <c r="F45">
        <v>8.3532050086375029E-3</v>
      </c>
      <c r="G45">
        <v>1.9847769841795697E-2</v>
      </c>
      <c r="H45">
        <v>7.1633237822349568E-4</v>
      </c>
      <c r="I45" s="93">
        <v>583</v>
      </c>
      <c r="J45" s="93">
        <v>599</v>
      </c>
      <c r="K45" s="93">
        <v>252</v>
      </c>
      <c r="L45" s="93">
        <v>6980</v>
      </c>
      <c r="M45" s="93" t="s">
        <v>410</v>
      </c>
      <c r="N45" s="93">
        <v>69632</v>
      </c>
    </row>
    <row r="46" spans="1:14" x14ac:dyDescent="0.45">
      <c r="A46">
        <f t="shared" si="1"/>
        <v>32</v>
      </c>
      <c r="B46" t="str">
        <f t="shared" si="2"/>
        <v>xxxxxxxxxxxxxxxxxxxxxxxxxxxxxxxx</v>
      </c>
      <c r="C46" s="93">
        <v>4096</v>
      </c>
      <c r="D46">
        <v>1</v>
      </c>
      <c r="E46">
        <v>1.7699053357174296E-2</v>
      </c>
      <c r="F46">
        <v>1.5359302454176674E-2</v>
      </c>
      <c r="G46">
        <v>3.0710014724601175E-2</v>
      </c>
      <c r="H46">
        <v>1.126887536623845E-3</v>
      </c>
      <c r="I46" s="93">
        <v>283</v>
      </c>
      <c r="J46" s="93">
        <v>326</v>
      </c>
      <c r="K46" s="93">
        <v>163</v>
      </c>
      <c r="L46" s="93">
        <v>4437</v>
      </c>
      <c r="M46" s="93" t="s">
        <v>411</v>
      </c>
      <c r="N46" s="93">
        <v>139264</v>
      </c>
    </row>
    <row r="47" spans="1:14" x14ac:dyDescent="0.45">
      <c r="A47">
        <f t="shared" si="1"/>
        <v>32</v>
      </c>
      <c r="B47" t="str">
        <f t="shared" si="2"/>
        <v>xxxxxxxxxxxxxxxxxxxxxxxxxxxxxxxx</v>
      </c>
      <c r="C47" s="93">
        <v>8192</v>
      </c>
      <c r="D47">
        <v>1</v>
      </c>
      <c r="E47">
        <v>3.8452722137537962E-2</v>
      </c>
      <c r="F47">
        <v>3.165965632954023E-2</v>
      </c>
      <c r="G47">
        <v>5.684861250020648E-2</v>
      </c>
      <c r="H47">
        <v>2.2231110466851126E-3</v>
      </c>
      <c r="I47" s="93">
        <v>131</v>
      </c>
      <c r="J47" s="93">
        <v>158</v>
      </c>
      <c r="K47" s="93">
        <v>88</v>
      </c>
      <c r="L47" s="93">
        <v>2250</v>
      </c>
      <c r="M47" s="93" t="s">
        <v>412</v>
      </c>
      <c r="N47" s="93">
        <v>278528</v>
      </c>
    </row>
    <row r="48" spans="1:14" x14ac:dyDescent="0.45">
      <c r="A48">
        <f t="shared" si="1"/>
        <v>32</v>
      </c>
      <c r="B48" t="str">
        <f t="shared" si="2"/>
        <v>xxxxxxxxxxxxxxxxxxxxxxxxxxxxxxxx</v>
      </c>
      <c r="C48" s="93">
        <v>16384</v>
      </c>
      <c r="D48">
        <v>1</v>
      </c>
      <c r="E48">
        <v>7.3564345585456228E-2</v>
      </c>
      <c r="F48">
        <v>6.4993257144490238E-2</v>
      </c>
      <c r="G48">
        <v>0.11170435333624482</v>
      </c>
      <c r="H48">
        <v>4.2898800115438104E-3</v>
      </c>
      <c r="I48" s="93">
        <v>68</v>
      </c>
      <c r="J48" s="93">
        <v>77</v>
      </c>
      <c r="K48" s="93">
        <v>45</v>
      </c>
      <c r="L48" s="93">
        <v>1166</v>
      </c>
      <c r="M48" s="93" t="s">
        <v>413</v>
      </c>
      <c r="N48" s="93">
        <v>557056</v>
      </c>
    </row>
    <row r="49" spans="1:14" x14ac:dyDescent="0.45">
      <c r="A49">
        <f t="shared" si="1"/>
        <v>32</v>
      </c>
      <c r="B49" t="str">
        <f t="shared" si="2"/>
        <v>xxxxxxxxxxxxxxxxxxxxxxxxxxxxxxxx</v>
      </c>
      <c r="C49" s="93">
        <v>32768</v>
      </c>
      <c r="D49">
        <v>1</v>
      </c>
      <c r="E49">
        <v>0.14852488235406139</v>
      </c>
      <c r="F49">
        <v>0.13302271841951696</v>
      </c>
      <c r="G49">
        <v>0.21035622800700365</v>
      </c>
      <c r="H49">
        <v>7.6079024369955783E-3</v>
      </c>
      <c r="I49" s="93">
        <v>34</v>
      </c>
      <c r="J49" s="93">
        <v>38</v>
      </c>
      <c r="K49" s="93">
        <v>25</v>
      </c>
      <c r="L49" s="93">
        <v>658</v>
      </c>
      <c r="M49" s="93" t="s">
        <v>414</v>
      </c>
      <c r="N49" s="93">
        <v>1114112</v>
      </c>
    </row>
    <row r="50" spans="1:14" x14ac:dyDescent="0.45">
      <c r="A50">
        <f t="shared" si="1"/>
        <v>32</v>
      </c>
      <c r="B50" t="str">
        <f t="shared" si="2"/>
        <v>xxxxxxxxxxxxxxxxxxxxxxxxxxxxxxxx</v>
      </c>
      <c r="C50" s="93">
        <v>65536</v>
      </c>
      <c r="D50">
        <v>1</v>
      </c>
      <c r="E50">
        <v>0.30915222352589755</v>
      </c>
      <c r="F50">
        <v>0.26373958420988758</v>
      </c>
      <c r="G50">
        <v>0.39920033845835579</v>
      </c>
      <c r="H50">
        <v>1.4204545454545454E-2</v>
      </c>
      <c r="I50" s="93">
        <v>17</v>
      </c>
      <c r="J50" s="93">
        <v>19</v>
      </c>
      <c r="K50" s="93">
        <v>13</v>
      </c>
      <c r="L50" s="93">
        <v>352</v>
      </c>
      <c r="M50" s="93" t="s">
        <v>415</v>
      </c>
      <c r="N50" s="93">
        <v>2228224</v>
      </c>
    </row>
    <row r="51" spans="1:14" x14ac:dyDescent="0.45">
      <c r="A51">
        <f t="shared" si="1"/>
        <v>32</v>
      </c>
      <c r="B51" t="str">
        <f t="shared" si="2"/>
        <v>xxxxxxxxxxxxxxxxxxxxxxxxxxxxxxxx</v>
      </c>
      <c r="C51" s="93">
        <v>131072</v>
      </c>
      <c r="D51">
        <v>1</v>
      </c>
      <c r="E51">
        <v>0.6050184777575649</v>
      </c>
      <c r="F51">
        <v>0.55859645554381943</v>
      </c>
      <c r="G51">
        <v>0.78133104285890498</v>
      </c>
      <c r="H51">
        <v>2.889655239280613E-2</v>
      </c>
      <c r="I51" s="93">
        <v>9</v>
      </c>
      <c r="J51" s="93">
        <v>9</v>
      </c>
      <c r="K51" s="93">
        <v>7</v>
      </c>
      <c r="L51" s="93">
        <v>174</v>
      </c>
      <c r="M51" s="93" t="s">
        <v>416</v>
      </c>
      <c r="N51" s="93">
        <v>4456448</v>
      </c>
    </row>
    <row r="52" spans="1:14" x14ac:dyDescent="0.45">
      <c r="A52">
        <f t="shared" si="1"/>
        <v>32</v>
      </c>
      <c r="B52" t="str">
        <f t="shared" si="2"/>
        <v>xxxxxxxxxxxxxxxxxxxxxxxxxxxxxxxx</v>
      </c>
      <c r="C52" s="93">
        <v>262144</v>
      </c>
      <c r="D52">
        <v>1</v>
      </c>
      <c r="E52">
        <v>1.2896335749537684</v>
      </c>
      <c r="F52">
        <v>1.0972952399868519</v>
      </c>
      <c r="G52">
        <v>1.5785825999919325</v>
      </c>
      <c r="H52">
        <v>6.137804868744641E-2</v>
      </c>
      <c r="I52" s="93">
        <v>4</v>
      </c>
      <c r="J52" s="93">
        <v>5</v>
      </c>
      <c r="K52" s="93">
        <v>4</v>
      </c>
      <c r="L52" s="93">
        <v>82</v>
      </c>
      <c r="M52" s="93" t="s">
        <v>417</v>
      </c>
      <c r="N52" s="93">
        <v>8912896</v>
      </c>
    </row>
    <row r="53" spans="1:14" x14ac:dyDescent="0.45">
      <c r="A53">
        <f t="shared" si="1"/>
        <v>32</v>
      </c>
      <c r="B53" t="str">
        <f t="shared" si="2"/>
        <v>xxxxxxxxxxxxxxxxxxxxxxxxxxxxxxxx</v>
      </c>
      <c r="C53" s="93">
        <v>524288</v>
      </c>
      <c r="D53">
        <v>1</v>
      </c>
      <c r="E53">
        <v>2.4361299666731306</v>
      </c>
      <c r="F53">
        <v>2.257726633377994</v>
      </c>
      <c r="G53">
        <v>3.1496693000663072</v>
      </c>
      <c r="H53">
        <v>0.11160000165303548</v>
      </c>
      <c r="I53" s="93">
        <v>3</v>
      </c>
      <c r="J53" s="93">
        <v>3</v>
      </c>
      <c r="K53" s="93">
        <v>2</v>
      </c>
      <c r="L53" s="93">
        <v>45</v>
      </c>
      <c r="M53" s="93" t="s">
        <v>418</v>
      </c>
      <c r="N53" s="93">
        <v>17825792</v>
      </c>
    </row>
    <row r="54" spans="1:14" x14ac:dyDescent="0.45">
      <c r="A54">
        <f t="shared" si="1"/>
        <v>32</v>
      </c>
      <c r="B54" t="str">
        <f t="shared" si="2"/>
        <v>xxxxxxxxxxxxxxxxxxxxxxxxxxxxxxxx</v>
      </c>
      <c r="C54" s="93">
        <v>1048576</v>
      </c>
      <c r="D54">
        <v>1</v>
      </c>
      <c r="E54">
        <v>4.8666715500876307</v>
      </c>
      <c r="F54">
        <v>4.4201353499665856</v>
      </c>
      <c r="G54">
        <v>6.1012505998369306</v>
      </c>
      <c r="H54">
        <v>0.24123809451148623</v>
      </c>
      <c r="I54" s="93">
        <v>2</v>
      </c>
      <c r="J54" s="93">
        <v>2</v>
      </c>
      <c r="K54" s="93">
        <v>1</v>
      </c>
      <c r="L54" s="93">
        <v>21</v>
      </c>
      <c r="M54" s="93" t="s">
        <v>419</v>
      </c>
      <c r="N54" s="93">
        <v>35651584</v>
      </c>
    </row>
    <row r="55" spans="1:14" x14ac:dyDescent="0.45">
      <c r="C55" s="93"/>
      <c r="I55" s="93"/>
      <c r="J55" s="93"/>
      <c r="K55" s="93"/>
      <c r="L55" s="93"/>
    </row>
    <row r="56" spans="1:14" x14ac:dyDescent="0.45">
      <c r="I56" s="93"/>
      <c r="J56" s="93"/>
      <c r="K56" s="93"/>
      <c r="L56" s="93"/>
      <c r="N56">
        <f>N54/1000000/E54</f>
        <v>7.3256605943250985</v>
      </c>
    </row>
    <row r="57" spans="1:14" x14ac:dyDescent="0.45">
      <c r="I57" s="93"/>
      <c r="J57" s="93"/>
      <c r="K57" s="93"/>
      <c r="L57" s="93"/>
      <c r="N57" s="93">
        <f>C54*D54/E54</f>
        <v>215460.60571544408</v>
      </c>
    </row>
    <row r="58" spans="1:14" x14ac:dyDescent="0.45">
      <c r="I58" s="93"/>
      <c r="J58" s="93"/>
      <c r="K58" s="93"/>
      <c r="L58" s="93"/>
      <c r="M58" s="14" t="s">
        <v>531</v>
      </c>
    </row>
    <row r="59" spans="1:14" x14ac:dyDescent="0.45">
      <c r="I59" s="93"/>
      <c r="J59" s="93"/>
      <c r="K59" s="93"/>
      <c r="L59" s="93"/>
      <c r="M59" t="s">
        <v>539</v>
      </c>
    </row>
    <row r="60" spans="1:14" ht="42.75" x14ac:dyDescent="0.45">
      <c r="A60" s="12" t="s">
        <v>10</v>
      </c>
      <c r="B60" s="12" t="s">
        <v>11</v>
      </c>
      <c r="C60" s="12" t="s">
        <v>12</v>
      </c>
      <c r="D60" s="12" t="s">
        <v>13</v>
      </c>
      <c r="E60" s="13" t="s">
        <v>672</v>
      </c>
      <c r="F60" s="13" t="s">
        <v>374</v>
      </c>
      <c r="G60" s="13" t="s">
        <v>375</v>
      </c>
      <c r="H60" s="13" t="s">
        <v>376</v>
      </c>
      <c r="I60" s="13" t="str" cm="1">
        <f t="array" ref="I60:L60">"NCalls"&amp;CHAR(10)&amp;E60:H60</f>
        <v>NCalls
CSVRead
v0.14</v>
      </c>
      <c r="J60" s="13" t="str">
        <v>NCalls
sdkn104
v1.9</v>
      </c>
      <c r="K60" s="13" t="str">
        <v>NCalls
ws_garcia
v3.1.5</v>
      </c>
      <c r="L60" s="59" t="str">
        <v>NCalls
CSV.jl
v0.8.5+</v>
      </c>
      <c r="M60" s="12" t="s">
        <v>14</v>
      </c>
      <c r="N60" s="12" t="s">
        <v>15</v>
      </c>
    </row>
    <row r="61" spans="1:14" x14ac:dyDescent="0.45">
      <c r="A61">
        <f>LEN(B61)</f>
        <v>20</v>
      </c>
      <c r="B61" t="str">
        <f>"""xxxxxxxx"&amp;CHAR(13)&amp;CHAR(10)&amp;"yyyyyyyy"""</f>
        <v>"xxxxxxxx_x000D_
yyyyyyyy"</v>
      </c>
      <c r="C61" s="93">
        <v>1</v>
      </c>
      <c r="D61">
        <v>1</v>
      </c>
      <c r="E61">
        <v>2.5300197339109796E-4</v>
      </c>
      <c r="F61">
        <v>1.9533695355204708E-4</v>
      </c>
      <c r="G61">
        <v>4.0155555376481045E-3</v>
      </c>
      <c r="H61">
        <v>2.6981132692403869E-4</v>
      </c>
      <c r="I61" s="93">
        <v>19763</v>
      </c>
      <c r="J61" s="93">
        <v>25597</v>
      </c>
      <c r="K61" s="93">
        <v>1246</v>
      </c>
      <c r="L61" s="93">
        <v>18550</v>
      </c>
      <c r="M61" s="93" t="s">
        <v>420</v>
      </c>
      <c r="N61" s="93">
        <v>26</v>
      </c>
    </row>
    <row r="62" spans="1:14" x14ac:dyDescent="0.45">
      <c r="A62">
        <f t="shared" ref="A62:A81" si="3">LEN(B62)</f>
        <v>20</v>
      </c>
      <c r="B62" t="str">
        <f t="shared" ref="B62:B81" si="4">"""xxxxxxxx"&amp;CHAR(13)&amp;CHAR(10)&amp;"yyyyyyyy"""</f>
        <v>"xxxxxxxx_x000D_
yyyyyyyy"</v>
      </c>
      <c r="C62" s="93">
        <v>2</v>
      </c>
      <c r="D62">
        <v>1</v>
      </c>
      <c r="E62">
        <v>3.1342406444322059E-4</v>
      </c>
      <c r="F62">
        <v>2.0457842969083171E-4</v>
      </c>
      <c r="G62">
        <v>3.3080162038218487E-3</v>
      </c>
      <c r="H62">
        <v>2.5379422364346985E-4</v>
      </c>
      <c r="I62" s="93">
        <v>15953</v>
      </c>
      <c r="J62" s="93">
        <v>24441</v>
      </c>
      <c r="K62" s="93">
        <v>1512</v>
      </c>
      <c r="L62" s="93">
        <v>19701</v>
      </c>
      <c r="M62" s="93" t="s">
        <v>421</v>
      </c>
      <c r="N62" s="93">
        <v>52</v>
      </c>
    </row>
    <row r="63" spans="1:14" x14ac:dyDescent="0.45">
      <c r="A63">
        <f t="shared" si="3"/>
        <v>20</v>
      </c>
      <c r="B63" t="str">
        <f t="shared" si="4"/>
        <v>"xxxxxxxx_x000D_
yyyyyyyy"</v>
      </c>
      <c r="C63" s="93">
        <v>4</v>
      </c>
      <c r="D63">
        <v>1</v>
      </c>
      <c r="E63">
        <v>2.6891377325361778E-4</v>
      </c>
      <c r="F63">
        <v>1.9432981733813321E-4</v>
      </c>
      <c r="G63">
        <v>3.3456894315243464E-3</v>
      </c>
      <c r="H63">
        <v>2.5272947836635666E-4</v>
      </c>
      <c r="I63" s="93">
        <v>18594</v>
      </c>
      <c r="J63" s="93">
        <v>25730</v>
      </c>
      <c r="K63" s="93">
        <v>1495</v>
      </c>
      <c r="L63" s="93">
        <v>19784</v>
      </c>
      <c r="M63" s="93" t="s">
        <v>422</v>
      </c>
      <c r="N63" s="93">
        <v>104</v>
      </c>
    </row>
    <row r="64" spans="1:14" x14ac:dyDescent="0.45">
      <c r="A64">
        <f t="shared" si="3"/>
        <v>20</v>
      </c>
      <c r="B64" t="str">
        <f t="shared" si="4"/>
        <v>"xxxxxxxx_x000D_
yyyyyyyy"</v>
      </c>
      <c r="C64" s="93">
        <v>8</v>
      </c>
      <c r="D64">
        <v>1</v>
      </c>
      <c r="E64">
        <v>3.264002154124494E-4</v>
      </c>
      <c r="F64">
        <v>2.1949750658482823E-4</v>
      </c>
      <c r="G64">
        <v>3.5823017192329345E-3</v>
      </c>
      <c r="H64">
        <v>2.6289228447252022E-4</v>
      </c>
      <c r="I64" s="93">
        <v>15319</v>
      </c>
      <c r="J64" s="93">
        <v>22780</v>
      </c>
      <c r="K64" s="93">
        <v>1396</v>
      </c>
      <c r="L64" s="93">
        <v>19023</v>
      </c>
      <c r="M64" s="93" t="s">
        <v>423</v>
      </c>
      <c r="N64" s="93">
        <v>208</v>
      </c>
    </row>
    <row r="65" spans="1:14" x14ac:dyDescent="0.45">
      <c r="A65">
        <f t="shared" si="3"/>
        <v>20</v>
      </c>
      <c r="B65" t="str">
        <f t="shared" si="4"/>
        <v>"xxxxxxxx_x000D_
yyyyyyyy"</v>
      </c>
      <c r="C65" s="93">
        <v>16</v>
      </c>
      <c r="D65">
        <v>1</v>
      </c>
      <c r="E65">
        <v>3.5132286396660767E-4</v>
      </c>
      <c r="F65">
        <v>2.7537317987072273E-4</v>
      </c>
      <c r="G65">
        <v>3.9272275510254303E-3</v>
      </c>
      <c r="H65">
        <v>2.6372698982013817E-4</v>
      </c>
      <c r="I65" s="93">
        <v>14232</v>
      </c>
      <c r="J65" s="93">
        <v>18158</v>
      </c>
      <c r="K65" s="93">
        <v>1274</v>
      </c>
      <c r="L65" s="93">
        <v>18959</v>
      </c>
      <c r="M65" s="93" t="s">
        <v>424</v>
      </c>
      <c r="N65" s="93">
        <v>416</v>
      </c>
    </row>
    <row r="66" spans="1:14" x14ac:dyDescent="0.45">
      <c r="A66">
        <f t="shared" si="3"/>
        <v>20</v>
      </c>
      <c r="B66" t="str">
        <f t="shared" si="4"/>
        <v>"xxxxxxxx_x000D_
yyyyyyyy"</v>
      </c>
      <c r="C66" s="93">
        <v>32</v>
      </c>
      <c r="D66">
        <v>1</v>
      </c>
      <c r="E66">
        <v>4.4931065683980408E-4</v>
      </c>
      <c r="F66">
        <v>3.6617401685171494E-4</v>
      </c>
      <c r="G66">
        <v>4.7893679118269188E-3</v>
      </c>
      <c r="H66">
        <v>2.8628685943315199E-4</v>
      </c>
      <c r="I66" s="93">
        <v>11129</v>
      </c>
      <c r="J66" s="93">
        <v>13655</v>
      </c>
      <c r="K66" s="93">
        <v>1044</v>
      </c>
      <c r="L66" s="93">
        <v>17465</v>
      </c>
      <c r="M66" s="93" t="s">
        <v>425</v>
      </c>
      <c r="N66" s="93">
        <v>832</v>
      </c>
    </row>
    <row r="67" spans="1:14" x14ac:dyDescent="0.45">
      <c r="A67">
        <f t="shared" si="3"/>
        <v>20</v>
      </c>
      <c r="B67" t="str">
        <f t="shared" si="4"/>
        <v>"xxxxxxxx_x000D_
yyyyyyyy"</v>
      </c>
      <c r="C67" s="93">
        <v>64</v>
      </c>
      <c r="D67">
        <v>1</v>
      </c>
      <c r="E67">
        <v>6.49876631139084E-4</v>
      </c>
      <c r="F67">
        <v>5.5636042060399531E-4</v>
      </c>
      <c r="G67">
        <v>6.3564827191741639E-3</v>
      </c>
      <c r="H67">
        <v>2.810409757742679E-4</v>
      </c>
      <c r="I67" s="93">
        <v>7694</v>
      </c>
      <c r="J67" s="93">
        <v>8987</v>
      </c>
      <c r="K67" s="93">
        <v>787</v>
      </c>
      <c r="L67" s="93">
        <v>17791</v>
      </c>
      <c r="M67" s="93" t="s">
        <v>426</v>
      </c>
      <c r="N67" s="93">
        <v>1664</v>
      </c>
    </row>
    <row r="68" spans="1:14" x14ac:dyDescent="0.45">
      <c r="A68">
        <f t="shared" si="3"/>
        <v>20</v>
      </c>
      <c r="B68" t="str">
        <f t="shared" si="4"/>
        <v>"xxxxxxxx_x000D_
yyyyyyyy"</v>
      </c>
      <c r="C68" s="93">
        <v>128</v>
      </c>
      <c r="D68">
        <v>1</v>
      </c>
      <c r="E68">
        <v>1.0105946240814895E-3</v>
      </c>
      <c r="F68">
        <v>9.5456115672861515E-4</v>
      </c>
      <c r="G68">
        <v>1.0021054910081541E-2</v>
      </c>
      <c r="H68">
        <v>2.9140925515794383E-4</v>
      </c>
      <c r="I68" s="93">
        <v>4948</v>
      </c>
      <c r="J68" s="93">
        <v>5239</v>
      </c>
      <c r="K68" s="93">
        <v>499</v>
      </c>
      <c r="L68" s="93">
        <v>17158</v>
      </c>
      <c r="M68" s="93" t="s">
        <v>427</v>
      </c>
      <c r="N68" s="93">
        <v>3328</v>
      </c>
    </row>
    <row r="69" spans="1:14" x14ac:dyDescent="0.45">
      <c r="A69">
        <f t="shared" si="3"/>
        <v>20</v>
      </c>
      <c r="B69" t="str">
        <f t="shared" si="4"/>
        <v>"xxxxxxxx_x000D_
yyyyyyyy"</v>
      </c>
      <c r="C69" s="93">
        <v>256</v>
      </c>
      <c r="D69">
        <v>1</v>
      </c>
      <c r="E69">
        <v>1.7790346961121489E-3</v>
      </c>
      <c r="F69">
        <v>1.7911198424384862E-3</v>
      </c>
      <c r="G69">
        <v>1.613795645159459E-2</v>
      </c>
      <c r="H69">
        <v>3.2575412078962801E-4</v>
      </c>
      <c r="I69" s="93">
        <v>2813</v>
      </c>
      <c r="J69" s="93">
        <v>2792</v>
      </c>
      <c r="K69" s="93">
        <v>310</v>
      </c>
      <c r="L69" s="93">
        <v>15349</v>
      </c>
      <c r="M69" s="93" t="s">
        <v>428</v>
      </c>
      <c r="N69" s="93">
        <v>6656</v>
      </c>
    </row>
    <row r="70" spans="1:14" x14ac:dyDescent="0.45">
      <c r="A70">
        <f t="shared" si="3"/>
        <v>20</v>
      </c>
      <c r="B70" t="str">
        <f t="shared" si="4"/>
        <v>"xxxxxxxx_x000D_
yyyyyyyy"</v>
      </c>
      <c r="C70" s="93">
        <v>512</v>
      </c>
      <c r="D70">
        <v>1</v>
      </c>
      <c r="E70">
        <v>3.3747881241507236E-3</v>
      </c>
      <c r="F70">
        <v>3.376900945374444E-3</v>
      </c>
      <c r="G70">
        <v>3.0741802453880477E-2</v>
      </c>
      <c r="H70">
        <v>4.5570543200874956E-4</v>
      </c>
      <c r="I70" s="93">
        <v>1482</v>
      </c>
      <c r="J70" s="93">
        <v>1481</v>
      </c>
      <c r="K70" s="93">
        <v>163</v>
      </c>
      <c r="L70" s="93">
        <v>10972</v>
      </c>
      <c r="M70" s="93" t="s">
        <v>429</v>
      </c>
      <c r="N70" s="93">
        <v>13312</v>
      </c>
    </row>
    <row r="71" spans="1:14" x14ac:dyDescent="0.45">
      <c r="A71">
        <f t="shared" si="3"/>
        <v>20</v>
      </c>
      <c r="B71" t="str">
        <f t="shared" si="4"/>
        <v>"xxxxxxxx_x000D_
yyyyyyyy"</v>
      </c>
      <c r="C71" s="93">
        <v>1024</v>
      </c>
      <c r="D71">
        <v>1</v>
      </c>
      <c r="E71">
        <v>6.7737469555500069E-3</v>
      </c>
      <c r="F71">
        <v>7.0166541374488351E-3</v>
      </c>
      <c r="G71">
        <v>5.594764110994422E-2</v>
      </c>
      <c r="H71">
        <v>6.0790273556231007E-4</v>
      </c>
      <c r="I71" s="93">
        <v>739</v>
      </c>
      <c r="J71" s="93">
        <v>713</v>
      </c>
      <c r="K71" s="93">
        <v>90</v>
      </c>
      <c r="L71" s="93">
        <v>8225</v>
      </c>
      <c r="M71" s="93" t="s">
        <v>430</v>
      </c>
      <c r="N71" s="93">
        <v>26624</v>
      </c>
    </row>
    <row r="72" spans="1:14" x14ac:dyDescent="0.45">
      <c r="A72">
        <f t="shared" si="3"/>
        <v>20</v>
      </c>
      <c r="B72" t="str">
        <f t="shared" si="4"/>
        <v>"xxxxxxxx_x000D_
yyyyyyyy"</v>
      </c>
      <c r="C72" s="93">
        <v>2048</v>
      </c>
      <c r="D72">
        <v>1</v>
      </c>
      <c r="E72">
        <v>1.346734784961608E-2</v>
      </c>
      <c r="F72">
        <v>1.3708229863072095E-2</v>
      </c>
      <c r="G72">
        <v>0.11083729782283468</v>
      </c>
      <c r="H72">
        <v>7.6452599388379206E-4</v>
      </c>
      <c r="I72" s="93">
        <v>372</v>
      </c>
      <c r="J72" s="93">
        <v>365</v>
      </c>
      <c r="K72" s="93">
        <v>46</v>
      </c>
      <c r="L72" s="93">
        <v>6540</v>
      </c>
      <c r="M72" s="93" t="s">
        <v>431</v>
      </c>
      <c r="N72" s="93">
        <v>53248</v>
      </c>
    </row>
    <row r="73" spans="1:14" x14ac:dyDescent="0.45">
      <c r="A73">
        <f t="shared" si="3"/>
        <v>20</v>
      </c>
      <c r="B73" t="str">
        <f t="shared" si="4"/>
        <v>"xxxxxxxx_x000D_
yyyyyyyy"</v>
      </c>
      <c r="C73" s="93">
        <v>4096</v>
      </c>
      <c r="D73">
        <v>1</v>
      </c>
      <c r="E73">
        <v>2.8000324021494171E-2</v>
      </c>
      <c r="F73">
        <v>2.9207896511611896E-2</v>
      </c>
      <c r="G73">
        <v>0.20862729999741228</v>
      </c>
      <c r="H73">
        <v>1.1544321712694671E-3</v>
      </c>
      <c r="I73" s="93">
        <v>179</v>
      </c>
      <c r="J73" s="93">
        <v>172</v>
      </c>
      <c r="K73" s="93">
        <v>24</v>
      </c>
      <c r="L73" s="93">
        <v>4332</v>
      </c>
      <c r="M73" s="93" t="s">
        <v>432</v>
      </c>
      <c r="N73" s="93">
        <v>106496</v>
      </c>
    </row>
    <row r="74" spans="1:14" x14ac:dyDescent="0.45">
      <c r="A74">
        <f t="shared" si="3"/>
        <v>20</v>
      </c>
      <c r="B74" t="str">
        <f t="shared" si="4"/>
        <v>"xxxxxxxx_x000D_
yyyyyyyy"</v>
      </c>
      <c r="C74" s="93">
        <v>8192</v>
      </c>
      <c r="D74">
        <v>1</v>
      </c>
      <c r="E74">
        <v>5.4085112905370131E-2</v>
      </c>
      <c r="F74">
        <v>6.1177398782314325E-2</v>
      </c>
      <c r="G74">
        <v>0.43446525000035763</v>
      </c>
      <c r="H74">
        <v>2.8555111364934323E-3</v>
      </c>
      <c r="I74" s="93">
        <v>93</v>
      </c>
      <c r="J74" s="93">
        <v>82</v>
      </c>
      <c r="K74" s="93">
        <v>12</v>
      </c>
      <c r="L74" s="93">
        <v>1751</v>
      </c>
      <c r="M74" s="93" t="s">
        <v>433</v>
      </c>
      <c r="N74" s="93">
        <v>212992</v>
      </c>
    </row>
    <row r="75" spans="1:14" x14ac:dyDescent="0.45">
      <c r="A75">
        <f t="shared" si="3"/>
        <v>20</v>
      </c>
      <c r="B75" t="str">
        <f t="shared" si="4"/>
        <v>"xxxxxxxx_x000D_
yyyyyyyy"</v>
      </c>
      <c r="C75" s="93">
        <v>16384</v>
      </c>
      <c r="D75">
        <v>1</v>
      </c>
      <c r="E75">
        <v>0.11257553111451367</v>
      </c>
      <c r="F75">
        <v>0.11885157674767596</v>
      </c>
      <c r="G75">
        <v>0.8371897166750083</v>
      </c>
      <c r="H75">
        <v>4.6800748559222031E-3</v>
      </c>
      <c r="I75" s="93">
        <v>45</v>
      </c>
      <c r="J75" s="93">
        <v>43</v>
      </c>
      <c r="K75" s="93">
        <v>6</v>
      </c>
      <c r="L75" s="93">
        <v>1069</v>
      </c>
      <c r="M75" s="93" t="s">
        <v>434</v>
      </c>
      <c r="N75" s="93">
        <v>425984</v>
      </c>
    </row>
    <row r="76" spans="1:14" x14ac:dyDescent="0.45">
      <c r="A76">
        <f t="shared" si="3"/>
        <v>20</v>
      </c>
      <c r="B76" t="str">
        <f t="shared" si="4"/>
        <v>"xxxxxxxx_x000D_
yyyyyyyy"</v>
      </c>
      <c r="C76" s="93">
        <v>32768</v>
      </c>
      <c r="D76">
        <v>1</v>
      </c>
      <c r="E76">
        <v>0.22785291817589579</v>
      </c>
      <c r="F76">
        <v>0.2398024523808133</v>
      </c>
      <c r="G76">
        <v>1.6350267750094645</v>
      </c>
      <c r="H76">
        <v>8.4619288113718313E-3</v>
      </c>
      <c r="I76" s="93">
        <v>22</v>
      </c>
      <c r="J76" s="93">
        <v>21</v>
      </c>
      <c r="K76" s="93">
        <v>4</v>
      </c>
      <c r="L76" s="93">
        <v>591</v>
      </c>
      <c r="M76" s="93" t="s">
        <v>435</v>
      </c>
      <c r="N76" s="93">
        <v>851968</v>
      </c>
    </row>
    <row r="77" spans="1:14" x14ac:dyDescent="0.45">
      <c r="A77">
        <f t="shared" si="3"/>
        <v>20</v>
      </c>
      <c r="B77" t="str">
        <f t="shared" si="4"/>
        <v>"xxxxxxxx_x000D_
yyyyyyyy"</v>
      </c>
      <c r="C77" s="93">
        <v>65536</v>
      </c>
      <c r="D77">
        <v>1</v>
      </c>
      <c r="E77">
        <v>0.43829103332245722</v>
      </c>
      <c r="F77">
        <v>0.47948735454966401</v>
      </c>
      <c r="G77">
        <v>3.2051809000549838</v>
      </c>
      <c r="H77">
        <v>1.488095238095238E-2</v>
      </c>
      <c r="I77" s="93">
        <v>12</v>
      </c>
      <c r="J77" s="93">
        <v>11</v>
      </c>
      <c r="K77" s="93">
        <v>2</v>
      </c>
      <c r="L77" s="93">
        <v>336</v>
      </c>
      <c r="M77" s="93" t="s">
        <v>436</v>
      </c>
      <c r="N77" s="93">
        <v>1703936</v>
      </c>
    </row>
    <row r="78" spans="1:14" x14ac:dyDescent="0.45">
      <c r="A78">
        <f t="shared" si="3"/>
        <v>20</v>
      </c>
      <c r="B78" t="str">
        <f t="shared" si="4"/>
        <v>"xxxxxxxx_x000D_
yyyyyyyy"</v>
      </c>
      <c r="C78" s="93">
        <v>131072</v>
      </c>
      <c r="D78">
        <v>1</v>
      </c>
      <c r="E78">
        <v>0.94937775000774616</v>
      </c>
      <c r="F78">
        <v>0.94753575002929813</v>
      </c>
      <c r="G78">
        <v>6.4737803998868912</v>
      </c>
      <c r="H78">
        <v>3.2751633450875874E-2</v>
      </c>
      <c r="I78" s="93">
        <v>6</v>
      </c>
      <c r="J78" s="93">
        <v>6</v>
      </c>
      <c r="K78" s="93">
        <v>1</v>
      </c>
      <c r="L78" s="93">
        <v>153</v>
      </c>
      <c r="M78" s="93" t="s">
        <v>437</v>
      </c>
      <c r="N78" s="93">
        <v>3407872</v>
      </c>
    </row>
    <row r="79" spans="1:14" x14ac:dyDescent="0.45">
      <c r="A79">
        <f t="shared" si="3"/>
        <v>20</v>
      </c>
      <c r="B79" t="str">
        <f t="shared" si="4"/>
        <v>"xxxxxxxx_x000D_
yyyyyyyy"</v>
      </c>
      <c r="C79" s="93">
        <v>262144</v>
      </c>
      <c r="D79">
        <v>1</v>
      </c>
      <c r="E79">
        <v>1.7773139666921149</v>
      </c>
      <c r="F79">
        <v>1.9068737333485235</v>
      </c>
      <c r="G79">
        <v>12.43556909984909</v>
      </c>
      <c r="H79">
        <v>6.1341465973272558E-2</v>
      </c>
      <c r="I79" s="93">
        <v>3</v>
      </c>
      <c r="J79" s="93">
        <v>3</v>
      </c>
      <c r="K79" s="93">
        <v>1</v>
      </c>
      <c r="L79" s="93">
        <v>82</v>
      </c>
      <c r="M79" s="93" t="s">
        <v>438</v>
      </c>
      <c r="N79" s="93">
        <v>6815744</v>
      </c>
    </row>
    <row r="80" spans="1:14" x14ac:dyDescent="0.45">
      <c r="A80">
        <f t="shared" si="3"/>
        <v>20</v>
      </c>
      <c r="B80" t="str">
        <f t="shared" si="4"/>
        <v>"xxxxxxxx_x000D_
yyyyyyyy"</v>
      </c>
      <c r="C80" s="93">
        <v>524288</v>
      </c>
      <c r="D80">
        <v>1</v>
      </c>
      <c r="E80">
        <v>3.6922488498967141</v>
      </c>
      <c r="F80">
        <v>3.7951733999652788</v>
      </c>
      <c r="G80">
        <v>25.306580899981782</v>
      </c>
      <c r="H80">
        <v>0.12019047282990955</v>
      </c>
      <c r="I80" s="93">
        <v>2</v>
      </c>
      <c r="J80" s="93">
        <v>2</v>
      </c>
      <c r="K80" s="93">
        <v>1</v>
      </c>
      <c r="L80" s="93">
        <v>42</v>
      </c>
      <c r="M80" s="93" t="s">
        <v>439</v>
      </c>
      <c r="N80" s="93">
        <v>13631488</v>
      </c>
    </row>
    <row r="81" spans="1:14" x14ac:dyDescent="0.45">
      <c r="A81">
        <f t="shared" si="3"/>
        <v>20</v>
      </c>
      <c r="B81" t="str">
        <f t="shared" si="4"/>
        <v>"xxxxxxxx_x000D_
yyyyyyyy"</v>
      </c>
      <c r="C81" s="93">
        <v>1048576</v>
      </c>
      <c r="D81">
        <v>1</v>
      </c>
      <c r="E81">
        <v>7.1889224001206458</v>
      </c>
      <c r="F81">
        <v>7.5574201999697834</v>
      </c>
      <c r="G81">
        <v>53.515276999911293</v>
      </c>
      <c r="H81">
        <v>0.31800000369548798</v>
      </c>
      <c r="I81" s="93">
        <v>1</v>
      </c>
      <c r="J81" s="93">
        <v>1</v>
      </c>
      <c r="K81" s="93">
        <v>1</v>
      </c>
      <c r="L81" s="93">
        <v>16</v>
      </c>
      <c r="M81" s="93" t="s">
        <v>440</v>
      </c>
      <c r="N81" s="93">
        <v>27262976</v>
      </c>
    </row>
    <row r="82" spans="1:14" x14ac:dyDescent="0.45">
      <c r="C82" s="93"/>
      <c r="I82" s="93"/>
      <c r="J82" s="93"/>
      <c r="K82" s="93"/>
      <c r="L82" s="93"/>
    </row>
    <row r="83" spans="1:14" x14ac:dyDescent="0.45">
      <c r="I83" s="93"/>
      <c r="J83" s="93"/>
      <c r="K83" s="93"/>
      <c r="L83" s="93"/>
      <c r="N83">
        <f>N81/1000000/E81</f>
        <v>3.7923591996962531</v>
      </c>
    </row>
    <row r="84" spans="1:14" x14ac:dyDescent="0.45">
      <c r="G84">
        <f>G81/E81</f>
        <v>7.4441305694179132</v>
      </c>
      <c r="I84" s="93"/>
      <c r="J84" s="93"/>
      <c r="K84" s="93"/>
      <c r="L84" s="93"/>
      <c r="N84" s="93">
        <f>C81*D81/E81</f>
        <v>145859.96921908666</v>
      </c>
    </row>
    <row r="85" spans="1:14" x14ac:dyDescent="0.45">
      <c r="G85">
        <f>E81/H81</f>
        <v>22.606673951503002</v>
      </c>
      <c r="I85" s="93"/>
      <c r="J85" s="93"/>
      <c r="K85" s="93"/>
      <c r="L85" s="93"/>
      <c r="M85" s="14" t="s">
        <v>534</v>
      </c>
    </row>
    <row r="86" spans="1:14" x14ac:dyDescent="0.45">
      <c r="I86" s="93"/>
      <c r="J86" s="93"/>
      <c r="K86" s="93"/>
      <c r="L86" s="93"/>
      <c r="M86" t="s">
        <v>540</v>
      </c>
    </row>
    <row r="87" spans="1:14" ht="42.75" x14ac:dyDescent="0.45">
      <c r="A87" s="12" t="s">
        <v>10</v>
      </c>
      <c r="B87" s="12" t="s">
        <v>11</v>
      </c>
      <c r="C87" s="12" t="s">
        <v>12</v>
      </c>
      <c r="D87" s="12" t="s">
        <v>13</v>
      </c>
      <c r="E87" s="13" t="s">
        <v>672</v>
      </c>
      <c r="F87" s="13" t="s">
        <v>374</v>
      </c>
      <c r="G87" s="13" t="s">
        <v>375</v>
      </c>
      <c r="H87" s="13" t="s">
        <v>376</v>
      </c>
      <c r="I87" s="13" t="str" cm="1">
        <f t="array" ref="I87:L87">"NCalls"&amp;CHAR(10)&amp;E87:H87</f>
        <v>NCalls
CSVRead
v0.14</v>
      </c>
      <c r="J87" s="13" t="str">
        <v>NCalls
sdkn104
v1.9</v>
      </c>
      <c r="K87" s="13" t="str">
        <v>NCalls
ws_garcia
v3.1.5</v>
      </c>
      <c r="L87" s="59" t="str">
        <v>NCalls
CSV.jl
v0.8.5+</v>
      </c>
      <c r="M87" s="12" t="s">
        <v>14</v>
      </c>
      <c r="N87" s="12" t="s">
        <v>15</v>
      </c>
    </row>
    <row r="88" spans="1:14" x14ac:dyDescent="0.45">
      <c r="A88">
        <f>LEN(B88)</f>
        <v>17</v>
      </c>
      <c r="B88">
        <v>0.71905720709757637</v>
      </c>
      <c r="C88" s="15">
        <v>1</v>
      </c>
      <c r="D88" s="16">
        <v>10</v>
      </c>
      <c r="E88">
        <v>2.7034790484246272E-4</v>
      </c>
      <c r="F88">
        <v>1.7956398405546192E-4</v>
      </c>
      <c r="G88">
        <v>3.0154587703489213E-3</v>
      </c>
      <c r="H88">
        <v>3.1533804238143291E-4</v>
      </c>
      <c r="I88" s="93">
        <v>18495</v>
      </c>
      <c r="J88" s="93">
        <v>27846</v>
      </c>
      <c r="K88" s="93">
        <v>1659</v>
      </c>
      <c r="L88" s="93">
        <v>15856</v>
      </c>
      <c r="M88" s="93" t="s">
        <v>441</v>
      </c>
      <c r="N88" s="93">
        <v>181</v>
      </c>
    </row>
    <row r="89" spans="1:14" x14ac:dyDescent="0.45">
      <c r="A89">
        <f t="shared" ref="A89:A106" si="5">LEN(B89)</f>
        <v>17</v>
      </c>
      <c r="B89">
        <v>0.71905720709757637</v>
      </c>
      <c r="C89" s="15">
        <v>2</v>
      </c>
      <c r="D89" s="16">
        <v>10</v>
      </c>
      <c r="E89">
        <v>2.9098240804593592E-4</v>
      </c>
      <c r="F89">
        <v>2.0696202814208948E-4</v>
      </c>
      <c r="G89">
        <v>2.9604488454677514E-3</v>
      </c>
      <c r="H89">
        <v>3.1409008103524091E-4</v>
      </c>
      <c r="I89" s="93">
        <v>17184</v>
      </c>
      <c r="J89" s="93">
        <v>24160</v>
      </c>
      <c r="K89" s="93">
        <v>1689</v>
      </c>
      <c r="L89" s="93">
        <v>15919</v>
      </c>
      <c r="M89" s="93" t="s">
        <v>442</v>
      </c>
      <c r="N89" s="93">
        <v>362</v>
      </c>
    </row>
    <row r="90" spans="1:14" x14ac:dyDescent="0.45">
      <c r="A90">
        <f t="shared" si="5"/>
        <v>17</v>
      </c>
      <c r="B90">
        <v>0.71905720709757637</v>
      </c>
      <c r="C90" s="15">
        <v>4</v>
      </c>
      <c r="D90" s="16">
        <v>10</v>
      </c>
      <c r="E90">
        <v>3.5203513799820612E-4</v>
      </c>
      <c r="F90">
        <v>2.5684917038742424E-4</v>
      </c>
      <c r="G90">
        <v>4.5218013562127327E-3</v>
      </c>
      <c r="H90">
        <v>3.1729914963827898E-4</v>
      </c>
      <c r="I90" s="93">
        <v>14204</v>
      </c>
      <c r="J90" s="93">
        <v>19467</v>
      </c>
      <c r="K90" s="93">
        <v>1106</v>
      </c>
      <c r="L90" s="93">
        <v>15758</v>
      </c>
      <c r="M90" s="93" t="s">
        <v>443</v>
      </c>
      <c r="N90" s="93">
        <v>724</v>
      </c>
    </row>
    <row r="91" spans="1:14" x14ac:dyDescent="0.45">
      <c r="A91">
        <f t="shared" si="5"/>
        <v>17</v>
      </c>
      <c r="B91">
        <v>0.71905720709757637</v>
      </c>
      <c r="C91" s="15">
        <v>8</v>
      </c>
      <c r="D91" s="16">
        <v>10</v>
      </c>
      <c r="E91">
        <v>5.0091731116292087E-4</v>
      </c>
      <c r="F91">
        <v>3.6764000441804262E-4</v>
      </c>
      <c r="G91">
        <v>3.300017941869687E-3</v>
      </c>
      <c r="H91">
        <v>3.3485132601125098E-4</v>
      </c>
      <c r="I91" s="93">
        <v>9982</v>
      </c>
      <c r="J91" s="93">
        <v>13601</v>
      </c>
      <c r="K91" s="93">
        <v>1516</v>
      </c>
      <c r="L91" s="93">
        <v>14932</v>
      </c>
      <c r="M91" s="93" t="s">
        <v>444</v>
      </c>
      <c r="N91" s="93">
        <v>1448</v>
      </c>
    </row>
    <row r="92" spans="1:14" x14ac:dyDescent="0.45">
      <c r="A92">
        <f t="shared" si="5"/>
        <v>17</v>
      </c>
      <c r="B92">
        <v>0.71905720709757637</v>
      </c>
      <c r="C92" s="15">
        <v>16</v>
      </c>
      <c r="D92" s="16">
        <v>10</v>
      </c>
      <c r="E92">
        <v>7.4213401600497348E-4</v>
      </c>
      <c r="F92">
        <v>5.3650171674843956E-4</v>
      </c>
      <c r="G92">
        <v>4.8334711109814434E-3</v>
      </c>
      <c r="H92">
        <v>3.3333333333333332E-4</v>
      </c>
      <c r="I92" s="93">
        <v>6738</v>
      </c>
      <c r="J92" s="93">
        <v>9320</v>
      </c>
      <c r="K92" s="93">
        <v>1035</v>
      </c>
      <c r="L92" s="93">
        <v>15000</v>
      </c>
      <c r="M92" s="93" t="s">
        <v>445</v>
      </c>
      <c r="N92" s="93">
        <v>2896</v>
      </c>
    </row>
    <row r="93" spans="1:14" x14ac:dyDescent="0.45">
      <c r="A93">
        <f t="shared" si="5"/>
        <v>17</v>
      </c>
      <c r="B93">
        <v>0.71905720709757637</v>
      </c>
      <c r="C93" s="15">
        <v>32</v>
      </c>
      <c r="D93" s="16">
        <v>10</v>
      </c>
      <c r="E93">
        <v>1.2355827774059957E-3</v>
      </c>
      <c r="F93">
        <v>9.2547353319672051E-4</v>
      </c>
      <c r="G93">
        <v>4.679223666946823E-3</v>
      </c>
      <c r="H93">
        <v>3.5984166966534722E-4</v>
      </c>
      <c r="I93" s="93">
        <v>4047</v>
      </c>
      <c r="J93" s="93">
        <v>5403</v>
      </c>
      <c r="K93" s="93">
        <v>1069</v>
      </c>
      <c r="L93" s="93">
        <v>13895</v>
      </c>
      <c r="M93" s="93" t="s">
        <v>446</v>
      </c>
      <c r="N93" s="93">
        <v>5792</v>
      </c>
    </row>
    <row r="94" spans="1:14" x14ac:dyDescent="0.45">
      <c r="A94">
        <f t="shared" si="5"/>
        <v>17</v>
      </c>
      <c r="B94">
        <v>0.71905720709757637</v>
      </c>
      <c r="C94" s="15">
        <v>64</v>
      </c>
      <c r="D94" s="16">
        <v>10</v>
      </c>
      <c r="E94">
        <v>2.1220683496552895E-3</v>
      </c>
      <c r="F94">
        <v>1.7432913907409835E-3</v>
      </c>
      <c r="G94">
        <v>5.6290665915900056E-3</v>
      </c>
      <c r="H94">
        <v>4.8449612403100775E-4</v>
      </c>
      <c r="I94" s="93">
        <v>2357</v>
      </c>
      <c r="J94" s="93">
        <v>2869</v>
      </c>
      <c r="K94" s="93">
        <v>889</v>
      </c>
      <c r="L94" s="93">
        <v>10320</v>
      </c>
      <c r="M94" s="93" t="s">
        <v>447</v>
      </c>
      <c r="N94" s="93">
        <v>11584</v>
      </c>
    </row>
    <row r="95" spans="1:14" x14ac:dyDescent="0.45">
      <c r="A95">
        <f t="shared" si="5"/>
        <v>17</v>
      </c>
      <c r="B95">
        <v>0.71905720709757637</v>
      </c>
      <c r="C95" s="15">
        <v>128</v>
      </c>
      <c r="D95" s="16">
        <v>10</v>
      </c>
      <c r="E95">
        <v>4.0035593273823524E-3</v>
      </c>
      <c r="F95">
        <v>3.1610438054163769E-3</v>
      </c>
      <c r="G95">
        <v>8.5767027442734921E-3</v>
      </c>
      <c r="H95">
        <v>5.207248489897938E-4</v>
      </c>
      <c r="I95" s="93">
        <v>1249</v>
      </c>
      <c r="J95" s="93">
        <v>1582</v>
      </c>
      <c r="K95" s="93">
        <v>583</v>
      </c>
      <c r="L95" s="93">
        <v>9602</v>
      </c>
      <c r="M95" s="93" t="s">
        <v>448</v>
      </c>
      <c r="N95" s="93">
        <v>23168</v>
      </c>
    </row>
    <row r="96" spans="1:14" x14ac:dyDescent="0.45">
      <c r="A96">
        <f t="shared" si="5"/>
        <v>17</v>
      </c>
      <c r="B96">
        <v>0.71905720709757637</v>
      </c>
      <c r="C96" s="15">
        <v>256</v>
      </c>
      <c r="D96" s="16">
        <v>10</v>
      </c>
      <c r="E96">
        <v>1.2229859268451791E-2</v>
      </c>
      <c r="F96">
        <v>8.8885605680966359E-3</v>
      </c>
      <c r="G96">
        <v>1.9663198039337408E-2</v>
      </c>
      <c r="H96">
        <v>7.9026394815868495E-4</v>
      </c>
      <c r="I96" s="93">
        <v>410</v>
      </c>
      <c r="J96" s="93">
        <v>563</v>
      </c>
      <c r="K96" s="93">
        <v>255</v>
      </c>
      <c r="L96" s="93">
        <v>6327</v>
      </c>
      <c r="M96" s="93" t="s">
        <v>449</v>
      </c>
      <c r="N96" s="93">
        <v>46336</v>
      </c>
    </row>
    <row r="97" spans="1:14" x14ac:dyDescent="0.45">
      <c r="A97">
        <f t="shared" si="5"/>
        <v>17</v>
      </c>
      <c r="B97">
        <v>0.71905720709757637</v>
      </c>
      <c r="C97" s="15">
        <v>512</v>
      </c>
      <c r="D97" s="16">
        <v>10</v>
      </c>
      <c r="E97">
        <v>1.7322851556826988E-2</v>
      </c>
      <c r="F97">
        <v>1.3705454246868214E-2</v>
      </c>
      <c r="G97">
        <v>2.8795333332970911E-2</v>
      </c>
      <c r="H97">
        <v>2.0056157240272766E-3</v>
      </c>
      <c r="I97" s="93">
        <v>289</v>
      </c>
      <c r="J97" s="93">
        <v>365</v>
      </c>
      <c r="K97" s="93">
        <v>174</v>
      </c>
      <c r="L97" s="93">
        <v>2493</v>
      </c>
      <c r="M97" s="93" t="s">
        <v>450</v>
      </c>
      <c r="N97" s="93">
        <v>92672</v>
      </c>
    </row>
    <row r="98" spans="1:14" x14ac:dyDescent="0.45">
      <c r="A98">
        <f t="shared" si="5"/>
        <v>17</v>
      </c>
      <c r="B98">
        <v>0.71905720709757637</v>
      </c>
      <c r="C98" s="15">
        <v>1024</v>
      </c>
      <c r="D98" s="16">
        <v>10</v>
      </c>
      <c r="E98">
        <v>3.3338871523922939E-2</v>
      </c>
      <c r="F98">
        <v>2.7039736755997749E-2</v>
      </c>
      <c r="G98">
        <v>4.9930617821836235E-2</v>
      </c>
      <c r="H98">
        <v>1.7023082501371944E-3</v>
      </c>
      <c r="I98" s="93">
        <v>151</v>
      </c>
      <c r="J98" s="93">
        <v>185</v>
      </c>
      <c r="K98" s="93">
        <v>101</v>
      </c>
      <c r="L98" s="93">
        <v>2946</v>
      </c>
      <c r="M98" s="93" t="s">
        <v>451</v>
      </c>
      <c r="N98" s="93">
        <v>185344</v>
      </c>
    </row>
    <row r="99" spans="1:14" x14ac:dyDescent="0.45">
      <c r="A99">
        <f t="shared" si="5"/>
        <v>17</v>
      </c>
      <c r="B99">
        <v>0.71905720709757637</v>
      </c>
      <c r="C99" s="15">
        <v>2048</v>
      </c>
      <c r="D99" s="16">
        <v>10</v>
      </c>
      <c r="E99">
        <v>7.5060774624319884E-2</v>
      </c>
      <c r="F99">
        <v>5.6594939326888388E-2</v>
      </c>
      <c r="G99">
        <v>9.6811003848695412E-2</v>
      </c>
      <c r="H99">
        <v>2.277322479935943E-3</v>
      </c>
      <c r="I99" s="93">
        <v>67</v>
      </c>
      <c r="J99" s="93">
        <v>89</v>
      </c>
      <c r="K99" s="93">
        <v>52</v>
      </c>
      <c r="L99" s="93">
        <v>2196</v>
      </c>
      <c r="M99" s="93" t="s">
        <v>452</v>
      </c>
      <c r="N99" s="93">
        <v>370688</v>
      </c>
    </row>
    <row r="100" spans="1:14" x14ac:dyDescent="0.45">
      <c r="A100">
        <f t="shared" si="5"/>
        <v>17</v>
      </c>
      <c r="B100">
        <v>0.71905720709757637</v>
      </c>
      <c r="C100" s="15">
        <v>4096</v>
      </c>
      <c r="D100" s="16">
        <v>10</v>
      </c>
      <c r="E100">
        <v>0.20975037083068551</v>
      </c>
      <c r="F100">
        <v>0.17256390332865218</v>
      </c>
      <c r="G100">
        <v>0.25015701500233262</v>
      </c>
      <c r="H100">
        <v>3.3944331296673455E-3</v>
      </c>
      <c r="I100" s="93">
        <v>24</v>
      </c>
      <c r="J100" s="93">
        <v>30</v>
      </c>
      <c r="K100" s="93">
        <v>20</v>
      </c>
      <c r="L100" s="93">
        <v>1473</v>
      </c>
      <c r="M100" s="93" t="s">
        <v>453</v>
      </c>
      <c r="N100" s="93">
        <v>741376</v>
      </c>
    </row>
    <row r="101" spans="1:14" x14ac:dyDescent="0.45">
      <c r="A101">
        <f t="shared" si="5"/>
        <v>17</v>
      </c>
      <c r="B101">
        <v>0.71905720709757637</v>
      </c>
      <c r="C101" s="15">
        <v>8192</v>
      </c>
      <c r="D101" s="16">
        <v>10</v>
      </c>
      <c r="E101">
        <v>0.27709189473994467</v>
      </c>
      <c r="F101">
        <v>0.22929624999365347</v>
      </c>
      <c r="G101">
        <v>0.38136928571787265</v>
      </c>
      <c r="H101">
        <v>6.5688071369656102E-3</v>
      </c>
      <c r="I101" s="93">
        <v>19</v>
      </c>
      <c r="J101" s="93">
        <v>22</v>
      </c>
      <c r="K101" s="93">
        <v>14</v>
      </c>
      <c r="L101" s="93">
        <v>763</v>
      </c>
      <c r="M101" s="93" t="s">
        <v>454</v>
      </c>
      <c r="N101" s="93">
        <v>1482752</v>
      </c>
    </row>
    <row r="102" spans="1:14" x14ac:dyDescent="0.45">
      <c r="A102">
        <f t="shared" si="5"/>
        <v>17</v>
      </c>
      <c r="B102">
        <v>0.71905720709757637</v>
      </c>
      <c r="C102" s="15">
        <v>16384</v>
      </c>
      <c r="D102" s="16">
        <v>10</v>
      </c>
      <c r="E102">
        <v>0.59118803331835401</v>
      </c>
      <c r="F102">
        <v>0.59313554443522465</v>
      </c>
      <c r="G102">
        <v>0.77296251427781371</v>
      </c>
      <c r="H102">
        <v>1.1565819623563912E-2</v>
      </c>
      <c r="I102" s="93">
        <v>9</v>
      </c>
      <c r="J102" s="93">
        <v>9</v>
      </c>
      <c r="K102" s="93">
        <v>7</v>
      </c>
      <c r="L102" s="93">
        <v>433</v>
      </c>
      <c r="M102" s="93" t="s">
        <v>455</v>
      </c>
      <c r="N102" s="93">
        <v>2965504</v>
      </c>
    </row>
    <row r="103" spans="1:14" x14ac:dyDescent="0.45">
      <c r="A103">
        <f t="shared" si="5"/>
        <v>17</v>
      </c>
      <c r="B103">
        <v>0.71905720709757637</v>
      </c>
      <c r="C103" s="15">
        <v>32768</v>
      </c>
      <c r="D103" s="16">
        <v>10</v>
      </c>
      <c r="E103">
        <v>1.2298624999821186</v>
      </c>
      <c r="F103">
        <v>0.99713696663578355</v>
      </c>
      <c r="G103">
        <v>1.5675251249922439</v>
      </c>
      <c r="H103">
        <v>2.665957491448585E-2</v>
      </c>
      <c r="I103" s="93">
        <v>5</v>
      </c>
      <c r="J103" s="93">
        <v>6</v>
      </c>
      <c r="K103" s="93">
        <v>4</v>
      </c>
      <c r="L103" s="93">
        <v>188</v>
      </c>
      <c r="M103" s="93" t="s">
        <v>456</v>
      </c>
      <c r="N103" s="93">
        <v>5931008</v>
      </c>
    </row>
    <row r="104" spans="1:14" x14ac:dyDescent="0.45">
      <c r="A104">
        <f t="shared" si="5"/>
        <v>17</v>
      </c>
      <c r="B104">
        <v>0.71905720709757637</v>
      </c>
      <c r="C104" s="15">
        <v>65536</v>
      </c>
      <c r="D104" s="16">
        <v>10</v>
      </c>
      <c r="E104">
        <v>2.5824687333467105</v>
      </c>
      <c r="F104">
        <v>2.8443584999768063</v>
      </c>
      <c r="G104">
        <v>6.6753598998766392</v>
      </c>
      <c r="H104">
        <v>4.3938597043355308E-2</v>
      </c>
      <c r="I104" s="93">
        <v>3</v>
      </c>
      <c r="J104" s="93">
        <v>2</v>
      </c>
      <c r="K104" s="93">
        <v>1</v>
      </c>
      <c r="L104" s="93">
        <v>114</v>
      </c>
      <c r="M104" s="93" t="s">
        <v>457</v>
      </c>
      <c r="N104" s="93">
        <v>11862016</v>
      </c>
    </row>
    <row r="105" spans="1:14" x14ac:dyDescent="0.45">
      <c r="A105">
        <f t="shared" si="5"/>
        <v>17</v>
      </c>
      <c r="B105">
        <v>0.71905720709757637</v>
      </c>
      <c r="C105" s="15">
        <v>131072</v>
      </c>
      <c r="D105" s="16">
        <v>10</v>
      </c>
      <c r="E105">
        <v>5.0349153999704868</v>
      </c>
      <c r="F105">
        <v>3.8164045000448823</v>
      </c>
      <c r="G105">
        <v>8.7466917000710964</v>
      </c>
      <c r="H105">
        <v>9.2944445433440034E-2</v>
      </c>
      <c r="I105" s="93">
        <v>1</v>
      </c>
      <c r="J105" s="93">
        <v>2</v>
      </c>
      <c r="K105" s="93">
        <v>1</v>
      </c>
      <c r="L105" s="93">
        <v>54</v>
      </c>
      <c r="M105" s="93" t="s">
        <v>458</v>
      </c>
      <c r="N105" s="93">
        <v>23724032</v>
      </c>
    </row>
    <row r="106" spans="1:14" x14ac:dyDescent="0.45">
      <c r="A106">
        <f t="shared" si="5"/>
        <v>17</v>
      </c>
      <c r="B106">
        <v>0.71905720709757637</v>
      </c>
      <c r="C106" s="15">
        <v>262144</v>
      </c>
      <c r="D106" s="16">
        <v>10</v>
      </c>
      <c r="E106">
        <v>9.1122057000175118</v>
      </c>
      <c r="F106">
        <v>7.9241896001622081</v>
      </c>
      <c r="G106">
        <v>12.850476199993864</v>
      </c>
      <c r="H106">
        <v>0.16703333059946696</v>
      </c>
      <c r="I106" s="93">
        <v>1</v>
      </c>
      <c r="J106" s="93">
        <v>1</v>
      </c>
      <c r="K106" s="93">
        <v>1</v>
      </c>
      <c r="L106" s="93">
        <v>30</v>
      </c>
      <c r="M106" s="93" t="s">
        <v>459</v>
      </c>
      <c r="N106" s="93">
        <v>47448064</v>
      </c>
    </row>
    <row r="107" spans="1:14" x14ac:dyDescent="0.45">
      <c r="C107" s="93"/>
      <c r="I107" s="93"/>
      <c r="J107" s="93"/>
      <c r="K107" s="93"/>
      <c r="L107" s="93"/>
      <c r="M107" s="93"/>
    </row>
    <row r="108" spans="1:14" x14ac:dyDescent="0.45">
      <c r="C108" s="93"/>
      <c r="I108" s="93"/>
      <c r="J108" s="93"/>
      <c r="K108" s="93"/>
      <c r="L108" s="93"/>
      <c r="M108" s="93"/>
      <c r="N108">
        <f>N106/1000000/E106</f>
        <v>5.207088773238385</v>
      </c>
    </row>
    <row r="109" spans="1:14" x14ac:dyDescent="0.45">
      <c r="I109" s="93"/>
      <c r="J109" s="93"/>
      <c r="K109" s="93"/>
      <c r="L109" s="93"/>
      <c r="N109" s="93">
        <f>C106*D106/E106</f>
        <v>287684.46260985552</v>
      </c>
    </row>
    <row r="110" spans="1:14" x14ac:dyDescent="0.45">
      <c r="C110" s="15"/>
      <c r="D110" s="16"/>
      <c r="I110" s="93"/>
      <c r="J110" s="93"/>
      <c r="K110" s="93"/>
      <c r="L110" s="93"/>
      <c r="M110" s="93"/>
    </row>
    <row r="111" spans="1:14" x14ac:dyDescent="0.45">
      <c r="I111" s="93"/>
      <c r="J111" s="93"/>
      <c r="K111" s="93"/>
      <c r="L111" s="93"/>
    </row>
    <row r="112" spans="1:14" x14ac:dyDescent="0.45">
      <c r="I112" s="93"/>
      <c r="J112" s="93"/>
      <c r="K112" s="93"/>
      <c r="L112" s="93"/>
      <c r="M112" s="14" t="s">
        <v>535</v>
      </c>
    </row>
    <row r="113" spans="1:14" x14ac:dyDescent="0.45">
      <c r="I113" s="93"/>
      <c r="J113" s="93"/>
      <c r="K113" s="93"/>
      <c r="L113" s="93"/>
      <c r="M113" t="s">
        <v>541</v>
      </c>
    </row>
    <row r="114" spans="1:14" ht="42.75" x14ac:dyDescent="0.45">
      <c r="A114" s="12" t="s">
        <v>10</v>
      </c>
      <c r="B114" s="12" t="s">
        <v>11</v>
      </c>
      <c r="C114" s="12" t="s">
        <v>12</v>
      </c>
      <c r="D114" s="12" t="s">
        <v>13</v>
      </c>
      <c r="E114" s="13" t="s">
        <v>672</v>
      </c>
      <c r="F114" s="13" t="s">
        <v>374</v>
      </c>
      <c r="G114" s="13" t="s">
        <v>375</v>
      </c>
      <c r="H114" s="13" t="s">
        <v>376</v>
      </c>
      <c r="I114" s="13" t="str" cm="1">
        <f t="array" ref="I114:L114">"NCalls"&amp;CHAR(10)&amp;E114:H114</f>
        <v>NCalls
CSVRead
v0.14</v>
      </c>
      <c r="J114" s="13" t="str">
        <v>NCalls
sdkn104
v1.9</v>
      </c>
      <c r="K114" s="13" t="str">
        <v>NCalls
ws_garcia
v3.1.5</v>
      </c>
      <c r="L114" s="59" t="str">
        <v>NCalls
CSV.jl
v0.8.5+</v>
      </c>
      <c r="M114" s="12" t="s">
        <v>14</v>
      </c>
      <c r="N114" s="12" t="s">
        <v>15</v>
      </c>
    </row>
    <row r="115" spans="1:14" x14ac:dyDescent="0.45">
      <c r="A115">
        <f>LEN(B115)</f>
        <v>16</v>
      </c>
      <c r="B115" t="str">
        <f>REPT("x",16)</f>
        <v>xxxxxxxxxxxxxxxx</v>
      </c>
      <c r="C115" s="15">
        <v>8</v>
      </c>
      <c r="D115" s="15">
        <v>1</v>
      </c>
      <c r="E115">
        <v>3.2389367146525846E-4</v>
      </c>
      <c r="F115">
        <v>2.4048517699661211E-4</v>
      </c>
      <c r="G115">
        <v>3.3527258711794627E-3</v>
      </c>
      <c r="H115">
        <v>2.5893595100434359E-4</v>
      </c>
      <c r="I115" s="93">
        <v>15438</v>
      </c>
      <c r="J115" s="93">
        <v>20792</v>
      </c>
      <c r="K115" s="93">
        <v>1492</v>
      </c>
      <c r="L115" s="93">
        <v>19360</v>
      </c>
      <c r="M115" s="93" t="s">
        <v>460</v>
      </c>
      <c r="N115" s="93">
        <v>144</v>
      </c>
    </row>
    <row r="116" spans="1:14" x14ac:dyDescent="0.45">
      <c r="A116">
        <f t="shared" ref="A116:A128" si="6">LEN(B116)</f>
        <v>16</v>
      </c>
      <c r="B116" t="str">
        <f t="shared" ref="B116:B128" si="7">REPT("x",16)</f>
        <v>xxxxxxxxxxxxxxxx</v>
      </c>
      <c r="C116" s="15">
        <v>8</v>
      </c>
      <c r="D116" s="15">
        <v>2</v>
      </c>
      <c r="E116">
        <v>3.9291669809718037E-4</v>
      </c>
      <c r="F116">
        <v>3.2777413306132039E-4</v>
      </c>
      <c r="G116">
        <v>5.9160574293752504E-3</v>
      </c>
      <c r="H116">
        <v>2.8167427187200721E-4</v>
      </c>
      <c r="I116" s="93">
        <v>12726</v>
      </c>
      <c r="J116" s="93">
        <v>15255</v>
      </c>
      <c r="K116" s="93">
        <v>848</v>
      </c>
      <c r="L116" s="93">
        <v>17751</v>
      </c>
      <c r="M116" s="93" t="s">
        <v>461</v>
      </c>
      <c r="N116" s="93">
        <v>280</v>
      </c>
    </row>
    <row r="117" spans="1:14" x14ac:dyDescent="0.45">
      <c r="A117">
        <f t="shared" si="6"/>
        <v>16</v>
      </c>
      <c r="B117" t="str">
        <f t="shared" si="7"/>
        <v>xxxxxxxxxxxxxxxx</v>
      </c>
      <c r="C117" s="15">
        <v>8</v>
      </c>
      <c r="D117" s="15">
        <v>4</v>
      </c>
      <c r="E117">
        <v>3.923995683881352E-4</v>
      </c>
      <c r="F117">
        <v>5.0441836982418307E-4</v>
      </c>
      <c r="G117">
        <v>3.5195907108933992E-3</v>
      </c>
      <c r="H117">
        <v>3.0484087306426044E-4</v>
      </c>
      <c r="I117" s="93">
        <v>12743</v>
      </c>
      <c r="J117" s="93">
        <v>9913</v>
      </c>
      <c r="K117" s="93">
        <v>1421</v>
      </c>
      <c r="L117" s="93">
        <v>16402</v>
      </c>
      <c r="M117" s="93" t="s">
        <v>462</v>
      </c>
      <c r="N117" s="93">
        <v>552</v>
      </c>
    </row>
    <row r="118" spans="1:14" x14ac:dyDescent="0.45">
      <c r="A118">
        <f t="shared" si="6"/>
        <v>16</v>
      </c>
      <c r="B118" t="str">
        <f t="shared" si="7"/>
        <v>xxxxxxxxxxxxxxxx</v>
      </c>
      <c r="C118" s="15">
        <v>8</v>
      </c>
      <c r="D118" s="15">
        <v>8</v>
      </c>
      <c r="E118">
        <v>4.7454159627990727E-4</v>
      </c>
      <c r="F118">
        <v>3.4556515548962637E-4</v>
      </c>
      <c r="G118">
        <v>3.8125246952049343E-3</v>
      </c>
      <c r="H118">
        <v>3.5080333964779346E-4</v>
      </c>
      <c r="I118" s="93">
        <v>10537</v>
      </c>
      <c r="J118" s="93">
        <v>14470</v>
      </c>
      <c r="K118" s="93">
        <v>1312</v>
      </c>
      <c r="L118" s="93">
        <v>14253</v>
      </c>
      <c r="M118" s="93" t="s">
        <v>463</v>
      </c>
      <c r="N118" s="93">
        <v>1096</v>
      </c>
    </row>
    <row r="119" spans="1:14" x14ac:dyDescent="0.45">
      <c r="A119">
        <f t="shared" si="6"/>
        <v>16</v>
      </c>
      <c r="B119" t="str">
        <f t="shared" si="7"/>
        <v>xxxxxxxxxxxxxxxx</v>
      </c>
      <c r="C119" s="15">
        <v>8</v>
      </c>
      <c r="D119" s="15">
        <v>16</v>
      </c>
      <c r="E119">
        <v>6.8847764009394654E-4</v>
      </c>
      <c r="F119">
        <v>5.6110151481285483E-4</v>
      </c>
      <c r="G119">
        <v>4.4055411454684019E-3</v>
      </c>
      <c r="H119">
        <v>4.3353854157634613E-4</v>
      </c>
      <c r="I119" s="93">
        <v>7263</v>
      </c>
      <c r="J119" s="93">
        <v>8912</v>
      </c>
      <c r="K119" s="93">
        <v>1135</v>
      </c>
      <c r="L119" s="93">
        <v>11533</v>
      </c>
      <c r="M119" s="93" t="s">
        <v>464</v>
      </c>
      <c r="N119" s="93">
        <v>2184</v>
      </c>
    </row>
    <row r="120" spans="1:14" x14ac:dyDescent="0.45">
      <c r="A120">
        <f t="shared" si="6"/>
        <v>16</v>
      </c>
      <c r="B120" t="str">
        <f t="shared" si="7"/>
        <v>xxxxxxxxxxxxxxxx</v>
      </c>
      <c r="C120" s="15">
        <v>8</v>
      </c>
      <c r="D120" s="15">
        <v>32</v>
      </c>
      <c r="E120">
        <v>1.2472143926281166E-3</v>
      </c>
      <c r="F120">
        <v>8.3373024342808322E-4</v>
      </c>
      <c r="G120">
        <v>5.9905002392761546E-3</v>
      </c>
      <c r="H120">
        <v>5.6465273856578201E-4</v>
      </c>
      <c r="I120" s="93">
        <v>4009</v>
      </c>
      <c r="J120" s="93">
        <v>5998</v>
      </c>
      <c r="K120" s="93">
        <v>835</v>
      </c>
      <c r="L120" s="93">
        <v>8855</v>
      </c>
      <c r="M120" s="93" t="s">
        <v>465</v>
      </c>
      <c r="N120" s="93">
        <v>4360</v>
      </c>
    </row>
    <row r="121" spans="1:14" x14ac:dyDescent="0.45">
      <c r="A121">
        <f t="shared" si="6"/>
        <v>16</v>
      </c>
      <c r="B121" t="str">
        <f t="shared" si="7"/>
        <v>xxxxxxxxxxxxxxxx</v>
      </c>
      <c r="C121" s="15">
        <v>8</v>
      </c>
      <c r="D121" s="15">
        <v>64</v>
      </c>
      <c r="E121">
        <v>2.4040045192053254E-3</v>
      </c>
      <c r="F121">
        <v>1.5890128058382857E-3</v>
      </c>
      <c r="G121">
        <v>1.1470673623956193E-2</v>
      </c>
      <c r="H121">
        <v>9.1390970572107475E-4</v>
      </c>
      <c r="I121" s="93">
        <v>2080</v>
      </c>
      <c r="J121" s="93">
        <v>3147</v>
      </c>
      <c r="K121" s="93">
        <v>436</v>
      </c>
      <c r="L121" s="93">
        <v>5471</v>
      </c>
      <c r="M121" s="93" t="s">
        <v>466</v>
      </c>
      <c r="N121" s="93">
        <v>8712</v>
      </c>
    </row>
    <row r="122" spans="1:14" x14ac:dyDescent="0.45">
      <c r="A122">
        <f t="shared" si="6"/>
        <v>16</v>
      </c>
      <c r="B122" t="str">
        <f t="shared" si="7"/>
        <v>xxxxxxxxxxxxxxxx</v>
      </c>
      <c r="C122" s="15">
        <v>8</v>
      </c>
      <c r="D122" s="15">
        <v>128</v>
      </c>
      <c r="E122">
        <v>3.6453543731171647E-3</v>
      </c>
      <c r="F122">
        <v>2.7591086596854635E-3</v>
      </c>
      <c r="G122">
        <v>2.8645673714844243E-2</v>
      </c>
      <c r="H122">
        <v>1.4240956992309882E-3</v>
      </c>
      <c r="I122" s="93">
        <v>1372</v>
      </c>
      <c r="J122" s="93">
        <v>1813</v>
      </c>
      <c r="K122" s="93">
        <v>175</v>
      </c>
      <c r="L122" s="93">
        <v>3511</v>
      </c>
      <c r="M122" s="93" t="s">
        <v>467</v>
      </c>
      <c r="N122" s="93">
        <v>17416</v>
      </c>
    </row>
    <row r="123" spans="1:14" x14ac:dyDescent="0.45">
      <c r="A123">
        <f t="shared" si="6"/>
        <v>16</v>
      </c>
      <c r="B123" t="str">
        <f t="shared" si="7"/>
        <v>xxxxxxxxxxxxxxxx</v>
      </c>
      <c r="C123" s="15">
        <v>8</v>
      </c>
      <c r="D123" s="15">
        <v>256</v>
      </c>
      <c r="E123">
        <v>7.6572010717903807E-3</v>
      </c>
      <c r="F123">
        <v>5.3913015086938434E-3</v>
      </c>
      <c r="G123">
        <v>0.10256705714427695</v>
      </c>
      <c r="H123">
        <v>2.6709334055582683E-3</v>
      </c>
      <c r="I123" s="93">
        <v>653</v>
      </c>
      <c r="J123" s="93">
        <v>928</v>
      </c>
      <c r="K123" s="93">
        <v>49</v>
      </c>
      <c r="L123" s="93">
        <v>1875</v>
      </c>
      <c r="M123" s="93" t="s">
        <v>468</v>
      </c>
      <c r="N123" s="93">
        <v>34824</v>
      </c>
    </row>
    <row r="124" spans="1:14" x14ac:dyDescent="0.45">
      <c r="A124">
        <f t="shared" si="6"/>
        <v>16</v>
      </c>
      <c r="B124" t="str">
        <f t="shared" si="7"/>
        <v>xxxxxxxxxxxxxxxx</v>
      </c>
      <c r="C124" s="15">
        <v>8</v>
      </c>
      <c r="D124" s="15">
        <v>512</v>
      </c>
      <c r="E124">
        <v>1.4157624010885881E-2</v>
      </c>
      <c r="F124">
        <v>1.0645116383130563E-2</v>
      </c>
      <c r="G124">
        <v>0.36370801428399446</v>
      </c>
      <c r="H124">
        <v>4.8459303933520654E-3</v>
      </c>
      <c r="I124" s="93">
        <v>354</v>
      </c>
      <c r="J124" s="93">
        <v>470</v>
      </c>
      <c r="K124" s="93">
        <v>14</v>
      </c>
      <c r="L124" s="93">
        <v>1032</v>
      </c>
      <c r="M124" s="93" t="s">
        <v>469</v>
      </c>
      <c r="N124" s="93">
        <v>69640</v>
      </c>
    </row>
    <row r="125" spans="1:14" x14ac:dyDescent="0.45">
      <c r="A125">
        <f t="shared" si="6"/>
        <v>16</v>
      </c>
      <c r="B125" t="str">
        <f t="shared" si="7"/>
        <v>xxxxxxxxxxxxxxxx</v>
      </c>
      <c r="C125" s="15">
        <v>8</v>
      </c>
      <c r="D125" s="15">
        <v>1024</v>
      </c>
      <c r="E125">
        <v>2.9150770349038201E-2</v>
      </c>
      <c r="F125">
        <v>2.0907876249596787E-2</v>
      </c>
      <c r="G125">
        <v>1.3288703750004061</v>
      </c>
      <c r="H125">
        <v>1.0362318583897181E-2</v>
      </c>
      <c r="I125" s="93">
        <v>172</v>
      </c>
      <c r="J125" s="93">
        <v>240</v>
      </c>
      <c r="K125" s="93">
        <v>4</v>
      </c>
      <c r="L125" s="93">
        <v>483</v>
      </c>
      <c r="M125" s="93" t="s">
        <v>470</v>
      </c>
      <c r="N125" s="93">
        <v>139272</v>
      </c>
    </row>
    <row r="126" spans="1:14" x14ac:dyDescent="0.45">
      <c r="A126">
        <f t="shared" si="6"/>
        <v>16</v>
      </c>
      <c r="B126" t="str">
        <f t="shared" si="7"/>
        <v>xxxxxxxxxxxxxxxx</v>
      </c>
      <c r="C126" s="15">
        <v>8</v>
      </c>
      <c r="D126" s="15">
        <v>2048</v>
      </c>
      <c r="E126">
        <v>5.4024310752509103E-2</v>
      </c>
      <c r="F126">
        <v>4.5141909007184407E-2</v>
      </c>
      <c r="G126">
        <v>6.6539302999153733</v>
      </c>
      <c r="H126">
        <v>2.0457142226550044E-2</v>
      </c>
      <c r="I126" s="93">
        <v>93</v>
      </c>
      <c r="J126" s="93">
        <v>111</v>
      </c>
      <c r="K126" s="93">
        <v>1</v>
      </c>
      <c r="L126" s="93">
        <v>245</v>
      </c>
      <c r="M126" s="93" t="s">
        <v>471</v>
      </c>
      <c r="N126" s="93">
        <v>278536</v>
      </c>
    </row>
    <row r="127" spans="1:14" x14ac:dyDescent="0.45">
      <c r="A127">
        <f t="shared" si="6"/>
        <v>16</v>
      </c>
      <c r="B127" t="str">
        <f t="shared" si="7"/>
        <v>xxxxxxxxxxxxxxxx</v>
      </c>
      <c r="C127" s="15">
        <v>8</v>
      </c>
      <c r="D127" s="15">
        <v>4096</v>
      </c>
      <c r="E127">
        <v>0.10998182608644762</v>
      </c>
      <c r="F127">
        <v>9.0414548213759965E-2</v>
      </c>
      <c r="G127">
        <v>20.703904799884185</v>
      </c>
      <c r="H127">
        <v>4.3181035025366424E-2</v>
      </c>
      <c r="I127" s="93">
        <v>46</v>
      </c>
      <c r="J127" s="93">
        <v>56</v>
      </c>
      <c r="K127" s="93">
        <v>1</v>
      </c>
      <c r="L127" s="93">
        <v>116</v>
      </c>
      <c r="M127" s="93" t="s">
        <v>472</v>
      </c>
      <c r="N127" s="93">
        <v>557064</v>
      </c>
    </row>
    <row r="128" spans="1:14" x14ac:dyDescent="0.45">
      <c r="A128">
        <f t="shared" si="6"/>
        <v>16</v>
      </c>
      <c r="B128" t="str">
        <f t="shared" si="7"/>
        <v>xxxxxxxxxxxxxxxx</v>
      </c>
      <c r="C128" s="15">
        <v>8</v>
      </c>
      <c r="D128" s="15">
        <v>8192</v>
      </c>
      <c r="E128">
        <v>0.20015724400058388</v>
      </c>
      <c r="F128">
        <v>0.16386683548109665</v>
      </c>
      <c r="G128">
        <v>84.01813290012069</v>
      </c>
      <c r="H128">
        <v>8.1112903933371269E-2</v>
      </c>
      <c r="I128" s="93">
        <v>25</v>
      </c>
      <c r="J128" s="93">
        <v>31</v>
      </c>
      <c r="K128" s="93">
        <v>1</v>
      </c>
      <c r="L128" s="93">
        <v>62</v>
      </c>
      <c r="M128" s="93" t="s">
        <v>473</v>
      </c>
      <c r="N128" s="93">
        <v>1114120</v>
      </c>
    </row>
    <row r="129" spans="1:14" x14ac:dyDescent="0.45">
      <c r="I129" s="93"/>
      <c r="J129" s="93"/>
      <c r="K129" s="93"/>
      <c r="L129" s="93"/>
    </row>
    <row r="130" spans="1:14" x14ac:dyDescent="0.45">
      <c r="I130" s="93"/>
      <c r="J130" s="93"/>
      <c r="K130" s="93"/>
      <c r="L130" s="93"/>
    </row>
    <row r="131" spans="1:14" x14ac:dyDescent="0.45">
      <c r="I131" s="93"/>
      <c r="J131" s="93"/>
      <c r="K131" s="93"/>
      <c r="L131" s="93"/>
      <c r="N131" s="93"/>
    </row>
    <row r="132" spans="1:14" x14ac:dyDescent="0.45">
      <c r="I132" s="93"/>
      <c r="J132" s="93"/>
      <c r="K132" s="93"/>
      <c r="L132" s="93"/>
    </row>
    <row r="133" spans="1:14" x14ac:dyDescent="0.45">
      <c r="I133" s="93"/>
      <c r="J133" s="93"/>
      <c r="K133" s="93"/>
      <c r="L133" s="93"/>
    </row>
    <row r="134" spans="1:14" x14ac:dyDescent="0.45">
      <c r="I134" s="93"/>
      <c r="J134" s="93"/>
      <c r="K134" s="93"/>
      <c r="L134" s="93"/>
    </row>
    <row r="135" spans="1:14" x14ac:dyDescent="0.45">
      <c r="I135" s="93"/>
      <c r="J135" s="93"/>
      <c r="K135" s="93"/>
      <c r="L135" s="93"/>
    </row>
    <row r="136" spans="1:14" x14ac:dyDescent="0.45">
      <c r="I136" s="93"/>
      <c r="J136" s="93"/>
      <c r="K136" s="93"/>
      <c r="L136" s="93"/>
    </row>
    <row r="137" spans="1:14" x14ac:dyDescent="0.45">
      <c r="I137" s="93"/>
      <c r="J137" s="93"/>
      <c r="K137" s="93"/>
      <c r="L137" s="93"/>
    </row>
    <row r="138" spans="1:14" x14ac:dyDescent="0.45">
      <c r="I138" s="93"/>
      <c r="J138" s="93"/>
      <c r="K138" s="93"/>
      <c r="L138" s="93"/>
    </row>
    <row r="139" spans="1:14" x14ac:dyDescent="0.45">
      <c r="I139" s="93"/>
      <c r="J139" s="93"/>
      <c r="K139" s="93"/>
      <c r="L139" s="93"/>
      <c r="M139" s="14" t="s">
        <v>536</v>
      </c>
    </row>
    <row r="140" spans="1:14" x14ac:dyDescent="0.45">
      <c r="I140" s="93"/>
      <c r="J140" s="93"/>
      <c r="K140" s="93"/>
      <c r="L140" s="93"/>
      <c r="M140" t="s">
        <v>542</v>
      </c>
    </row>
    <row r="141" spans="1:14" ht="42.75" x14ac:dyDescent="0.45">
      <c r="A141" s="12" t="s">
        <v>10</v>
      </c>
      <c r="B141" s="12" t="s">
        <v>11</v>
      </c>
      <c r="C141" s="12" t="s">
        <v>12</v>
      </c>
      <c r="D141" s="12" t="s">
        <v>13</v>
      </c>
      <c r="E141" s="13" t="s">
        <v>672</v>
      </c>
      <c r="F141" s="13" t="s">
        <v>374</v>
      </c>
      <c r="G141" s="13" t="s">
        <v>375</v>
      </c>
      <c r="H141" s="13" t="s">
        <v>376</v>
      </c>
      <c r="I141" s="13" t="str" cm="1">
        <f t="array" ref="I141:L141">"NCalls"&amp;CHAR(10)&amp;E141:H141</f>
        <v>NCalls
CSVRead
v0.14</v>
      </c>
      <c r="J141" s="13" t="str">
        <v>NCalls
sdkn104
v1.9</v>
      </c>
      <c r="K141" s="13" t="str">
        <v>NCalls
ws_garcia
v3.1.5</v>
      </c>
      <c r="L141" s="59" t="str">
        <v>NCalls
CSV.jl
v0.8.5+</v>
      </c>
      <c r="M141" s="12" t="s">
        <v>14</v>
      </c>
      <c r="N141" s="12" t="s">
        <v>15</v>
      </c>
    </row>
    <row r="142" spans="1:14" x14ac:dyDescent="0.45">
      <c r="A142" s="93" cm="1">
        <f t="array" ref="A142:A156">LEN(B142:B156)</f>
        <v>1</v>
      </c>
      <c r="B142" t="s">
        <v>16</v>
      </c>
      <c r="C142" s="93">
        <v>1024</v>
      </c>
      <c r="D142">
        <v>8</v>
      </c>
      <c r="E142">
        <v>1.7843101067581212E-2</v>
      </c>
      <c r="F142">
        <v>1.2755322704276982E-2</v>
      </c>
      <c r="G142">
        <v>3.4328422603222913E-2</v>
      </c>
      <c r="H142">
        <v>1.364256480218281E-3</v>
      </c>
      <c r="I142" s="93">
        <v>281</v>
      </c>
      <c r="J142" s="93">
        <v>392</v>
      </c>
      <c r="K142" s="93">
        <v>146</v>
      </c>
      <c r="L142" s="93">
        <v>3665</v>
      </c>
      <c r="M142" s="93" t="s">
        <v>474</v>
      </c>
      <c r="N142" s="93">
        <v>17408</v>
      </c>
    </row>
    <row r="143" spans="1:14" x14ac:dyDescent="0.45">
      <c r="A143" s="93">
        <v>2</v>
      </c>
      <c r="B143" t="s">
        <v>17</v>
      </c>
      <c r="C143" s="93">
        <v>1024</v>
      </c>
      <c r="D143">
        <v>8</v>
      </c>
      <c r="E143">
        <v>2.2143536726367222E-2</v>
      </c>
      <c r="F143">
        <v>1.3040206510292288E-2</v>
      </c>
      <c r="G143">
        <v>3.6109511511025136E-2</v>
      </c>
      <c r="H143">
        <v>2.6033316845077204E-3</v>
      </c>
      <c r="I143" s="93">
        <v>226</v>
      </c>
      <c r="J143" s="93">
        <v>384</v>
      </c>
      <c r="K143" s="93">
        <v>139</v>
      </c>
      <c r="L143" s="93">
        <v>1921</v>
      </c>
      <c r="M143" s="93" t="s">
        <v>475</v>
      </c>
      <c r="N143" s="93">
        <v>25600</v>
      </c>
    </row>
    <row r="144" spans="1:14" x14ac:dyDescent="0.45">
      <c r="A144" s="93">
        <v>4</v>
      </c>
      <c r="B144" t="s">
        <v>18</v>
      </c>
      <c r="C144" s="93">
        <v>1024</v>
      </c>
      <c r="D144">
        <v>8</v>
      </c>
      <c r="E144">
        <v>2.0120139358131343E-2</v>
      </c>
      <c r="F144">
        <v>1.4261212251003184E-2</v>
      </c>
      <c r="G144">
        <v>3.6158674820359768E-2</v>
      </c>
      <c r="H144">
        <v>2.742965371061713E-3</v>
      </c>
      <c r="I144" s="93">
        <v>249</v>
      </c>
      <c r="J144" s="93">
        <v>351</v>
      </c>
      <c r="K144" s="93">
        <v>139</v>
      </c>
      <c r="L144" s="93">
        <v>1848</v>
      </c>
      <c r="M144" s="93" t="s">
        <v>476</v>
      </c>
      <c r="N144" s="93">
        <v>41984</v>
      </c>
    </row>
    <row r="145" spans="1:14" x14ac:dyDescent="0.45">
      <c r="A145" s="93">
        <v>8</v>
      </c>
      <c r="B145" t="s">
        <v>19</v>
      </c>
      <c r="C145" s="93">
        <v>1024</v>
      </c>
      <c r="D145">
        <v>8</v>
      </c>
      <c r="E145">
        <v>2.2193586725774591E-2</v>
      </c>
      <c r="F145">
        <v>1.7415785764266428E-2</v>
      </c>
      <c r="G145">
        <v>3.7158210370344696E-2</v>
      </c>
      <c r="H145">
        <v>1.7979144192736426E-3</v>
      </c>
      <c r="I145" s="93">
        <v>226</v>
      </c>
      <c r="J145" s="93">
        <v>288</v>
      </c>
      <c r="K145" s="93">
        <v>135</v>
      </c>
      <c r="L145" s="93">
        <v>2781</v>
      </c>
      <c r="M145" s="93" t="s">
        <v>477</v>
      </c>
      <c r="N145" s="93">
        <v>74752</v>
      </c>
    </row>
    <row r="146" spans="1:14" x14ac:dyDescent="0.45">
      <c r="A146" s="93">
        <v>16</v>
      </c>
      <c r="B146" t="s">
        <v>20</v>
      </c>
      <c r="C146" s="93">
        <v>1024</v>
      </c>
      <c r="D146">
        <v>8</v>
      </c>
      <c r="E146">
        <v>2.8081259218060189E-2</v>
      </c>
      <c r="F146">
        <v>2.2036399118938701E-2</v>
      </c>
      <c r="G146">
        <v>3.8426004579461374E-2</v>
      </c>
      <c r="H146">
        <v>1.3818734256758089E-3</v>
      </c>
      <c r="I146" s="93">
        <v>179</v>
      </c>
      <c r="J146" s="93">
        <v>227</v>
      </c>
      <c r="K146" s="93">
        <v>131</v>
      </c>
      <c r="L146" s="93">
        <v>3619</v>
      </c>
      <c r="M146" s="93" t="s">
        <v>478</v>
      </c>
      <c r="N146" s="93">
        <v>140288</v>
      </c>
    </row>
    <row r="147" spans="1:14" x14ac:dyDescent="0.45">
      <c r="A147" s="93">
        <v>32</v>
      </c>
      <c r="B147" t="s">
        <v>21</v>
      </c>
      <c r="C147" s="93">
        <v>1024</v>
      </c>
      <c r="D147">
        <v>8</v>
      </c>
      <c r="E147">
        <v>3.6450248550745135E-2</v>
      </c>
      <c r="F147">
        <v>3.167405189751777E-2</v>
      </c>
      <c r="G147">
        <v>4.1428198347114455E-2</v>
      </c>
      <c r="H147">
        <v>1.85459940652819E-3</v>
      </c>
      <c r="I147" s="93">
        <v>138</v>
      </c>
      <c r="J147" s="93">
        <v>158</v>
      </c>
      <c r="K147" s="93">
        <v>121</v>
      </c>
      <c r="L147" s="93">
        <v>2696</v>
      </c>
      <c r="M147" s="93" t="s">
        <v>479</v>
      </c>
      <c r="N147" s="93">
        <v>271360</v>
      </c>
    </row>
    <row r="148" spans="1:14" x14ac:dyDescent="0.45">
      <c r="A148" s="93">
        <v>64</v>
      </c>
      <c r="B148" t="s">
        <v>22</v>
      </c>
      <c r="C148" s="93">
        <v>1024</v>
      </c>
      <c r="D148">
        <v>8</v>
      </c>
      <c r="E148">
        <v>5.7900532183569227E-2</v>
      </c>
      <c r="F148">
        <v>5.1100276529370825E-2</v>
      </c>
      <c r="G148">
        <v>3.9965215078111557E-2</v>
      </c>
      <c r="H148">
        <v>2.5863494596905399E-3</v>
      </c>
      <c r="I148" s="93">
        <v>87</v>
      </c>
      <c r="J148" s="93">
        <v>98</v>
      </c>
      <c r="K148" s="93">
        <v>126</v>
      </c>
      <c r="L148" s="93">
        <v>1934</v>
      </c>
      <c r="M148" s="93" t="s">
        <v>480</v>
      </c>
      <c r="N148" s="93">
        <v>533504</v>
      </c>
    </row>
    <row r="149" spans="1:14" x14ac:dyDescent="0.45">
      <c r="A149" s="93">
        <v>128</v>
      </c>
      <c r="B149" t="s">
        <v>23</v>
      </c>
      <c r="C149" s="93">
        <v>1024</v>
      </c>
      <c r="D149">
        <v>8</v>
      </c>
      <c r="E149">
        <v>9.4685675470896485E-2</v>
      </c>
      <c r="F149">
        <v>8.7908596490722218E-2</v>
      </c>
      <c r="G149">
        <v>5.1149216328500488E-2</v>
      </c>
      <c r="H149">
        <v>2.4955089458686386E-3</v>
      </c>
      <c r="I149" s="93">
        <v>53</v>
      </c>
      <c r="J149" s="93">
        <v>57</v>
      </c>
      <c r="K149" s="93">
        <v>98</v>
      </c>
      <c r="L149" s="93">
        <v>2004</v>
      </c>
      <c r="M149" s="93" t="s">
        <v>481</v>
      </c>
      <c r="N149" s="93">
        <v>1057792</v>
      </c>
    </row>
    <row r="150" spans="1:14" x14ac:dyDescent="0.45">
      <c r="A150" s="93">
        <v>256</v>
      </c>
      <c r="B150" t="s">
        <v>24</v>
      </c>
      <c r="C150" s="93">
        <v>1024</v>
      </c>
      <c r="D150">
        <v>8</v>
      </c>
      <c r="E150">
        <v>0.16879466332805654</v>
      </c>
      <c r="F150">
        <v>0.16441877741336583</v>
      </c>
      <c r="G150">
        <v>6.5597925973185284E-2</v>
      </c>
      <c r="H150">
        <v>4.0428455355867032E-3</v>
      </c>
      <c r="I150" s="93">
        <v>30</v>
      </c>
      <c r="J150" s="93">
        <v>31</v>
      </c>
      <c r="K150" s="93">
        <v>77</v>
      </c>
      <c r="L150" s="93">
        <v>1237</v>
      </c>
      <c r="M150" s="93" t="s">
        <v>482</v>
      </c>
      <c r="N150" s="93">
        <v>2106368</v>
      </c>
    </row>
    <row r="151" spans="1:14" x14ac:dyDescent="0.45">
      <c r="A151" s="93">
        <v>512</v>
      </c>
      <c r="B151" t="s">
        <v>25</v>
      </c>
      <c r="C151" s="93">
        <v>1024</v>
      </c>
      <c r="D151">
        <v>8</v>
      </c>
      <c r="E151">
        <v>0.34755982666586838</v>
      </c>
      <c r="F151">
        <v>0.34909867999764782</v>
      </c>
      <c r="G151">
        <v>0.10525561874965206</v>
      </c>
      <c r="H151">
        <v>1.0026052146254178E-2</v>
      </c>
      <c r="I151" s="93">
        <v>15</v>
      </c>
      <c r="J151" s="93">
        <v>15</v>
      </c>
      <c r="K151" s="93">
        <v>48</v>
      </c>
      <c r="L151" s="93">
        <v>499</v>
      </c>
      <c r="M151" s="93" t="s">
        <v>483</v>
      </c>
      <c r="N151" s="93">
        <v>4203520</v>
      </c>
    </row>
    <row r="152" spans="1:14" x14ac:dyDescent="0.45">
      <c r="A152" s="93">
        <v>1024</v>
      </c>
      <c r="B152" t="s">
        <v>26</v>
      </c>
      <c r="C152" s="93">
        <v>1024</v>
      </c>
      <c r="D152">
        <v>8</v>
      </c>
      <c r="E152">
        <v>0.62395444445105064</v>
      </c>
      <c r="F152">
        <v>0.60693062223597538</v>
      </c>
      <c r="G152">
        <v>0.3189896374969976</v>
      </c>
      <c r="H152">
        <v>9.9365077321491545E-3</v>
      </c>
      <c r="I152" s="93">
        <v>9</v>
      </c>
      <c r="J152" s="93">
        <v>9</v>
      </c>
      <c r="K152" s="93">
        <v>16</v>
      </c>
      <c r="L152" s="93">
        <v>504</v>
      </c>
      <c r="M152" s="93" t="s">
        <v>484</v>
      </c>
      <c r="N152" s="93">
        <v>8397824</v>
      </c>
    </row>
    <row r="153" spans="1:14" x14ac:dyDescent="0.45">
      <c r="A153" s="93">
        <v>2048</v>
      </c>
      <c r="B153" t="s">
        <v>27</v>
      </c>
      <c r="C153" s="93">
        <v>1024</v>
      </c>
      <c r="D153">
        <v>8</v>
      </c>
      <c r="E153">
        <v>1.4731898999889381</v>
      </c>
      <c r="F153">
        <v>1.2197190400213003</v>
      </c>
      <c r="G153">
        <v>0.85384173334265745</v>
      </c>
      <c r="H153">
        <v>2.1982456508435701E-2</v>
      </c>
      <c r="I153" s="93">
        <v>4</v>
      </c>
      <c r="J153" s="93">
        <v>5</v>
      </c>
      <c r="K153" s="93">
        <v>6</v>
      </c>
      <c r="L153" s="93">
        <v>228</v>
      </c>
      <c r="M153" s="93" t="s">
        <v>485</v>
      </c>
      <c r="N153" s="93">
        <v>16786432</v>
      </c>
    </row>
    <row r="154" spans="1:14" x14ac:dyDescent="0.45">
      <c r="A154" s="93">
        <v>4096</v>
      </c>
      <c r="B154" t="s">
        <v>28</v>
      </c>
      <c r="C154" s="93">
        <v>1024</v>
      </c>
      <c r="D154">
        <v>8</v>
      </c>
      <c r="E154">
        <v>2.8366426500724629</v>
      </c>
      <c r="F154">
        <v>2.6005792999640107</v>
      </c>
      <c r="G154">
        <v>3.0455874500330538</v>
      </c>
      <c r="H154">
        <v>5.067999839782715E-2</v>
      </c>
      <c r="I154" s="93">
        <v>2</v>
      </c>
      <c r="J154" s="93">
        <v>2</v>
      </c>
      <c r="K154" s="93">
        <v>2</v>
      </c>
      <c r="L154" s="93">
        <v>100</v>
      </c>
      <c r="M154" s="93" t="s">
        <v>486</v>
      </c>
      <c r="N154" s="93">
        <v>33563648</v>
      </c>
    </row>
    <row r="155" spans="1:14" x14ac:dyDescent="0.45">
      <c r="A155" s="93">
        <v>8192</v>
      </c>
      <c r="B155" t="s">
        <v>29</v>
      </c>
      <c r="C155" s="93">
        <v>1024</v>
      </c>
      <c r="D155">
        <v>8</v>
      </c>
      <c r="E155">
        <v>5.2588512999936938</v>
      </c>
      <c r="F155">
        <v>5.0116866999305785</v>
      </c>
      <c r="G155">
        <v>12.017903300002217</v>
      </c>
      <c r="H155">
        <v>9.8156863567875882E-2</v>
      </c>
      <c r="I155" s="93">
        <v>1</v>
      </c>
      <c r="J155" s="93">
        <v>1</v>
      </c>
      <c r="K155" s="93">
        <v>1</v>
      </c>
      <c r="L155" s="93">
        <v>51</v>
      </c>
      <c r="M155" s="93" t="s">
        <v>487</v>
      </c>
      <c r="N155" s="93">
        <v>67118080</v>
      </c>
    </row>
    <row r="156" spans="1:14" x14ac:dyDescent="0.45">
      <c r="A156" s="93">
        <v>16384</v>
      </c>
      <c r="B156" t="s">
        <v>30</v>
      </c>
      <c r="C156" s="93">
        <v>1024</v>
      </c>
      <c r="D156">
        <v>8</v>
      </c>
      <c r="E156">
        <v>11.078408899949864</v>
      </c>
      <c r="F156">
        <v>10.804766900138929</v>
      </c>
      <c r="G156">
        <v>93.967303199926391</v>
      </c>
      <c r="H156">
        <v>0.14027778307596842</v>
      </c>
      <c r="I156" s="93">
        <v>1</v>
      </c>
      <c r="J156" s="93">
        <v>1</v>
      </c>
      <c r="K156" s="93">
        <v>1</v>
      </c>
      <c r="L156" s="93">
        <v>36</v>
      </c>
      <c r="M156" s="93" t="s">
        <v>488</v>
      </c>
      <c r="N156" s="93">
        <v>134226944</v>
      </c>
    </row>
    <row r="157" spans="1:14" x14ac:dyDescent="0.45">
      <c r="I157" s="93"/>
      <c r="J157" s="93"/>
      <c r="K157" s="93"/>
      <c r="L157" s="93"/>
    </row>
    <row r="158" spans="1:14" x14ac:dyDescent="0.45">
      <c r="I158" s="93"/>
      <c r="J158" s="93"/>
      <c r="K158" s="93"/>
      <c r="L158" s="93"/>
      <c r="N158">
        <f>N156/1000000/E156</f>
        <v>12.11608500933807</v>
      </c>
    </row>
    <row r="159" spans="1:14" x14ac:dyDescent="0.45">
      <c r="I159" s="93"/>
      <c r="J159" s="93"/>
      <c r="K159" s="93"/>
      <c r="L159" s="93"/>
      <c r="N159" s="93">
        <f>C156*D156/E156</f>
        <v>739.45636724395263</v>
      </c>
    </row>
    <row r="160" spans="1:14" x14ac:dyDescent="0.45">
      <c r="I160" s="93"/>
      <c r="J160" s="93"/>
      <c r="K160" s="93"/>
      <c r="L160" s="93"/>
    </row>
    <row r="161" spans="1:14" x14ac:dyDescent="0.45">
      <c r="I161" s="93"/>
      <c r="J161" s="93"/>
      <c r="K161" s="93"/>
      <c r="L161" s="93"/>
    </row>
    <row r="162" spans="1:14" x14ac:dyDescent="0.45">
      <c r="I162" s="93"/>
      <c r="J162" s="93"/>
      <c r="K162" s="93"/>
      <c r="L162" s="93"/>
    </row>
    <row r="163" spans="1:14" x14ac:dyDescent="0.45">
      <c r="I163" s="93"/>
      <c r="J163" s="93"/>
      <c r="K163" s="93"/>
      <c r="L163" s="93"/>
    </row>
    <row r="164" spans="1:14" x14ac:dyDescent="0.45">
      <c r="I164" s="93"/>
      <c r="J164" s="93"/>
      <c r="K164" s="93"/>
      <c r="L164" s="93"/>
    </row>
    <row r="165" spans="1:14" x14ac:dyDescent="0.45">
      <c r="I165" s="93"/>
      <c r="J165" s="93"/>
      <c r="K165" s="93"/>
      <c r="L165" s="93"/>
    </row>
    <row r="166" spans="1:14" x14ac:dyDescent="0.45">
      <c r="I166" s="93"/>
      <c r="J166" s="93"/>
      <c r="K166" s="93"/>
      <c r="L166" s="93"/>
      <c r="M166" s="14" t="s">
        <v>537</v>
      </c>
    </row>
    <row r="167" spans="1:14" ht="57" x14ac:dyDescent="0.45">
      <c r="I167" s="93"/>
      <c r="J167" s="93"/>
      <c r="K167" s="93"/>
      <c r="L167" s="93"/>
      <c r="M167" s="65" t="s">
        <v>543</v>
      </c>
    </row>
    <row r="168" spans="1:14" ht="42.75" x14ac:dyDescent="0.45">
      <c r="A168" s="12" t="s">
        <v>10</v>
      </c>
      <c r="B168" s="12" t="s">
        <v>11</v>
      </c>
      <c r="C168" s="12" t="s">
        <v>12</v>
      </c>
      <c r="D168" s="12" t="s">
        <v>13</v>
      </c>
      <c r="E168" s="13" t="s">
        <v>672</v>
      </c>
      <c r="F168" s="13" t="s">
        <v>374</v>
      </c>
      <c r="G168" s="13" t="s">
        <v>375</v>
      </c>
      <c r="H168" s="13" t="s">
        <v>376</v>
      </c>
      <c r="I168" s="13" t="str" cm="1">
        <f t="array" ref="I168:L168">"NCalls"&amp;CHAR(10)&amp;E168:H168</f>
        <v>NCalls
CSVRead
v0.14</v>
      </c>
      <c r="J168" s="13" t="str">
        <v>NCalls
sdkn104
v1.9</v>
      </c>
      <c r="K168" s="13" t="str">
        <v>NCalls
ws_garcia
v3.1.5</v>
      </c>
      <c r="L168" s="59" t="str">
        <v>NCalls
CSV.jl
v0.8.5+</v>
      </c>
      <c r="M168" s="12" t="s">
        <v>14</v>
      </c>
      <c r="N168" s="12" t="s">
        <v>15</v>
      </c>
    </row>
    <row r="169" spans="1:14" x14ac:dyDescent="0.45">
      <c r="A169" s="93">
        <v>3</v>
      </c>
      <c r="B169" t="s">
        <v>31</v>
      </c>
      <c r="C169" s="93">
        <v>1024</v>
      </c>
      <c r="D169">
        <v>8</v>
      </c>
      <c r="E169">
        <v>5.9959782143345193E-2</v>
      </c>
      <c r="F169">
        <v>4.6998128036002271E-2</v>
      </c>
      <c r="G169">
        <v>0.10428097500213578</v>
      </c>
      <c r="H169">
        <v>2.2690562284576913E-3</v>
      </c>
      <c r="I169" s="93">
        <v>84</v>
      </c>
      <c r="J169" s="93">
        <v>107</v>
      </c>
      <c r="K169" s="93">
        <v>48</v>
      </c>
      <c r="L169" s="93">
        <v>2204</v>
      </c>
      <c r="M169" s="62" t="s">
        <v>489</v>
      </c>
      <c r="N169" s="93">
        <v>66560</v>
      </c>
    </row>
    <row r="170" spans="1:14" x14ac:dyDescent="0.45">
      <c r="A170" s="93">
        <v>4</v>
      </c>
      <c r="B170" t="s">
        <v>32</v>
      </c>
      <c r="C170" s="93">
        <v>1024</v>
      </c>
      <c r="D170">
        <v>8</v>
      </c>
      <c r="E170">
        <v>8.0862275809199816E-2</v>
      </c>
      <c r="F170">
        <v>4.9397517646224624E-2</v>
      </c>
      <c r="G170">
        <v>9.1358189094303682E-2</v>
      </c>
      <c r="H170">
        <v>2.2025539821488695E-3</v>
      </c>
      <c r="I170" s="93">
        <v>62</v>
      </c>
      <c r="J170" s="93">
        <v>102</v>
      </c>
      <c r="K170" s="93">
        <v>55</v>
      </c>
      <c r="L170" s="93">
        <v>2271</v>
      </c>
      <c r="M170" s="93" t="s">
        <v>490</v>
      </c>
      <c r="N170" s="93">
        <v>74752</v>
      </c>
    </row>
    <row r="171" spans="1:14" x14ac:dyDescent="0.45">
      <c r="A171" s="93">
        <v>6</v>
      </c>
      <c r="B171" t="s">
        <v>33</v>
      </c>
      <c r="C171" s="93">
        <v>1024</v>
      </c>
      <c r="D171">
        <v>8</v>
      </c>
      <c r="E171">
        <v>7.0492473240731893E-2</v>
      </c>
      <c r="F171">
        <v>5.2491942706789509E-2</v>
      </c>
      <c r="G171">
        <v>9.5470115094322641E-2</v>
      </c>
      <c r="H171">
        <v>2.303546719263359E-3</v>
      </c>
      <c r="I171" s="93">
        <v>71</v>
      </c>
      <c r="J171" s="93">
        <v>96</v>
      </c>
      <c r="K171" s="93">
        <v>53</v>
      </c>
      <c r="L171" s="93">
        <v>2171</v>
      </c>
      <c r="M171" s="93" t="s">
        <v>491</v>
      </c>
      <c r="N171" s="93">
        <v>91136</v>
      </c>
    </row>
    <row r="172" spans="1:14" x14ac:dyDescent="0.45">
      <c r="A172" s="93">
        <v>10</v>
      </c>
      <c r="B172" t="s">
        <v>34</v>
      </c>
      <c r="C172" s="93">
        <v>1024</v>
      </c>
      <c r="D172">
        <v>8</v>
      </c>
      <c r="E172">
        <v>0.10435026530556533</v>
      </c>
      <c r="F172">
        <v>6.7606131080538034E-2</v>
      </c>
      <c r="G172">
        <v>0.14218310810424187</v>
      </c>
      <c r="H172">
        <v>1.7024174327545114E-3</v>
      </c>
      <c r="I172" s="93">
        <v>49</v>
      </c>
      <c r="J172" s="93">
        <v>74</v>
      </c>
      <c r="K172" s="93">
        <v>37</v>
      </c>
      <c r="L172" s="93">
        <v>2937</v>
      </c>
      <c r="M172" s="93" t="s">
        <v>492</v>
      </c>
      <c r="N172" s="93">
        <v>123904</v>
      </c>
    </row>
    <row r="173" spans="1:14" x14ac:dyDescent="0.45">
      <c r="A173" s="93">
        <v>18</v>
      </c>
      <c r="B173" t="s">
        <v>35</v>
      </c>
      <c r="C173" s="93">
        <v>1024</v>
      </c>
      <c r="D173">
        <v>8</v>
      </c>
      <c r="E173">
        <v>8.5509718644385363E-2</v>
      </c>
      <c r="F173">
        <v>5.7294565909118814E-2</v>
      </c>
      <c r="G173">
        <v>9.345132777795058E-2</v>
      </c>
      <c r="H173">
        <v>1.8529084577698228E-3</v>
      </c>
      <c r="I173" s="93">
        <v>59</v>
      </c>
      <c r="J173" s="93">
        <v>88</v>
      </c>
      <c r="K173" s="93">
        <v>54</v>
      </c>
      <c r="L173" s="93">
        <v>2699</v>
      </c>
      <c r="M173" s="93" t="s">
        <v>493</v>
      </c>
      <c r="N173" s="93">
        <v>189440</v>
      </c>
    </row>
    <row r="174" spans="1:14" x14ac:dyDescent="0.45">
      <c r="A174" s="93">
        <v>34</v>
      </c>
      <c r="B174" t="s">
        <v>36</v>
      </c>
      <c r="C174" s="93">
        <v>1024</v>
      </c>
      <c r="D174">
        <v>8</v>
      </c>
      <c r="E174">
        <v>7.2697775360817715E-2</v>
      </c>
      <c r="F174">
        <v>6.9702530554625108E-2</v>
      </c>
      <c r="G174">
        <v>8.0649458067191218E-2</v>
      </c>
      <c r="H174">
        <v>2.866209132661814E-3</v>
      </c>
      <c r="I174" s="93">
        <v>69</v>
      </c>
      <c r="J174" s="93">
        <v>72</v>
      </c>
      <c r="K174" s="93">
        <v>62</v>
      </c>
      <c r="L174" s="93">
        <v>1749</v>
      </c>
      <c r="M174" s="93" t="s">
        <v>494</v>
      </c>
      <c r="N174" s="93">
        <v>320512</v>
      </c>
    </row>
    <row r="175" spans="1:14" x14ac:dyDescent="0.45">
      <c r="A175" s="93">
        <v>66</v>
      </c>
      <c r="B175" t="s">
        <v>37</v>
      </c>
      <c r="C175" s="93">
        <v>1024</v>
      </c>
      <c r="D175">
        <v>8</v>
      </c>
      <c r="E175">
        <v>9.8866494121395199E-2</v>
      </c>
      <c r="F175">
        <v>9.2129676361483601E-2</v>
      </c>
      <c r="G175">
        <v>0.10068984199780971</v>
      </c>
      <c r="H175">
        <v>3.0562347188264061E-3</v>
      </c>
      <c r="I175" s="93">
        <v>51</v>
      </c>
      <c r="J175" s="93">
        <v>55</v>
      </c>
      <c r="K175" s="93">
        <v>50</v>
      </c>
      <c r="L175" s="93">
        <v>1636</v>
      </c>
      <c r="M175" s="93" t="s">
        <v>495</v>
      </c>
      <c r="N175" s="93">
        <v>582656</v>
      </c>
    </row>
    <row r="176" spans="1:14" x14ac:dyDescent="0.45">
      <c r="A176" s="93">
        <v>130</v>
      </c>
      <c r="B176" t="s">
        <v>38</v>
      </c>
      <c r="C176" s="93">
        <v>1024</v>
      </c>
      <c r="D176">
        <v>8</v>
      </c>
      <c r="E176">
        <v>0.14179184999860203</v>
      </c>
      <c r="F176">
        <v>0.14015398333625248</v>
      </c>
      <c r="G176">
        <v>0.10323124285787344</v>
      </c>
      <c r="H176">
        <v>3.271208171059969E-3</v>
      </c>
      <c r="I176" s="93">
        <v>36</v>
      </c>
      <c r="J176" s="93">
        <v>36</v>
      </c>
      <c r="K176" s="93">
        <v>49</v>
      </c>
      <c r="L176" s="93">
        <v>1556</v>
      </c>
      <c r="M176" s="93" t="s">
        <v>496</v>
      </c>
      <c r="N176" s="93">
        <v>1106944</v>
      </c>
    </row>
    <row r="177" spans="1:14" x14ac:dyDescent="0.45">
      <c r="A177" s="93">
        <v>258</v>
      </c>
      <c r="B177" t="s">
        <v>39</v>
      </c>
      <c r="C177" s="93">
        <v>1024</v>
      </c>
      <c r="D177">
        <v>8</v>
      </c>
      <c r="E177">
        <v>0.21745403333140226</v>
      </c>
      <c r="F177">
        <v>0.21068991250164495</v>
      </c>
      <c r="G177">
        <v>0.13176992368320689</v>
      </c>
      <c r="H177">
        <v>5.5465632161650052E-3</v>
      </c>
      <c r="I177" s="93">
        <v>24</v>
      </c>
      <c r="J177" s="93">
        <v>24</v>
      </c>
      <c r="K177" s="93">
        <v>38</v>
      </c>
      <c r="L177" s="93">
        <v>902</v>
      </c>
      <c r="M177" s="93" t="s">
        <v>497</v>
      </c>
      <c r="N177" s="93">
        <v>2155520</v>
      </c>
    </row>
    <row r="178" spans="1:14" x14ac:dyDescent="0.45">
      <c r="A178" s="93">
        <v>514</v>
      </c>
      <c r="B178" t="s">
        <v>40</v>
      </c>
      <c r="C178" s="93">
        <v>1024</v>
      </c>
      <c r="D178">
        <v>8</v>
      </c>
      <c r="E178">
        <v>0.3581557142814355</v>
      </c>
      <c r="F178">
        <v>0.34285347332867483</v>
      </c>
      <c r="G178">
        <v>0.14377817714453808</v>
      </c>
      <c r="H178">
        <v>1.0118342950734396E-2</v>
      </c>
      <c r="I178" s="93">
        <v>14</v>
      </c>
      <c r="J178" s="93">
        <v>15</v>
      </c>
      <c r="K178" s="93">
        <v>35</v>
      </c>
      <c r="L178" s="93">
        <v>507</v>
      </c>
      <c r="M178" s="93" t="s">
        <v>498</v>
      </c>
      <c r="N178" s="93">
        <v>4252672</v>
      </c>
    </row>
    <row r="179" spans="1:14" x14ac:dyDescent="0.45">
      <c r="A179" s="93">
        <v>1026</v>
      </c>
      <c r="B179" t="s">
        <v>41</v>
      </c>
      <c r="C179" s="93">
        <v>1024</v>
      </c>
      <c r="D179">
        <v>8</v>
      </c>
      <c r="E179">
        <v>0.65973662500618957</v>
      </c>
      <c r="F179">
        <v>0.64424041251186281</v>
      </c>
      <c r="G179">
        <v>0.25968662499217315</v>
      </c>
      <c r="H179">
        <v>1.3891667127609253E-2</v>
      </c>
      <c r="I179" s="93">
        <v>8</v>
      </c>
      <c r="J179" s="93">
        <v>8</v>
      </c>
      <c r="K179" s="93">
        <v>20</v>
      </c>
      <c r="L179" s="93">
        <v>360</v>
      </c>
      <c r="M179" s="93" t="s">
        <v>499</v>
      </c>
      <c r="N179" s="93">
        <v>8446976</v>
      </c>
    </row>
    <row r="180" spans="1:14" x14ac:dyDescent="0.45">
      <c r="A180" s="93">
        <v>2050</v>
      </c>
      <c r="B180" t="s">
        <v>42</v>
      </c>
      <c r="C180" s="93">
        <v>1024</v>
      </c>
      <c r="D180">
        <v>8</v>
      </c>
      <c r="E180">
        <v>1.2382514200173318</v>
      </c>
      <c r="F180">
        <v>1.2167625000234694</v>
      </c>
      <c r="G180">
        <v>0.92099116665000713</v>
      </c>
      <c r="H180">
        <v>2.1743478982344917E-2</v>
      </c>
      <c r="I180" s="93">
        <v>5</v>
      </c>
      <c r="J180" s="93">
        <v>5</v>
      </c>
      <c r="K180" s="93">
        <v>6</v>
      </c>
      <c r="L180" s="93">
        <v>230</v>
      </c>
      <c r="M180" s="93" t="s">
        <v>500</v>
      </c>
      <c r="N180" s="93">
        <v>16835584</v>
      </c>
    </row>
    <row r="181" spans="1:14" x14ac:dyDescent="0.45">
      <c r="A181" s="93">
        <v>4098</v>
      </c>
      <c r="B181" t="s">
        <v>43</v>
      </c>
      <c r="C181" s="93">
        <v>1024</v>
      </c>
      <c r="D181">
        <v>8</v>
      </c>
      <c r="E181">
        <v>2.4251118999285004</v>
      </c>
      <c r="F181">
        <v>2.4182281667211405</v>
      </c>
      <c r="G181">
        <v>3.1974261999130249</v>
      </c>
      <c r="H181">
        <v>4.6444444744675246E-2</v>
      </c>
      <c r="I181" s="93">
        <v>3</v>
      </c>
      <c r="J181" s="93">
        <v>3</v>
      </c>
      <c r="K181" s="93">
        <v>2</v>
      </c>
      <c r="L181" s="93">
        <v>108</v>
      </c>
      <c r="M181" s="93" t="s">
        <v>501</v>
      </c>
      <c r="N181" s="93">
        <v>33612800</v>
      </c>
    </row>
    <row r="182" spans="1:14" x14ac:dyDescent="0.45">
      <c r="A182" s="93">
        <v>8194</v>
      </c>
      <c r="B182" t="s">
        <v>44</v>
      </c>
      <c r="C182" s="93">
        <v>1024</v>
      </c>
      <c r="D182">
        <v>8</v>
      </c>
      <c r="E182">
        <v>5.2603188999928534</v>
      </c>
      <c r="F182">
        <v>6.0452172998338938</v>
      </c>
      <c r="G182">
        <v>13.944379199994728</v>
      </c>
      <c r="H182">
        <v>9.0999999216624675E-2</v>
      </c>
      <c r="I182" s="93">
        <v>2</v>
      </c>
      <c r="J182" s="93">
        <v>1</v>
      </c>
      <c r="K182" s="93">
        <v>1</v>
      </c>
      <c r="L182" s="93">
        <v>56</v>
      </c>
      <c r="M182" s="93" t="s">
        <v>502</v>
      </c>
      <c r="N182" s="93">
        <v>67167232</v>
      </c>
    </row>
    <row r="183" spans="1:14" x14ac:dyDescent="0.45">
      <c r="A183" s="93">
        <v>16386</v>
      </c>
      <c r="B183" t="s">
        <v>45</v>
      </c>
      <c r="C183" s="93">
        <v>1024</v>
      </c>
      <c r="D183">
        <v>8</v>
      </c>
      <c r="E183">
        <v>10.607631100108847</v>
      </c>
      <c r="F183">
        <v>10.319272400112823</v>
      </c>
      <c r="G183">
        <v>77.747447399888188</v>
      </c>
      <c r="H183">
        <v>0.74888888994852698</v>
      </c>
      <c r="I183" s="93">
        <v>1</v>
      </c>
      <c r="J183" s="93">
        <v>1</v>
      </c>
      <c r="K183" s="93">
        <v>1</v>
      </c>
      <c r="L183" s="93">
        <v>9</v>
      </c>
      <c r="M183" s="93" t="s">
        <v>503</v>
      </c>
      <c r="N183" s="93">
        <v>134276096</v>
      </c>
    </row>
    <row r="184" spans="1:14" x14ac:dyDescent="0.45">
      <c r="I184" s="93"/>
      <c r="J184" s="93"/>
      <c r="K184" s="93"/>
      <c r="L184" s="93"/>
    </row>
    <row r="185" spans="1:14" x14ac:dyDescent="0.45">
      <c r="I185" s="93"/>
      <c r="J185" s="93"/>
      <c r="K185" s="93"/>
      <c r="L185" s="93"/>
    </row>
    <row r="186" spans="1:14" x14ac:dyDescent="0.45">
      <c r="I186" s="93"/>
      <c r="J186" s="93"/>
      <c r="K186" s="93"/>
      <c r="L186" s="93"/>
      <c r="N186" s="93"/>
    </row>
    <row r="187" spans="1:14" x14ac:dyDescent="0.45">
      <c r="I187" s="93"/>
      <c r="J187" s="93"/>
      <c r="K187" s="93"/>
      <c r="L187" s="93"/>
    </row>
    <row r="188" spans="1:14" x14ac:dyDescent="0.45">
      <c r="I188" s="93"/>
      <c r="J188" s="93"/>
      <c r="K188" s="93"/>
      <c r="L188" s="93"/>
    </row>
    <row r="189" spans="1:14" x14ac:dyDescent="0.45">
      <c r="I189" s="93"/>
      <c r="J189" s="93"/>
      <c r="K189" s="93"/>
      <c r="L189" s="93"/>
    </row>
    <row r="190" spans="1:14" x14ac:dyDescent="0.45">
      <c r="I190" s="93"/>
      <c r="J190" s="93"/>
      <c r="K190" s="93"/>
      <c r="L190" s="93"/>
    </row>
    <row r="191" spans="1:14" x14ac:dyDescent="0.45">
      <c r="I191" s="93"/>
      <c r="J191" s="93"/>
      <c r="K191" s="93"/>
      <c r="L191" s="93"/>
    </row>
    <row r="192" spans="1:14" x14ac:dyDescent="0.45">
      <c r="I192" s="93"/>
      <c r="J192" s="93"/>
      <c r="K192" s="93"/>
      <c r="L192" s="93"/>
    </row>
    <row r="193" spans="9:12" x14ac:dyDescent="0.45">
      <c r="I193" s="93"/>
      <c r="J193" s="93"/>
      <c r="K193" s="93"/>
      <c r="L193" s="93"/>
    </row>
    <row r="194" spans="9:12" x14ac:dyDescent="0.45">
      <c r="I194" s="93"/>
      <c r="J194" s="93"/>
      <c r="K194" s="93"/>
      <c r="L194" s="93"/>
    </row>
    <row r="195" spans="9:12" x14ac:dyDescent="0.45">
      <c r="I195" s="93"/>
      <c r="J195" s="93"/>
      <c r="K195" s="93"/>
      <c r="L195" s="93"/>
    </row>
    <row r="196" spans="9:12" x14ac:dyDescent="0.45">
      <c r="I196" s="93"/>
      <c r="J196" s="93"/>
      <c r="K196" s="93"/>
      <c r="L196" s="93"/>
    </row>
    <row r="197" spans="9:12" x14ac:dyDescent="0.45">
      <c r="I197" s="93"/>
      <c r="J197" s="93"/>
      <c r="K197" s="93"/>
      <c r="L197" s="93"/>
    </row>
    <row r="198" spans="9:12" x14ac:dyDescent="0.45">
      <c r="I198" s="93"/>
      <c r="J198" s="93"/>
      <c r="K198" s="93"/>
      <c r="L198" s="93"/>
    </row>
    <row r="199" spans="9:12" x14ac:dyDescent="0.45">
      <c r="I199" s="93"/>
      <c r="J199" s="93"/>
      <c r="K199" s="93"/>
      <c r="L199" s="93"/>
    </row>
    <row r="200" spans="9:12" x14ac:dyDescent="0.45">
      <c r="I200" s="93"/>
      <c r="J200" s="93"/>
      <c r="K200" s="93"/>
      <c r="L200" s="93"/>
    </row>
    <row r="201" spans="9:12" x14ac:dyDescent="0.45">
      <c r="I201" s="93"/>
      <c r="J201" s="93"/>
      <c r="K201" s="93"/>
      <c r="L201" s="93"/>
    </row>
    <row r="202" spans="9:12" x14ac:dyDescent="0.45">
      <c r="I202" s="93"/>
      <c r="J202" s="93"/>
      <c r="K202" s="93"/>
      <c r="L202" s="93"/>
    </row>
    <row r="203" spans="9:12" x14ac:dyDescent="0.45">
      <c r="I203" s="93"/>
      <c r="J203" s="93"/>
      <c r="K203" s="93"/>
      <c r="L203" s="93"/>
    </row>
    <row r="204" spans="9:12" x14ac:dyDescent="0.45">
      <c r="I204" s="93"/>
      <c r="J204" s="93"/>
      <c r="K204" s="93"/>
      <c r="L204" s="93"/>
    </row>
    <row r="205" spans="9:12" x14ac:dyDescent="0.45">
      <c r="I205" s="93"/>
      <c r="J205" s="93"/>
      <c r="K205" s="93"/>
      <c r="L205" s="93"/>
    </row>
    <row r="206" spans="9:12" x14ac:dyDescent="0.45">
      <c r="I206" s="93"/>
      <c r="J206" s="93"/>
      <c r="K206" s="93"/>
      <c r="L206" s="93"/>
    </row>
    <row r="207" spans="9:12" x14ac:dyDescent="0.45">
      <c r="I207" s="93"/>
      <c r="J207" s="93"/>
      <c r="K207" s="93"/>
      <c r="L207" s="93"/>
    </row>
    <row r="208" spans="9:12" x14ac:dyDescent="0.45">
      <c r="I208" s="93"/>
      <c r="J208" s="93"/>
      <c r="K208" s="93"/>
      <c r="L208" s="93"/>
    </row>
    <row r="209" spans="9:12" x14ac:dyDescent="0.45">
      <c r="I209" s="93"/>
      <c r="J209" s="93"/>
      <c r="K209" s="93"/>
      <c r="L209" s="93"/>
    </row>
    <row r="210" spans="9:12" x14ac:dyDescent="0.45">
      <c r="I210" s="93"/>
      <c r="J210" s="93"/>
      <c r="K210" s="93"/>
      <c r="L210" s="93"/>
    </row>
    <row r="211" spans="9:12" x14ac:dyDescent="0.45">
      <c r="I211" s="93"/>
      <c r="J211" s="93"/>
      <c r="K211" s="93"/>
      <c r="L211" s="93"/>
    </row>
    <row r="212" spans="9:12" x14ac:dyDescent="0.45">
      <c r="I212" s="93"/>
      <c r="J212" s="93"/>
      <c r="K212" s="93"/>
      <c r="L212" s="93"/>
    </row>
    <row r="213" spans="9:12" x14ac:dyDescent="0.45">
      <c r="I213" s="93"/>
      <c r="J213" s="93"/>
      <c r="K213" s="93"/>
      <c r="L213" s="93"/>
    </row>
    <row r="214" spans="9:12" x14ac:dyDescent="0.45">
      <c r="I214" s="93"/>
      <c r="J214" s="93"/>
      <c r="K214" s="93"/>
      <c r="L214" s="93"/>
    </row>
    <row r="215" spans="9:12" x14ac:dyDescent="0.45">
      <c r="I215" s="93"/>
      <c r="J215" s="93"/>
      <c r="K215" s="93"/>
      <c r="L215" s="93"/>
    </row>
    <row r="216" spans="9:12" x14ac:dyDescent="0.45">
      <c r="I216" s="93"/>
      <c r="J216" s="93"/>
      <c r="K216" s="93"/>
      <c r="L216" s="93"/>
    </row>
    <row r="217" spans="9:12" x14ac:dyDescent="0.45">
      <c r="I217" s="93"/>
      <c r="J217" s="93"/>
      <c r="K217" s="93"/>
      <c r="L217" s="93"/>
    </row>
    <row r="218" spans="9:12" x14ac:dyDescent="0.45">
      <c r="I218" s="93"/>
      <c r="J218" s="93"/>
      <c r="K218" s="93"/>
      <c r="L218" s="93"/>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3249" r:id="rId4" name="Button 1">
              <controlPr defaultSize="0" print="0" autoFill="0" autoPict="0" macro="[0]!RunSpeedTests">
                <anchor moveWithCells="1" sizeWithCells="1">
                  <from>
                    <xdr:col>6</xdr:col>
                    <xdr:colOff>57150</xdr:colOff>
                    <xdr:row>0</xdr:row>
                    <xdr:rowOff>123825</xdr:rowOff>
                  </from>
                  <to>
                    <xdr:col>6</xdr:col>
                    <xdr:colOff>1047750</xdr:colOff>
                    <xdr:row>2</xdr:row>
                    <xdr:rowOff>123825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110E7A-7692-4A3E-B3D6-C1AFE23B4889}">
  <sheetPr codeName="shPerformance3"/>
  <dimension ref="A2:P219"/>
  <sheetViews>
    <sheetView showGridLines="0" showRowColHeaders="0" zoomScaleNormal="100" workbookViewId="0">
      <pane ySplit="5" topLeftCell="A6" activePane="bottomLeft" state="frozen"/>
      <selection pane="bottomLeft"/>
    </sheetView>
  </sheetViews>
  <sheetFormatPr defaultRowHeight="14.25" x14ac:dyDescent="0.45"/>
  <cols>
    <col min="1" max="1" width="10.265625" bestFit="1" customWidth="1"/>
    <col min="2" max="2" width="16" bestFit="1" customWidth="1"/>
    <col min="3" max="3" width="9.1328125" bestFit="1" customWidth="1"/>
    <col min="4" max="4" width="8.1328125" bestFit="1" customWidth="1"/>
    <col min="5" max="5" width="11.73046875" bestFit="1" customWidth="1"/>
    <col min="6" max="6" width="15.1328125" bestFit="1" customWidth="1"/>
    <col min="7" max="7" width="16.3984375" bestFit="1" customWidth="1"/>
    <col min="8" max="9" width="16.3984375" customWidth="1"/>
    <col min="10" max="10" width="11.265625" bestFit="1" customWidth="1"/>
    <col min="11" max="11" width="11" bestFit="1" customWidth="1"/>
    <col min="12" max="12" width="14.1328125" bestFit="1" customWidth="1"/>
    <col min="13" max="13" width="14.1328125" customWidth="1"/>
    <col min="14" max="14" width="18.73046875" bestFit="1" customWidth="1"/>
    <col min="15" max="15" width="25.3984375" customWidth="1"/>
    <col min="16" max="16" width="11.59765625" bestFit="1" customWidth="1"/>
  </cols>
  <sheetData>
    <row r="2" spans="1:16" ht="28.5" x14ac:dyDescent="0.85">
      <c r="A2" s="1" t="s">
        <v>222</v>
      </c>
    </row>
    <row r="3" spans="1:16" x14ac:dyDescent="0.45">
      <c r="P3" s="93"/>
    </row>
    <row r="5" spans="1:16" x14ac:dyDescent="0.45">
      <c r="A5" s="14" t="s">
        <v>899</v>
      </c>
      <c r="O5" s="14" t="s">
        <v>533</v>
      </c>
    </row>
    <row r="6" spans="1:16" x14ac:dyDescent="0.45">
      <c r="O6" t="s">
        <v>504</v>
      </c>
    </row>
    <row r="7" spans="1:16" ht="42.75" x14ac:dyDescent="0.45">
      <c r="A7" s="12" t="s">
        <v>10</v>
      </c>
      <c r="B7" s="12" t="s">
        <v>11</v>
      </c>
      <c r="C7" s="12" t="s">
        <v>12</v>
      </c>
      <c r="D7" s="12" t="s">
        <v>13</v>
      </c>
      <c r="E7" s="13" t="s">
        <v>673</v>
      </c>
      <c r="F7" s="13" t="s">
        <v>374</v>
      </c>
      <c r="G7" s="13" t="s">
        <v>375</v>
      </c>
      <c r="H7" s="13" t="s">
        <v>898</v>
      </c>
      <c r="I7" s="13" t="s">
        <v>376</v>
      </c>
      <c r="J7" s="13" t="str" cm="1">
        <f t="array" ref="J7:N7">"NCalls"&amp;CHAR(10)&amp;E7:I7</f>
        <v>NCalls
CSVRead
v0.4</v>
      </c>
      <c r="K7" s="13" t="str">
        <v>NCalls
sdkn104
v1.9</v>
      </c>
      <c r="L7" s="13" t="str">
        <v>NCalls
ws_garcia
v3.1.5</v>
      </c>
      <c r="M7" s="13" t="str">
        <v>NCalls
ArrayFromCSVfile</v>
      </c>
      <c r="N7" s="59" t="str">
        <v>NCalls
CSV.jl
v0.8.5+</v>
      </c>
      <c r="O7" s="12" t="s">
        <v>14</v>
      </c>
      <c r="P7" s="12" t="s">
        <v>15</v>
      </c>
    </row>
    <row r="8" spans="1:16" x14ac:dyDescent="0.45">
      <c r="A8">
        <f>LEN(B8)</f>
        <v>1</v>
      </c>
      <c r="B8" t="s">
        <v>16</v>
      </c>
      <c r="C8" s="93">
        <v>1</v>
      </c>
      <c r="D8">
        <v>1</v>
      </c>
      <c r="E8">
        <v>1.9245810238599224E-4</v>
      </c>
      <c r="F8">
        <v>1.3594306299437542E-4</v>
      </c>
      <c r="G8">
        <v>5.6886539249147204E-3</v>
      </c>
      <c r="H8">
        <v>1.3498111114114544E-4</v>
      </c>
      <c r="I8">
        <v>2.8878364329444379E-4</v>
      </c>
      <c r="J8" s="93">
        <v>25980</v>
      </c>
      <c r="K8" s="93">
        <v>36781</v>
      </c>
      <c r="L8" s="93">
        <v>879</v>
      </c>
      <c r="M8" s="93">
        <v>37043</v>
      </c>
      <c r="N8" s="93">
        <v>17314</v>
      </c>
      <c r="O8" s="60" t="s">
        <v>377</v>
      </c>
      <c r="P8" s="93">
        <v>3</v>
      </c>
    </row>
    <row r="9" spans="1:16" x14ac:dyDescent="0.45">
      <c r="A9">
        <f t="shared" ref="A9:A29" si="0">LEN(B9)</f>
        <v>1</v>
      </c>
      <c r="B9" t="s">
        <v>16</v>
      </c>
      <c r="C9" s="93">
        <v>2</v>
      </c>
      <c r="D9">
        <v>1</v>
      </c>
      <c r="E9">
        <v>2.2163445769271222E-4</v>
      </c>
      <c r="F9">
        <v>1.5851744285557272E-4</v>
      </c>
      <c r="G9">
        <v>3.5579524893347759E-3</v>
      </c>
      <c r="H9">
        <v>1.5315777559970763E-4</v>
      </c>
      <c r="I9">
        <v>2.8235825615541E-4</v>
      </c>
      <c r="J9" s="93">
        <v>22561</v>
      </c>
      <c r="K9" s="93">
        <v>31543</v>
      </c>
      <c r="L9" s="93">
        <v>1406</v>
      </c>
      <c r="M9" s="93">
        <v>32647</v>
      </c>
      <c r="N9" s="93">
        <v>17708</v>
      </c>
      <c r="O9" s="61" t="s">
        <v>378</v>
      </c>
      <c r="P9" s="93">
        <v>6</v>
      </c>
    </row>
    <row r="10" spans="1:16" x14ac:dyDescent="0.45">
      <c r="A10">
        <f t="shared" si="0"/>
        <v>1</v>
      </c>
      <c r="B10" t="s">
        <v>16</v>
      </c>
      <c r="C10" s="93">
        <v>4</v>
      </c>
      <c r="D10">
        <v>1</v>
      </c>
      <c r="E10">
        <v>2.2581422119850907E-4</v>
      </c>
      <c r="F10">
        <v>1.6039967920949692E-4</v>
      </c>
      <c r="G10">
        <v>3.5415121813022095E-3</v>
      </c>
      <c r="H10">
        <v>1.5443443802734509E-4</v>
      </c>
      <c r="I10">
        <v>3.2488628979857048E-4</v>
      </c>
      <c r="J10" s="93">
        <v>22143</v>
      </c>
      <c r="K10" s="93">
        <v>31173</v>
      </c>
      <c r="L10" s="93">
        <v>1412</v>
      </c>
      <c r="M10" s="93">
        <v>32377</v>
      </c>
      <c r="N10" s="93">
        <v>15390</v>
      </c>
      <c r="O10" s="61" t="s">
        <v>379</v>
      </c>
      <c r="P10" s="93">
        <v>12</v>
      </c>
    </row>
    <row r="11" spans="1:16" x14ac:dyDescent="0.45">
      <c r="A11">
        <f t="shared" si="0"/>
        <v>1</v>
      </c>
      <c r="B11" t="s">
        <v>16</v>
      </c>
      <c r="C11" s="93">
        <v>8</v>
      </c>
      <c r="D11">
        <v>1</v>
      </c>
      <c r="E11">
        <v>2.3537419855973688E-4</v>
      </c>
      <c r="F11">
        <v>1.6645105695937929E-4</v>
      </c>
      <c r="G11">
        <v>3.5806365067961093E-3</v>
      </c>
      <c r="H11">
        <v>1.6080273355856481E-4</v>
      </c>
      <c r="I11">
        <v>2.8963679545849504E-4</v>
      </c>
      <c r="J11" s="93">
        <v>21243</v>
      </c>
      <c r="K11" s="93">
        <v>30039</v>
      </c>
      <c r="L11" s="93">
        <v>1397</v>
      </c>
      <c r="M11" s="93">
        <v>31095</v>
      </c>
      <c r="N11" s="93">
        <v>17263</v>
      </c>
      <c r="O11" s="61" t="s">
        <v>380</v>
      </c>
      <c r="P11" s="93">
        <v>24</v>
      </c>
    </row>
    <row r="12" spans="1:16" x14ac:dyDescent="0.45">
      <c r="A12">
        <f t="shared" si="0"/>
        <v>1</v>
      </c>
      <c r="B12" t="s">
        <v>16</v>
      </c>
      <c r="C12" s="93">
        <v>16</v>
      </c>
      <c r="D12">
        <v>1</v>
      </c>
      <c r="E12">
        <v>2.5108427739300624E-4</v>
      </c>
      <c r="F12">
        <v>1.7839906522019869E-4</v>
      </c>
      <c r="G12">
        <v>3.5377359971734386E-3</v>
      </c>
      <c r="H12">
        <v>1.7035489421157089E-4</v>
      </c>
      <c r="I12">
        <v>2.9238056254020232E-4</v>
      </c>
      <c r="J12" s="93">
        <v>19914</v>
      </c>
      <c r="K12" s="93">
        <v>28028</v>
      </c>
      <c r="L12" s="93">
        <v>1414</v>
      </c>
      <c r="M12" s="93">
        <v>29351</v>
      </c>
      <c r="N12" s="93">
        <v>17101</v>
      </c>
      <c r="O12" s="61" t="s">
        <v>381</v>
      </c>
      <c r="P12" s="93">
        <v>48</v>
      </c>
    </row>
    <row r="13" spans="1:16" x14ac:dyDescent="0.45">
      <c r="A13">
        <f t="shared" si="0"/>
        <v>1</v>
      </c>
      <c r="B13" t="s">
        <v>16</v>
      </c>
      <c r="C13" s="93">
        <v>32</v>
      </c>
      <c r="D13">
        <v>1</v>
      </c>
      <c r="E13">
        <v>2.7578343720706502E-4</v>
      </c>
      <c r="F13">
        <v>1.9946322004169034E-4</v>
      </c>
      <c r="G13">
        <v>3.7133812175206486E-3</v>
      </c>
      <c r="H13">
        <v>1.9406681156594071E-4</v>
      </c>
      <c r="I13">
        <v>2.9631385563588954E-4</v>
      </c>
      <c r="J13" s="93">
        <v>18131</v>
      </c>
      <c r="K13" s="93">
        <v>25068</v>
      </c>
      <c r="L13" s="93">
        <v>1347</v>
      </c>
      <c r="M13" s="93">
        <v>25765</v>
      </c>
      <c r="N13" s="93">
        <v>16874</v>
      </c>
      <c r="O13" s="61" t="s">
        <v>382</v>
      </c>
      <c r="P13" s="93">
        <v>96</v>
      </c>
    </row>
    <row r="14" spans="1:16" x14ac:dyDescent="0.45">
      <c r="A14">
        <f t="shared" si="0"/>
        <v>1</v>
      </c>
      <c r="B14" t="s">
        <v>16</v>
      </c>
      <c r="C14" s="93">
        <v>64</v>
      </c>
      <c r="D14">
        <v>1</v>
      </c>
      <c r="E14">
        <v>3.3995580636351602E-4</v>
      </c>
      <c r="F14">
        <v>2.4900038842651831E-4</v>
      </c>
      <c r="G14">
        <v>3.7865520817562366E-3</v>
      </c>
      <c r="H14">
        <v>2.3913017694878095E-4</v>
      </c>
      <c r="I14">
        <v>3.0244374546334384E-4</v>
      </c>
      <c r="J14" s="93">
        <v>14708</v>
      </c>
      <c r="K14" s="93">
        <v>20081</v>
      </c>
      <c r="L14" s="93">
        <v>1321</v>
      </c>
      <c r="M14" s="93">
        <v>20910</v>
      </c>
      <c r="N14" s="93">
        <v>16532</v>
      </c>
      <c r="O14" s="61" t="s">
        <v>383</v>
      </c>
      <c r="P14" s="93">
        <v>192</v>
      </c>
    </row>
    <row r="15" spans="1:16" x14ac:dyDescent="0.45">
      <c r="A15">
        <f t="shared" si="0"/>
        <v>1</v>
      </c>
      <c r="B15" t="s">
        <v>16</v>
      </c>
      <c r="C15" s="93">
        <v>128</v>
      </c>
      <c r="D15">
        <v>1</v>
      </c>
      <c r="E15">
        <v>4.6883507735581448E-4</v>
      </c>
      <c r="F15">
        <v>3.3811491073908341E-4</v>
      </c>
      <c r="G15">
        <v>5.7305776632328512E-3</v>
      </c>
      <c r="H15">
        <v>3.7985228653958272E-4</v>
      </c>
      <c r="I15">
        <v>3.0669201987364289E-4</v>
      </c>
      <c r="J15" s="93">
        <v>10665</v>
      </c>
      <c r="K15" s="93">
        <v>14788</v>
      </c>
      <c r="L15" s="93">
        <v>873</v>
      </c>
      <c r="M15" s="93">
        <v>13164</v>
      </c>
      <c r="N15" s="93">
        <v>16303</v>
      </c>
      <c r="O15" s="61" t="s">
        <v>384</v>
      </c>
      <c r="P15" s="93">
        <v>384</v>
      </c>
    </row>
    <row r="16" spans="1:16" x14ac:dyDescent="0.45">
      <c r="A16">
        <f t="shared" si="0"/>
        <v>1</v>
      </c>
      <c r="B16" t="s">
        <v>16</v>
      </c>
      <c r="C16" s="93">
        <v>256</v>
      </c>
      <c r="D16">
        <v>1</v>
      </c>
      <c r="E16">
        <v>6.7968623079922542E-4</v>
      </c>
      <c r="F16">
        <v>5.1946261167765367E-4</v>
      </c>
      <c r="G16">
        <v>5.2972575211828431E-3</v>
      </c>
      <c r="H16">
        <v>4.9122999312367274E-4</v>
      </c>
      <c r="I16">
        <v>2.8933510792199528E-4</v>
      </c>
      <c r="J16" s="93">
        <v>7357</v>
      </c>
      <c r="K16" s="93">
        <v>9626</v>
      </c>
      <c r="L16" s="93">
        <v>944</v>
      </c>
      <c r="M16" s="93">
        <v>10179</v>
      </c>
      <c r="N16" s="93">
        <v>17281</v>
      </c>
      <c r="O16" s="61" t="s">
        <v>385</v>
      </c>
      <c r="P16" s="93">
        <v>768</v>
      </c>
    </row>
    <row r="17" spans="1:16" x14ac:dyDescent="0.45">
      <c r="A17">
        <f t="shared" si="0"/>
        <v>1</v>
      </c>
      <c r="B17" t="s">
        <v>16</v>
      </c>
      <c r="C17" s="93">
        <v>512</v>
      </c>
      <c r="D17">
        <v>1</v>
      </c>
      <c r="E17">
        <v>1.1109463452577285E-3</v>
      </c>
      <c r="F17">
        <v>8.6570763504221712E-4</v>
      </c>
      <c r="G17">
        <v>6.5245761408111152E-3</v>
      </c>
      <c r="H17">
        <v>8.4031443454672553E-4</v>
      </c>
      <c r="I17">
        <v>3.1281281281281281E-4</v>
      </c>
      <c r="J17" s="93">
        <v>4501</v>
      </c>
      <c r="K17" s="93">
        <v>5776</v>
      </c>
      <c r="L17" s="93">
        <v>767</v>
      </c>
      <c r="M17" s="93">
        <v>5951</v>
      </c>
      <c r="N17" s="93">
        <v>15984</v>
      </c>
      <c r="O17" s="61" t="s">
        <v>386</v>
      </c>
      <c r="P17" s="93">
        <v>1536</v>
      </c>
    </row>
    <row r="18" spans="1:16" x14ac:dyDescent="0.45">
      <c r="A18">
        <f t="shared" si="0"/>
        <v>1</v>
      </c>
      <c r="B18" t="s">
        <v>16</v>
      </c>
      <c r="C18" s="93">
        <v>1024</v>
      </c>
      <c r="D18">
        <v>1</v>
      </c>
      <c r="E18">
        <v>2.0510524200148335E-3</v>
      </c>
      <c r="F18">
        <v>1.5616634603354035E-3</v>
      </c>
      <c r="G18">
        <v>9.6753280463989198E-3</v>
      </c>
      <c r="H18">
        <v>1.6432132763716794E-3</v>
      </c>
      <c r="I18">
        <v>3.6791758646063282E-4</v>
      </c>
      <c r="J18" s="93">
        <v>2438</v>
      </c>
      <c r="K18" s="93">
        <v>3202</v>
      </c>
      <c r="L18" s="93">
        <v>517</v>
      </c>
      <c r="M18" s="93">
        <v>3043</v>
      </c>
      <c r="N18" s="93">
        <v>13590</v>
      </c>
      <c r="O18" s="61" t="s">
        <v>387</v>
      </c>
      <c r="P18" s="93">
        <v>3072</v>
      </c>
    </row>
    <row r="19" spans="1:16" x14ac:dyDescent="0.45">
      <c r="A19">
        <f t="shared" si="0"/>
        <v>1</v>
      </c>
      <c r="B19" t="s">
        <v>16</v>
      </c>
      <c r="C19" s="93">
        <v>2048</v>
      </c>
      <c r="D19">
        <v>1</v>
      </c>
      <c r="E19">
        <v>3.9374697637789167E-3</v>
      </c>
      <c r="F19">
        <v>3.1192637554592673E-3</v>
      </c>
      <c r="G19">
        <v>1.5257307317103657E-2</v>
      </c>
      <c r="H19">
        <v>2.8477951025060334E-3</v>
      </c>
      <c r="I19">
        <v>5.0926869016092895E-4</v>
      </c>
      <c r="J19" s="93">
        <v>1270</v>
      </c>
      <c r="K19" s="93">
        <v>1603</v>
      </c>
      <c r="L19" s="93">
        <v>328</v>
      </c>
      <c r="M19" s="93">
        <v>1756</v>
      </c>
      <c r="N19" s="93">
        <v>9818</v>
      </c>
      <c r="O19" s="61" t="s">
        <v>388</v>
      </c>
      <c r="P19" s="93">
        <v>6144</v>
      </c>
    </row>
    <row r="20" spans="1:16" x14ac:dyDescent="0.45">
      <c r="A20">
        <f t="shared" si="0"/>
        <v>1</v>
      </c>
      <c r="B20" t="s">
        <v>16</v>
      </c>
      <c r="C20" s="93">
        <v>4096</v>
      </c>
      <c r="D20">
        <v>1</v>
      </c>
      <c r="E20">
        <v>7.4854174887960543E-3</v>
      </c>
      <c r="F20">
        <v>5.6734104308364657E-3</v>
      </c>
      <c r="G20">
        <v>3.0219109036138489E-2</v>
      </c>
      <c r="H20">
        <v>5.5733062360776159E-3</v>
      </c>
      <c r="I20">
        <v>9.6469226316804938E-4</v>
      </c>
      <c r="J20" s="93">
        <v>669</v>
      </c>
      <c r="K20" s="93">
        <v>882</v>
      </c>
      <c r="L20" s="93">
        <v>166</v>
      </c>
      <c r="M20" s="93">
        <v>898</v>
      </c>
      <c r="N20" s="93">
        <v>5183</v>
      </c>
      <c r="O20" s="61" t="s">
        <v>389</v>
      </c>
      <c r="P20" s="93">
        <v>12288</v>
      </c>
    </row>
    <row r="21" spans="1:16" x14ac:dyDescent="0.45">
      <c r="A21">
        <f t="shared" si="0"/>
        <v>1</v>
      </c>
      <c r="B21" t="s">
        <v>16</v>
      </c>
      <c r="C21" s="93">
        <v>8192</v>
      </c>
      <c r="D21">
        <v>1</v>
      </c>
      <c r="E21">
        <v>1.538660830768864E-2</v>
      </c>
      <c r="F21">
        <v>1.1494866206883399E-2</v>
      </c>
      <c r="G21">
        <v>4.8741033980600285E-2</v>
      </c>
      <c r="H21">
        <v>1.1111598888884246E-2</v>
      </c>
      <c r="I21">
        <v>1.5142337976983646E-3</v>
      </c>
      <c r="J21" s="93">
        <v>325</v>
      </c>
      <c r="K21" s="93">
        <v>435</v>
      </c>
      <c r="L21" s="93">
        <v>103</v>
      </c>
      <c r="M21" s="93">
        <v>450</v>
      </c>
      <c r="N21" s="93">
        <v>3302</v>
      </c>
      <c r="O21" s="61" t="s">
        <v>390</v>
      </c>
      <c r="P21" s="93">
        <v>24576</v>
      </c>
    </row>
    <row r="22" spans="1:16" x14ac:dyDescent="0.45">
      <c r="A22">
        <f t="shared" si="0"/>
        <v>1</v>
      </c>
      <c r="B22" t="s">
        <v>16</v>
      </c>
      <c r="C22" s="93">
        <v>16384</v>
      </c>
      <c r="D22">
        <v>1</v>
      </c>
      <c r="E22">
        <v>2.9258074268936288E-2</v>
      </c>
      <c r="F22">
        <v>2.2498946636784697E-2</v>
      </c>
      <c r="G22">
        <v>9.0233687499806231E-2</v>
      </c>
      <c r="H22">
        <v>2.2499586547077049E-2</v>
      </c>
      <c r="I22">
        <v>2.7948574622694241E-3</v>
      </c>
      <c r="J22" s="93">
        <v>171</v>
      </c>
      <c r="K22" s="93">
        <v>223</v>
      </c>
      <c r="L22" s="93">
        <v>56</v>
      </c>
      <c r="M22" s="93">
        <v>223</v>
      </c>
      <c r="N22" s="93">
        <v>1789</v>
      </c>
      <c r="O22" s="61" t="s">
        <v>391</v>
      </c>
      <c r="P22" s="93">
        <v>49152</v>
      </c>
    </row>
    <row r="23" spans="1:16" x14ac:dyDescent="0.45">
      <c r="A23">
        <f t="shared" si="0"/>
        <v>1</v>
      </c>
      <c r="B23" t="s">
        <v>16</v>
      </c>
      <c r="C23" s="93">
        <v>32768</v>
      </c>
      <c r="D23">
        <v>1</v>
      </c>
      <c r="E23">
        <v>5.7551893103538594E-2</v>
      </c>
      <c r="F23">
        <v>4.6098335779730208E-2</v>
      </c>
      <c r="G23">
        <v>0.17765420000018664</v>
      </c>
      <c r="H23">
        <v>4.7695639047638648E-2</v>
      </c>
      <c r="I23">
        <v>4.3449176072452916E-3</v>
      </c>
      <c r="J23" s="93">
        <v>87</v>
      </c>
      <c r="K23" s="93">
        <v>109</v>
      </c>
      <c r="L23" s="93">
        <v>29</v>
      </c>
      <c r="M23" s="93">
        <v>105</v>
      </c>
      <c r="N23" s="93">
        <v>1151</v>
      </c>
      <c r="O23" s="61" t="s">
        <v>392</v>
      </c>
      <c r="P23" s="93">
        <v>98304</v>
      </c>
    </row>
    <row r="24" spans="1:16" x14ac:dyDescent="0.45">
      <c r="A24">
        <f t="shared" si="0"/>
        <v>1</v>
      </c>
      <c r="B24" t="s">
        <v>16</v>
      </c>
      <c r="C24" s="93">
        <v>65536</v>
      </c>
      <c r="D24">
        <v>1</v>
      </c>
      <c r="E24">
        <v>0.11524348409081787</v>
      </c>
      <c r="F24">
        <v>9.2389696363666604E-2</v>
      </c>
      <c r="G24">
        <v>0.34779826666635927</v>
      </c>
      <c r="H24">
        <v>9.484456415109134E-2</v>
      </c>
      <c r="I24">
        <v>7.7838256236739331E-3</v>
      </c>
      <c r="J24" s="93">
        <v>44</v>
      </c>
      <c r="K24" s="93">
        <v>55</v>
      </c>
      <c r="L24" s="93">
        <v>15</v>
      </c>
      <c r="M24" s="93">
        <v>53</v>
      </c>
      <c r="N24" s="93">
        <v>643</v>
      </c>
      <c r="O24" s="61" t="s">
        <v>393</v>
      </c>
      <c r="P24" s="93">
        <v>196608</v>
      </c>
    </row>
    <row r="25" spans="1:16" x14ac:dyDescent="0.45">
      <c r="A25">
        <f t="shared" si="0"/>
        <v>1</v>
      </c>
      <c r="B25" t="s">
        <v>16</v>
      </c>
      <c r="C25" s="93">
        <v>131072</v>
      </c>
      <c r="D25">
        <v>1</v>
      </c>
      <c r="E25">
        <v>0.23830430000022965</v>
      </c>
      <c r="F25">
        <v>0.18251693571385527</v>
      </c>
      <c r="G25">
        <v>0.6672424125008547</v>
      </c>
      <c r="H25">
        <v>0.18952305185181709</v>
      </c>
      <c r="I25">
        <v>1.6587458034553151E-2</v>
      </c>
      <c r="J25" s="93">
        <v>22</v>
      </c>
      <c r="K25" s="93">
        <v>28</v>
      </c>
      <c r="L25" s="93">
        <v>8</v>
      </c>
      <c r="M25" s="93">
        <v>27</v>
      </c>
      <c r="N25" s="93">
        <v>303</v>
      </c>
      <c r="O25" s="61" t="s">
        <v>394</v>
      </c>
      <c r="P25" s="93">
        <v>393216</v>
      </c>
    </row>
    <row r="26" spans="1:16" x14ac:dyDescent="0.45">
      <c r="A26">
        <f t="shared" si="0"/>
        <v>1</v>
      </c>
      <c r="B26" t="s">
        <v>16</v>
      </c>
      <c r="C26" s="93">
        <v>262144</v>
      </c>
      <c r="D26">
        <v>1</v>
      </c>
      <c r="E26">
        <v>0.46397152727215807</v>
      </c>
      <c r="F26">
        <v>0.35819367142851533</v>
      </c>
      <c r="G26">
        <v>1.3181699249980738</v>
      </c>
      <c r="H26">
        <v>0.52197440000018103</v>
      </c>
      <c r="I26">
        <v>3.0932098259160549E-2</v>
      </c>
      <c r="J26" s="93">
        <v>11</v>
      </c>
      <c r="K26" s="93">
        <v>14</v>
      </c>
      <c r="L26" s="93">
        <v>4</v>
      </c>
      <c r="M26" s="93">
        <v>10</v>
      </c>
      <c r="N26" s="93">
        <v>162</v>
      </c>
      <c r="O26" s="61" t="s">
        <v>395</v>
      </c>
      <c r="P26" s="93">
        <v>786432</v>
      </c>
    </row>
    <row r="27" spans="1:16" x14ac:dyDescent="0.45">
      <c r="A27">
        <f t="shared" si="0"/>
        <v>1</v>
      </c>
      <c r="B27" t="s">
        <v>16</v>
      </c>
      <c r="C27" s="93">
        <v>524288</v>
      </c>
      <c r="D27">
        <v>1</v>
      </c>
      <c r="E27">
        <v>0.93845911666721804</v>
      </c>
      <c r="F27">
        <v>0.71529038571627879</v>
      </c>
      <c r="G27">
        <v>2.5906562000018312</v>
      </c>
      <c r="H27">
        <v>1.4370780999997805</v>
      </c>
      <c r="I27">
        <v>6.2234569478918006E-2</v>
      </c>
      <c r="J27" s="93">
        <v>6</v>
      </c>
      <c r="K27" s="93">
        <v>7</v>
      </c>
      <c r="L27" s="93">
        <v>2</v>
      </c>
      <c r="M27" s="93">
        <v>4</v>
      </c>
      <c r="N27" s="93">
        <v>81</v>
      </c>
      <c r="O27" s="61" t="s">
        <v>396</v>
      </c>
      <c r="P27" s="93">
        <v>1572864</v>
      </c>
    </row>
    <row r="28" spans="1:16" x14ac:dyDescent="0.45">
      <c r="A28">
        <f t="shared" si="0"/>
        <v>1</v>
      </c>
      <c r="B28" t="s">
        <v>16</v>
      </c>
      <c r="C28" s="93">
        <v>1048576</v>
      </c>
      <c r="D28">
        <v>1</v>
      </c>
      <c r="E28">
        <v>1.8035423333349172</v>
      </c>
      <c r="F28">
        <v>1.4780514750018483</v>
      </c>
      <c r="G28">
        <v>5.2210930000001099</v>
      </c>
      <c r="H28">
        <v>4.2609138000043458</v>
      </c>
      <c r="I28">
        <v>0.13415789604187012</v>
      </c>
      <c r="J28" s="93">
        <v>3</v>
      </c>
      <c r="K28" s="93">
        <v>4</v>
      </c>
      <c r="L28" s="93">
        <v>1</v>
      </c>
      <c r="M28" s="93">
        <v>2</v>
      </c>
      <c r="N28" s="93">
        <v>38</v>
      </c>
      <c r="O28" s="61" t="s">
        <v>397</v>
      </c>
      <c r="P28" s="93">
        <v>3145728</v>
      </c>
    </row>
    <row r="29" spans="1:16" x14ac:dyDescent="0.45">
      <c r="A29">
        <f t="shared" si="0"/>
        <v>1</v>
      </c>
      <c r="B29" t="s">
        <v>16</v>
      </c>
      <c r="C29" s="93">
        <v>2097152</v>
      </c>
      <c r="D29">
        <v>1</v>
      </c>
      <c r="E29">
        <v>3.6462057500029914</v>
      </c>
      <c r="F29">
        <v>2.9306522500046412</v>
      </c>
      <c r="G29">
        <v>9.9557077000063146</v>
      </c>
      <c r="H29">
        <v>14.966843700007303</v>
      </c>
      <c r="I29">
        <v>0.27861110369364422</v>
      </c>
      <c r="J29" s="93">
        <v>2</v>
      </c>
      <c r="K29" s="93">
        <v>2</v>
      </c>
      <c r="L29" s="93">
        <v>1</v>
      </c>
      <c r="M29" s="93">
        <v>1</v>
      </c>
      <c r="N29" s="93">
        <v>18</v>
      </c>
      <c r="O29" s="61" t="s">
        <v>398</v>
      </c>
      <c r="P29" s="93">
        <v>6291456</v>
      </c>
    </row>
    <row r="30" spans="1:16" x14ac:dyDescent="0.45">
      <c r="J30" s="93"/>
      <c r="K30" s="93"/>
      <c r="L30" s="93"/>
      <c r="M30" s="93"/>
      <c r="N30" s="93"/>
    </row>
    <row r="31" spans="1:16" x14ac:dyDescent="0.45">
      <c r="P31">
        <f>P29/1000000/E29</f>
        <v>1.7254802475134154</v>
      </c>
    </row>
    <row r="32" spans="1:16" x14ac:dyDescent="0.45">
      <c r="J32" s="93"/>
      <c r="K32" s="93"/>
      <c r="L32" s="93"/>
      <c r="M32" s="93"/>
      <c r="N32" s="93"/>
      <c r="O32" s="14" t="s">
        <v>532</v>
      </c>
      <c r="P32" s="93">
        <f>C29*D29/E29</f>
        <v>575160.08250447176</v>
      </c>
    </row>
    <row r="33" spans="1:16" x14ac:dyDescent="0.45">
      <c r="J33" s="93"/>
      <c r="K33" s="93"/>
      <c r="L33" s="93"/>
      <c r="M33" s="93"/>
      <c r="N33" s="93"/>
      <c r="O33" t="s">
        <v>538</v>
      </c>
    </row>
    <row r="34" spans="1:16" ht="28.5" x14ac:dyDescent="0.45">
      <c r="A34" s="12" t="s">
        <v>10</v>
      </c>
      <c r="B34" s="12" t="s">
        <v>11</v>
      </c>
      <c r="C34" s="12" t="s">
        <v>12</v>
      </c>
      <c r="D34" s="12" t="s">
        <v>13</v>
      </c>
      <c r="E34" s="13" t="str" cm="1">
        <f t="array" ref="E34:I34">ParserNames</f>
        <v>CSVRead
v0.4</v>
      </c>
      <c r="F34" s="13" t="str">
        <v>sdkn104
v1.9</v>
      </c>
      <c r="G34" s="13" t="str">
        <v>ws_garcia
v3.1.5</v>
      </c>
      <c r="H34" s="13" t="str">
        <v>ArrayFromCSVfile</v>
      </c>
      <c r="I34" s="13" t="str">
        <v>CSV.jl
v0.8.5+</v>
      </c>
      <c r="J34" s="13" t="str" cm="1">
        <f t="array" ref="J34:N34">"NCalls"&amp;CHAR(10)&amp;ParserNames</f>
        <v>NCalls
CSVRead
v0.4</v>
      </c>
      <c r="K34" s="13" t="str">
        <v>NCalls
sdkn104
v1.9</v>
      </c>
      <c r="L34" s="13" t="str">
        <v>NCalls
ws_garcia
v3.1.5</v>
      </c>
      <c r="M34" s="13" t="str">
        <v>NCalls
ArrayFromCSVfile</v>
      </c>
      <c r="N34" s="59" t="str">
        <v>NCalls
CSV.jl
v0.8.5+</v>
      </c>
      <c r="O34" s="12" t="s">
        <v>14</v>
      </c>
      <c r="P34" s="12" t="s">
        <v>15</v>
      </c>
    </row>
    <row r="35" spans="1:16" x14ac:dyDescent="0.45">
      <c r="A35">
        <f>LEN(B35)</f>
        <v>32</v>
      </c>
      <c r="B35" t="str">
        <f>REPT("x",32)</f>
        <v>xxxxxxxxxxxxxxxxxxxxxxxxxxxxxxxx</v>
      </c>
      <c r="C35" s="93">
        <v>1</v>
      </c>
      <c r="D35">
        <v>1</v>
      </c>
      <c r="E35">
        <v>1.9774036225571372E-4</v>
      </c>
      <c r="F35">
        <v>1.4551286595665665E-4</v>
      </c>
      <c r="G35">
        <v>5.6397527621292768E-3</v>
      </c>
      <c r="H35">
        <v>1.3924214263838543E-4</v>
      </c>
      <c r="I35">
        <v>3.4204405527431931E-4</v>
      </c>
      <c r="J35" s="93">
        <v>25286</v>
      </c>
      <c r="K35" s="93">
        <v>34362</v>
      </c>
      <c r="L35" s="93">
        <v>887</v>
      </c>
      <c r="M35" s="93">
        <v>35909</v>
      </c>
      <c r="N35" s="93">
        <v>14618</v>
      </c>
      <c r="O35" s="93" t="s">
        <v>399</v>
      </c>
      <c r="P35" s="93">
        <v>34</v>
      </c>
    </row>
    <row r="36" spans="1:16" x14ac:dyDescent="0.45">
      <c r="A36">
        <f t="shared" ref="A36:A55" si="1">LEN(B36)</f>
        <v>32</v>
      </c>
      <c r="B36" t="str">
        <f t="shared" ref="B36:B55" si="2">REPT("x",32)</f>
        <v>xxxxxxxxxxxxxxxxxxxxxxxxxxxxxxxx</v>
      </c>
      <c r="C36" s="93">
        <v>2</v>
      </c>
      <c r="D36">
        <v>1</v>
      </c>
      <c r="E36">
        <v>2.083401041666851E-4</v>
      </c>
      <c r="F36">
        <v>1.6196533428368572E-4</v>
      </c>
      <c r="G36">
        <v>6.6991269076250833E-3</v>
      </c>
      <c r="H36">
        <v>1.4045678249401903E-4</v>
      </c>
      <c r="I36">
        <v>2.94681174104227E-4</v>
      </c>
      <c r="J36" s="93">
        <v>24000</v>
      </c>
      <c r="K36" s="93">
        <v>30872</v>
      </c>
      <c r="L36" s="93">
        <v>747</v>
      </c>
      <c r="M36" s="93">
        <v>35599</v>
      </c>
      <c r="N36" s="93">
        <v>17015</v>
      </c>
      <c r="O36" s="93" t="s">
        <v>400</v>
      </c>
      <c r="P36" s="93">
        <v>68</v>
      </c>
    </row>
    <row r="37" spans="1:16" x14ac:dyDescent="0.45">
      <c r="A37">
        <f t="shared" si="1"/>
        <v>32</v>
      </c>
      <c r="B37" t="str">
        <f t="shared" si="2"/>
        <v>xxxxxxxxxxxxxxxxxxxxxxxxxxxxxxxx</v>
      </c>
      <c r="C37" s="93">
        <v>4</v>
      </c>
      <c r="D37">
        <v>1</v>
      </c>
      <c r="E37">
        <v>2.2246420181536804E-4</v>
      </c>
      <c r="F37">
        <v>1.5579848565123487E-4</v>
      </c>
      <c r="G37">
        <v>5.5458778270560021E-3</v>
      </c>
      <c r="H37">
        <v>1.4769216659278026E-4</v>
      </c>
      <c r="I37">
        <v>2.7922947669015922E-4</v>
      </c>
      <c r="J37" s="93">
        <v>22476</v>
      </c>
      <c r="K37" s="93">
        <v>32093</v>
      </c>
      <c r="L37" s="93">
        <v>902</v>
      </c>
      <c r="M37" s="93">
        <v>33855</v>
      </c>
      <c r="N37" s="93">
        <v>17910</v>
      </c>
      <c r="O37" s="93" t="s">
        <v>401</v>
      </c>
      <c r="P37" s="93">
        <v>136</v>
      </c>
    </row>
    <row r="38" spans="1:16" x14ac:dyDescent="0.45">
      <c r="A38">
        <f t="shared" si="1"/>
        <v>32</v>
      </c>
      <c r="B38" t="str">
        <f t="shared" si="2"/>
        <v>xxxxxxxxxxxxxxxxxxxxxxxxxxxxxxxx</v>
      </c>
      <c r="C38" s="93">
        <v>8</v>
      </c>
      <c r="D38">
        <v>1</v>
      </c>
      <c r="E38">
        <v>2.2748184258458725E-4</v>
      </c>
      <c r="F38">
        <v>1.6659581181535679E-4</v>
      </c>
      <c r="G38">
        <v>5.8523259649178481E-3</v>
      </c>
      <c r="H38">
        <v>1.6023105592019211E-4</v>
      </c>
      <c r="I38">
        <v>2.8538812785388126E-4</v>
      </c>
      <c r="J38" s="93">
        <v>21980</v>
      </c>
      <c r="K38" s="93">
        <v>30013</v>
      </c>
      <c r="L38" s="93">
        <v>855</v>
      </c>
      <c r="M38" s="93">
        <v>31205</v>
      </c>
      <c r="N38" s="93">
        <v>17520</v>
      </c>
      <c r="O38" s="93" t="s">
        <v>402</v>
      </c>
      <c r="P38" s="93">
        <v>272</v>
      </c>
    </row>
    <row r="39" spans="1:16" x14ac:dyDescent="0.45">
      <c r="A39">
        <f t="shared" si="1"/>
        <v>32</v>
      </c>
      <c r="B39" t="str">
        <f t="shared" si="2"/>
        <v>xxxxxxxxxxxxxxxxxxxxxxxxxxxxxxxx</v>
      </c>
      <c r="C39" s="93">
        <v>16</v>
      </c>
      <c r="D39">
        <v>1</v>
      </c>
      <c r="E39">
        <v>2.5908140318096846E-4</v>
      </c>
      <c r="F39">
        <v>1.9245611408328815E-4</v>
      </c>
      <c r="G39">
        <v>1.3001851688325104E-2</v>
      </c>
      <c r="H39">
        <v>2.5060848035245755E-4</v>
      </c>
      <c r="I39">
        <v>2.9453345900094249E-4</v>
      </c>
      <c r="J39" s="93">
        <v>19299</v>
      </c>
      <c r="K39" s="93">
        <v>25981</v>
      </c>
      <c r="L39" s="93">
        <v>385</v>
      </c>
      <c r="M39" s="93">
        <v>19952</v>
      </c>
      <c r="N39" s="93">
        <v>16976</v>
      </c>
      <c r="O39" s="93" t="s">
        <v>403</v>
      </c>
      <c r="P39" s="93">
        <v>544</v>
      </c>
    </row>
    <row r="40" spans="1:16" x14ac:dyDescent="0.45">
      <c r="A40">
        <f t="shared" si="1"/>
        <v>32</v>
      </c>
      <c r="B40" t="str">
        <f t="shared" si="2"/>
        <v>xxxxxxxxxxxxxxxxxxxxxxxxxxxxxxxx</v>
      </c>
      <c r="C40" s="93">
        <v>32</v>
      </c>
      <c r="D40">
        <v>1</v>
      </c>
      <c r="E40">
        <v>4.1733037309123574E-4</v>
      </c>
      <c r="F40">
        <v>3.3560811463846028E-4</v>
      </c>
      <c r="G40">
        <v>1.0761425321918709E-2</v>
      </c>
      <c r="H40">
        <v>2.5745928118976329E-4</v>
      </c>
      <c r="I40">
        <v>2.9301453352086266E-4</v>
      </c>
      <c r="J40" s="93">
        <v>11981</v>
      </c>
      <c r="K40" s="93">
        <v>14899</v>
      </c>
      <c r="L40" s="93">
        <v>466</v>
      </c>
      <c r="M40" s="93">
        <v>19421</v>
      </c>
      <c r="N40" s="93">
        <v>17064</v>
      </c>
      <c r="O40" s="93" t="s">
        <v>404</v>
      </c>
      <c r="P40" s="93">
        <v>1088</v>
      </c>
    </row>
    <row r="41" spans="1:16" x14ac:dyDescent="0.45">
      <c r="A41">
        <f t="shared" si="1"/>
        <v>32</v>
      </c>
      <c r="B41" t="str">
        <f t="shared" si="2"/>
        <v>xxxxxxxxxxxxxxxxxxxxxxxxxxxxxxxx</v>
      </c>
      <c r="C41" s="93">
        <v>64</v>
      </c>
      <c r="D41">
        <v>1</v>
      </c>
      <c r="E41">
        <v>4.268794245713005E-4</v>
      </c>
      <c r="F41">
        <v>3.4806484059657816E-4</v>
      </c>
      <c r="G41">
        <v>6.403665428950777E-3</v>
      </c>
      <c r="H41">
        <v>3.2586900417112276E-4</v>
      </c>
      <c r="I41">
        <v>2.7915805929317177E-4</v>
      </c>
      <c r="J41" s="93">
        <v>11713</v>
      </c>
      <c r="K41" s="93">
        <v>14366</v>
      </c>
      <c r="L41" s="93">
        <v>781</v>
      </c>
      <c r="M41" s="93">
        <v>15344</v>
      </c>
      <c r="N41" s="93">
        <v>17911</v>
      </c>
      <c r="O41" s="93" t="s">
        <v>405</v>
      </c>
      <c r="P41" s="93">
        <v>2176</v>
      </c>
    </row>
    <row r="42" spans="1:16" x14ac:dyDescent="0.45">
      <c r="A42">
        <f t="shared" si="1"/>
        <v>32</v>
      </c>
      <c r="B42" t="str">
        <f t="shared" si="2"/>
        <v>xxxxxxxxxxxxxxxxxxxxxxxxxxxxxxxx</v>
      </c>
      <c r="C42" s="93">
        <v>128</v>
      </c>
      <c r="D42">
        <v>1</v>
      </c>
      <c r="E42">
        <v>6.2912497483513178E-4</v>
      </c>
      <c r="F42">
        <v>5.344991020846217E-4</v>
      </c>
      <c r="G42">
        <v>8.9028714032186995E-3</v>
      </c>
      <c r="H42">
        <v>5.5422216803478579E-4</v>
      </c>
      <c r="I42">
        <v>3.0894710825506676E-4</v>
      </c>
      <c r="J42" s="93">
        <v>7948</v>
      </c>
      <c r="K42" s="93">
        <v>9355</v>
      </c>
      <c r="L42" s="93">
        <v>563</v>
      </c>
      <c r="M42" s="93">
        <v>9022</v>
      </c>
      <c r="N42" s="93">
        <v>16184</v>
      </c>
      <c r="O42" s="93" t="s">
        <v>406</v>
      </c>
      <c r="P42" s="93">
        <v>4352</v>
      </c>
    </row>
    <row r="43" spans="1:16" x14ac:dyDescent="0.45">
      <c r="A43">
        <f t="shared" si="1"/>
        <v>32</v>
      </c>
      <c r="B43" t="str">
        <f t="shared" si="2"/>
        <v>xxxxxxxxxxxxxxxxxxxxxxxxxxxxxxxx</v>
      </c>
      <c r="C43" s="93">
        <v>256</v>
      </c>
      <c r="D43">
        <v>1</v>
      </c>
      <c r="E43">
        <v>1.1253898717086127E-3</v>
      </c>
      <c r="F43">
        <v>9.4687242946337347E-4</v>
      </c>
      <c r="G43">
        <v>7.4308643387698044E-3</v>
      </c>
      <c r="H43">
        <v>9.054193554233885E-4</v>
      </c>
      <c r="I43">
        <v>3.9872408293460925E-4</v>
      </c>
      <c r="J43" s="93">
        <v>4443</v>
      </c>
      <c r="K43" s="93">
        <v>5281</v>
      </c>
      <c r="L43" s="93">
        <v>673</v>
      </c>
      <c r="M43" s="93">
        <v>5523</v>
      </c>
      <c r="N43" s="93">
        <v>12540</v>
      </c>
      <c r="O43" s="93" t="s">
        <v>407</v>
      </c>
      <c r="P43" s="93">
        <v>8704</v>
      </c>
    </row>
    <row r="44" spans="1:16" x14ac:dyDescent="0.45">
      <c r="A44">
        <f t="shared" si="1"/>
        <v>32</v>
      </c>
      <c r="B44" t="str">
        <f t="shared" si="2"/>
        <v>xxxxxxxxxxxxxxxxxxxxxxxxxxxxxxxx</v>
      </c>
      <c r="C44" s="93">
        <v>512</v>
      </c>
      <c r="D44">
        <v>1</v>
      </c>
      <c r="E44">
        <v>2.1922624726007671E-3</v>
      </c>
      <c r="F44">
        <v>1.6656961692191553E-3</v>
      </c>
      <c r="G44">
        <v>9.0279689530731889E-3</v>
      </c>
      <c r="H44">
        <v>1.7442819672137406E-3</v>
      </c>
      <c r="I44">
        <v>4.164584374479427E-4</v>
      </c>
      <c r="J44" s="93">
        <v>2281</v>
      </c>
      <c r="K44" s="93">
        <v>3002</v>
      </c>
      <c r="L44" s="93">
        <v>554</v>
      </c>
      <c r="M44" s="93">
        <v>2867</v>
      </c>
      <c r="N44" s="93">
        <v>12006</v>
      </c>
      <c r="O44" s="93" t="s">
        <v>408</v>
      </c>
      <c r="P44" s="93">
        <v>17408</v>
      </c>
    </row>
    <row r="45" spans="1:16" x14ac:dyDescent="0.45">
      <c r="A45">
        <f t="shared" si="1"/>
        <v>32</v>
      </c>
      <c r="B45" t="str">
        <f t="shared" si="2"/>
        <v>xxxxxxxxxxxxxxxxxxxxxxxxxxxxxxxx</v>
      </c>
      <c r="C45" s="93">
        <v>1024</v>
      </c>
      <c r="D45">
        <v>1</v>
      </c>
      <c r="E45">
        <v>3.6609514641272461E-3</v>
      </c>
      <c r="F45">
        <v>3.2825906167990525E-3</v>
      </c>
      <c r="G45">
        <v>1.1955460381833337E-2</v>
      </c>
      <c r="H45">
        <v>3.2532713077373125E-3</v>
      </c>
      <c r="I45">
        <v>5.2537564358516337E-4</v>
      </c>
      <c r="J45" s="93">
        <v>1366</v>
      </c>
      <c r="K45" s="93">
        <v>1524</v>
      </c>
      <c r="L45" s="93">
        <v>419</v>
      </c>
      <c r="M45" s="93">
        <v>1537</v>
      </c>
      <c r="N45" s="93">
        <v>9517</v>
      </c>
      <c r="O45" s="93" t="s">
        <v>409</v>
      </c>
      <c r="P45" s="93">
        <v>34816</v>
      </c>
    </row>
    <row r="46" spans="1:16" x14ac:dyDescent="0.45">
      <c r="A46">
        <f t="shared" si="1"/>
        <v>32</v>
      </c>
      <c r="B46" t="str">
        <f t="shared" si="2"/>
        <v>xxxxxxxxxxxxxxxxxxxxxxxxxxxxxxxx</v>
      </c>
      <c r="C46" s="93">
        <v>2048</v>
      </c>
      <c r="D46">
        <v>1</v>
      </c>
      <c r="E46">
        <v>7.3847228613617534E-3</v>
      </c>
      <c r="F46">
        <v>6.3174310606230232E-3</v>
      </c>
      <c r="G46">
        <v>1.8526233333331119E-2</v>
      </c>
      <c r="H46">
        <v>7.4390579494775684E-3</v>
      </c>
      <c r="I46">
        <v>7.1633237822349568E-4</v>
      </c>
      <c r="J46" s="93">
        <v>678</v>
      </c>
      <c r="K46" s="93">
        <v>792</v>
      </c>
      <c r="L46" s="93">
        <v>270</v>
      </c>
      <c r="M46" s="93">
        <v>673</v>
      </c>
      <c r="N46" s="93">
        <v>6980</v>
      </c>
      <c r="O46" s="93" t="s">
        <v>410</v>
      </c>
      <c r="P46" s="93">
        <v>69632</v>
      </c>
    </row>
    <row r="47" spans="1:16" x14ac:dyDescent="0.45">
      <c r="A47">
        <f t="shared" si="1"/>
        <v>32</v>
      </c>
      <c r="B47" t="str">
        <f t="shared" si="2"/>
        <v>xxxxxxxxxxxxxxxxxxxxxxxxxxxxxxxx</v>
      </c>
      <c r="C47" s="93">
        <v>4096</v>
      </c>
      <c r="D47">
        <v>1</v>
      </c>
      <c r="E47">
        <v>1.5437009259237388E-2</v>
      </c>
      <c r="F47">
        <v>1.281219488489912E-2</v>
      </c>
      <c r="G47">
        <v>3.2210231410247689E-2</v>
      </c>
      <c r="H47">
        <v>1.3930596657394701E-2</v>
      </c>
      <c r="I47">
        <v>1.126887536623845E-3</v>
      </c>
      <c r="J47" s="93">
        <v>324</v>
      </c>
      <c r="K47" s="93">
        <v>391</v>
      </c>
      <c r="L47" s="93">
        <v>156</v>
      </c>
      <c r="M47" s="93">
        <v>359</v>
      </c>
      <c r="N47" s="93">
        <v>4437</v>
      </c>
      <c r="O47" s="93" t="s">
        <v>411</v>
      </c>
      <c r="P47" s="93">
        <v>139264</v>
      </c>
    </row>
    <row r="48" spans="1:16" x14ac:dyDescent="0.45">
      <c r="A48">
        <f t="shared" si="1"/>
        <v>32</v>
      </c>
      <c r="B48" t="str">
        <f t="shared" si="2"/>
        <v>xxxxxxxxxxxxxxxxxxxxxxxxxxxxxxxx</v>
      </c>
      <c r="C48" s="93">
        <v>8192</v>
      </c>
      <c r="D48">
        <v>1</v>
      </c>
      <c r="E48">
        <v>3.0083985029912171E-2</v>
      </c>
      <c r="F48">
        <v>2.7209686412986586E-2</v>
      </c>
      <c r="G48">
        <v>6.0608356626366308E-2</v>
      </c>
      <c r="H48">
        <v>2.8394723163820978E-2</v>
      </c>
      <c r="I48">
        <v>2.2231110466851126E-3</v>
      </c>
      <c r="J48" s="93">
        <v>167</v>
      </c>
      <c r="K48" s="93">
        <v>184</v>
      </c>
      <c r="L48" s="93">
        <v>83</v>
      </c>
      <c r="M48" s="93">
        <v>177</v>
      </c>
      <c r="N48" s="93">
        <v>2250</v>
      </c>
      <c r="O48" s="93" t="s">
        <v>412</v>
      </c>
      <c r="P48" s="93">
        <v>278528</v>
      </c>
    </row>
    <row r="49" spans="1:16" x14ac:dyDescent="0.45">
      <c r="A49">
        <f t="shared" si="1"/>
        <v>32</v>
      </c>
      <c r="B49" t="str">
        <f t="shared" si="2"/>
        <v>xxxxxxxxxxxxxxxxxxxxxxxxxxxxxxxx</v>
      </c>
      <c r="C49" s="93">
        <v>16384</v>
      </c>
      <c r="D49">
        <v>1</v>
      </c>
      <c r="E49">
        <v>6.1813309876554368E-2</v>
      </c>
      <c r="F49">
        <v>5.9389950588229115E-2</v>
      </c>
      <c r="G49">
        <v>0.10013271200004965</v>
      </c>
      <c r="H49">
        <v>6.0046509523783154E-2</v>
      </c>
      <c r="I49">
        <v>4.2898800115438104E-3</v>
      </c>
      <c r="J49" s="93">
        <v>81</v>
      </c>
      <c r="K49" s="93">
        <v>85</v>
      </c>
      <c r="L49" s="93">
        <v>50</v>
      </c>
      <c r="M49" s="93">
        <v>84</v>
      </c>
      <c r="N49" s="93">
        <v>1166</v>
      </c>
      <c r="O49" s="93" t="s">
        <v>413</v>
      </c>
      <c r="P49" s="93">
        <v>557056</v>
      </c>
    </row>
    <row r="50" spans="1:16" x14ac:dyDescent="0.45">
      <c r="A50">
        <f t="shared" si="1"/>
        <v>32</v>
      </c>
      <c r="B50" t="str">
        <f t="shared" si="2"/>
        <v>xxxxxxxxxxxxxxxxxxxxxxxxxxxxxxxx</v>
      </c>
      <c r="C50" s="93">
        <v>32768</v>
      </c>
      <c r="D50">
        <v>1</v>
      </c>
      <c r="E50">
        <v>0.12593739250005456</v>
      </c>
      <c r="F50">
        <v>0.10873392826096792</v>
      </c>
      <c r="G50">
        <v>0.20276528399961535</v>
      </c>
      <c r="H50">
        <v>0.12368014634149603</v>
      </c>
      <c r="I50">
        <v>7.6079024369955783E-3</v>
      </c>
      <c r="J50" s="93">
        <v>40</v>
      </c>
      <c r="K50" s="93">
        <v>46</v>
      </c>
      <c r="L50" s="93">
        <v>25</v>
      </c>
      <c r="M50" s="93">
        <v>41</v>
      </c>
      <c r="N50" s="93">
        <v>658</v>
      </c>
      <c r="O50" s="93" t="s">
        <v>414</v>
      </c>
      <c r="P50" s="93">
        <v>1114112</v>
      </c>
    </row>
    <row r="51" spans="1:16" x14ac:dyDescent="0.45">
      <c r="A51">
        <f t="shared" si="1"/>
        <v>32</v>
      </c>
      <c r="B51" t="str">
        <f t="shared" si="2"/>
        <v>xxxxxxxxxxxxxxxxxxxxxxxxxxxxxxxx</v>
      </c>
      <c r="C51" s="93">
        <v>65536</v>
      </c>
      <c r="D51">
        <v>1</v>
      </c>
      <c r="E51">
        <v>0.24893057619088463</v>
      </c>
      <c r="F51">
        <v>0.20891117916714089</v>
      </c>
      <c r="G51">
        <v>0.36599035714295625</v>
      </c>
      <c r="H51">
        <v>0.2501403299997037</v>
      </c>
      <c r="I51">
        <v>1.4204545454545454E-2</v>
      </c>
      <c r="J51" s="93">
        <v>21</v>
      </c>
      <c r="K51" s="93">
        <v>24</v>
      </c>
      <c r="L51" s="93">
        <v>14</v>
      </c>
      <c r="M51" s="93">
        <v>20</v>
      </c>
      <c r="N51" s="93">
        <v>352</v>
      </c>
      <c r="O51" s="93" t="s">
        <v>415</v>
      </c>
      <c r="P51" s="93">
        <v>2228224</v>
      </c>
    </row>
    <row r="52" spans="1:16" x14ac:dyDescent="0.45">
      <c r="A52">
        <f t="shared" si="1"/>
        <v>32</v>
      </c>
      <c r="B52" t="str">
        <f t="shared" si="2"/>
        <v>xxxxxxxxxxxxxxxxxxxxxxxxxxxxxxxx</v>
      </c>
      <c r="C52" s="93">
        <v>131072</v>
      </c>
      <c r="D52">
        <v>1</v>
      </c>
      <c r="E52">
        <v>0.50188946000125723</v>
      </c>
      <c r="F52">
        <v>0.42259143333285465</v>
      </c>
      <c r="G52">
        <v>0.73307485714238807</v>
      </c>
      <c r="H52">
        <v>0.50088849090918142</v>
      </c>
      <c r="I52">
        <v>2.889655239280613E-2</v>
      </c>
      <c r="J52" s="93">
        <v>10</v>
      </c>
      <c r="K52" s="93">
        <v>12</v>
      </c>
      <c r="L52" s="93">
        <v>7</v>
      </c>
      <c r="M52" s="93">
        <v>11</v>
      </c>
      <c r="N52" s="93">
        <v>174</v>
      </c>
      <c r="O52" s="93" t="s">
        <v>416</v>
      </c>
      <c r="P52" s="93">
        <v>4456448</v>
      </c>
    </row>
    <row r="53" spans="1:16" x14ac:dyDescent="0.45">
      <c r="A53">
        <f t="shared" si="1"/>
        <v>32</v>
      </c>
      <c r="B53" t="str">
        <f t="shared" si="2"/>
        <v>xxxxxxxxxxxxxxxxxxxxxxxxxxxxxxxx</v>
      </c>
      <c r="C53" s="93">
        <v>262144</v>
      </c>
      <c r="D53">
        <v>1</v>
      </c>
      <c r="E53">
        <v>0.94772575000145787</v>
      </c>
      <c r="F53">
        <v>0.84903001666680211</v>
      </c>
      <c r="G53">
        <v>1.5176469250000082</v>
      </c>
      <c r="H53">
        <v>1.2296502399985911</v>
      </c>
      <c r="I53">
        <v>6.137804868744641E-2</v>
      </c>
      <c r="J53" s="93">
        <v>6</v>
      </c>
      <c r="K53" s="93">
        <v>6</v>
      </c>
      <c r="L53" s="93">
        <v>4</v>
      </c>
      <c r="M53" s="93">
        <v>5</v>
      </c>
      <c r="N53" s="93">
        <v>82</v>
      </c>
      <c r="O53" s="93" t="s">
        <v>417</v>
      </c>
      <c r="P53" s="93">
        <v>8912896</v>
      </c>
    </row>
    <row r="54" spans="1:16" x14ac:dyDescent="0.45">
      <c r="A54">
        <f t="shared" si="1"/>
        <v>32</v>
      </c>
      <c r="B54" t="str">
        <f t="shared" si="2"/>
        <v>xxxxxxxxxxxxxxxxxxxxxxxxxxxxxxxx</v>
      </c>
      <c r="C54" s="93">
        <v>524288</v>
      </c>
      <c r="D54">
        <v>1</v>
      </c>
      <c r="E54">
        <v>1.95300490000227</v>
      </c>
      <c r="F54">
        <v>1.7339026666692614</v>
      </c>
      <c r="G54">
        <v>2.9479670000000624</v>
      </c>
      <c r="H54">
        <v>2.6433009000029415</v>
      </c>
      <c r="I54">
        <v>0.11160000165303548</v>
      </c>
      <c r="J54" s="93">
        <v>3</v>
      </c>
      <c r="K54" s="93">
        <v>3</v>
      </c>
      <c r="L54" s="93">
        <v>2</v>
      </c>
      <c r="M54" s="93">
        <v>2</v>
      </c>
      <c r="N54" s="93">
        <v>45</v>
      </c>
      <c r="O54" s="93" t="s">
        <v>418</v>
      </c>
      <c r="P54" s="93">
        <v>17825792</v>
      </c>
    </row>
    <row r="55" spans="1:16" x14ac:dyDescent="0.45">
      <c r="A55">
        <f t="shared" si="1"/>
        <v>32</v>
      </c>
      <c r="B55" t="str">
        <f t="shared" si="2"/>
        <v>xxxxxxxxxxxxxxxxxxxxxxxxxxxxxxxx</v>
      </c>
      <c r="C55" s="93">
        <v>1048576</v>
      </c>
      <c r="D55">
        <v>1</v>
      </c>
      <c r="E55">
        <v>4.0259089499959373</v>
      </c>
      <c r="F55">
        <v>3.5771946500026388</v>
      </c>
      <c r="G55">
        <v>6.2068918999866582</v>
      </c>
      <c r="H55">
        <v>6.7599382000043988</v>
      </c>
      <c r="I55">
        <v>0.24123809451148623</v>
      </c>
      <c r="J55" s="93">
        <v>2</v>
      </c>
      <c r="K55" s="93">
        <v>2</v>
      </c>
      <c r="L55" s="93">
        <v>1</v>
      </c>
      <c r="M55" s="93">
        <v>1</v>
      </c>
      <c r="N55" s="93">
        <v>21</v>
      </c>
      <c r="O55" s="93" t="s">
        <v>419</v>
      </c>
      <c r="P55" s="93">
        <v>35651584</v>
      </c>
    </row>
    <row r="56" spans="1:16" x14ac:dyDescent="0.45">
      <c r="C56" s="93"/>
      <c r="J56" s="93"/>
      <c r="K56" s="93"/>
      <c r="L56" s="93"/>
      <c r="M56" s="93"/>
      <c r="N56" s="93"/>
    </row>
    <row r="57" spans="1:16" x14ac:dyDescent="0.45">
      <c r="J57" s="93"/>
      <c r="K57" s="93"/>
      <c r="L57" s="93"/>
      <c r="M57" s="93"/>
      <c r="N57" s="93"/>
      <c r="P57">
        <f>P55/1000000/E55</f>
        <v>8.8555365863492703</v>
      </c>
    </row>
    <row r="58" spans="1:16" x14ac:dyDescent="0.45">
      <c r="J58" s="93"/>
      <c r="K58" s="93"/>
      <c r="L58" s="93"/>
      <c r="M58" s="93"/>
      <c r="N58" s="93"/>
      <c r="P58" s="93">
        <f>C55*D55/E55</f>
        <v>260456.95842203737</v>
      </c>
    </row>
    <row r="59" spans="1:16" x14ac:dyDescent="0.45">
      <c r="J59" s="93"/>
      <c r="K59" s="93"/>
      <c r="L59" s="93"/>
      <c r="M59" s="93"/>
      <c r="N59" s="93"/>
      <c r="O59" s="14" t="s">
        <v>531</v>
      </c>
    </row>
    <row r="60" spans="1:16" x14ac:dyDescent="0.45">
      <c r="J60" s="93"/>
      <c r="K60" s="93"/>
      <c r="L60" s="93"/>
      <c r="M60" s="93"/>
      <c r="N60" s="93"/>
      <c r="O60" t="s">
        <v>539</v>
      </c>
    </row>
    <row r="61" spans="1:16" ht="42.75" x14ac:dyDescent="0.45">
      <c r="A61" s="12" t="s">
        <v>10</v>
      </c>
      <c r="B61" s="12" t="s">
        <v>11</v>
      </c>
      <c r="C61" s="12" t="s">
        <v>12</v>
      </c>
      <c r="D61" s="12" t="s">
        <v>13</v>
      </c>
      <c r="E61" s="13" t="str" cm="1">
        <f t="array" ref="E61:I61">ParserNames</f>
        <v>CSVRead
v0.4</v>
      </c>
      <c r="F61" s="13" t="str">
        <v>sdkn104
v1.9</v>
      </c>
      <c r="G61" s="13" t="str">
        <v>ws_garcia
v3.1.5</v>
      </c>
      <c r="H61" s="13" t="str">
        <v>ArrayFromCSVfile</v>
      </c>
      <c r="I61" s="13" t="str">
        <v>CSV.jl
v0.8.5+</v>
      </c>
      <c r="J61" s="13" t="str" cm="1">
        <f t="array" ref="J61:N61">"NCalls"&amp;CHAR(10)&amp;ParserNames</f>
        <v>NCalls
CSVRead
v0.4</v>
      </c>
      <c r="K61" s="13" t="str">
        <v>NCalls
sdkn104
v1.9</v>
      </c>
      <c r="L61" s="13" t="str">
        <v>NCalls
ws_garcia
v3.1.5</v>
      </c>
      <c r="M61" s="13" t="str">
        <v>NCalls
ArrayFromCSVfile</v>
      </c>
      <c r="N61" s="59" t="str">
        <v>NCalls
CSV.jl
v0.8.5+</v>
      </c>
      <c r="O61" s="12" t="s">
        <v>14</v>
      </c>
      <c r="P61" s="12" t="s">
        <v>15</v>
      </c>
    </row>
    <row r="62" spans="1:16" x14ac:dyDescent="0.45">
      <c r="A62">
        <f>LEN(B62)</f>
        <v>20</v>
      </c>
      <c r="B62" t="str">
        <f>"""xxxxxxxx"&amp;CHAR(13)&amp;CHAR(10)&amp;"yyyyyyyy"""</f>
        <v>"xxxxxxxx_x000D_
yyyyyyyy"</v>
      </c>
      <c r="C62" s="93">
        <v>1</v>
      </c>
      <c r="D62">
        <v>1</v>
      </c>
      <c r="E62">
        <v>2.0837042423717221E-4</v>
      </c>
      <c r="F62">
        <v>1.4822228019219184E-4</v>
      </c>
      <c r="G62">
        <v>4.4025011443601459E-3</v>
      </c>
      <c r="H62">
        <v>1.4819914935267021E-4</v>
      </c>
      <c r="I62">
        <v>2.6981132692403869E-4</v>
      </c>
      <c r="J62" s="93">
        <v>23996</v>
      </c>
      <c r="K62" s="93">
        <v>33734</v>
      </c>
      <c r="L62" s="93">
        <v>1136</v>
      </c>
      <c r="M62" s="93">
        <v>33739</v>
      </c>
      <c r="N62" s="93">
        <v>18550</v>
      </c>
      <c r="O62" s="93" t="s">
        <v>420</v>
      </c>
      <c r="P62" s="93">
        <v>26</v>
      </c>
    </row>
    <row r="63" spans="1:16" x14ac:dyDescent="0.45">
      <c r="A63">
        <f t="shared" ref="A63:A82" si="3">LEN(B63)</f>
        <v>20</v>
      </c>
      <c r="B63" t="str">
        <f t="shared" ref="B63:B82" si="4">"""xxxxxxxx"&amp;CHAR(13)&amp;CHAR(10)&amp;"yyyyyyyy"""</f>
        <v>"xxxxxxxx_x000D_
yyyyyyyy"</v>
      </c>
      <c r="C63" s="93">
        <v>2</v>
      </c>
      <c r="D63">
        <v>1</v>
      </c>
      <c r="E63">
        <v>2.1248820279652368E-4</v>
      </c>
      <c r="F63">
        <v>1.5324809207113723E-4</v>
      </c>
      <c r="G63">
        <v>5.4252680043437125E-3</v>
      </c>
      <c r="H63">
        <v>1.4534676317537129E-4</v>
      </c>
      <c r="I63">
        <v>2.5379422364346985E-4</v>
      </c>
      <c r="J63" s="93">
        <v>23531</v>
      </c>
      <c r="K63" s="93">
        <v>32627</v>
      </c>
      <c r="L63" s="93">
        <v>922</v>
      </c>
      <c r="M63" s="93">
        <v>34401</v>
      </c>
      <c r="N63" s="93">
        <v>19701</v>
      </c>
      <c r="O63" s="93" t="s">
        <v>421</v>
      </c>
      <c r="P63" s="93">
        <v>52</v>
      </c>
    </row>
    <row r="64" spans="1:16" x14ac:dyDescent="0.45">
      <c r="A64">
        <f t="shared" si="3"/>
        <v>20</v>
      </c>
      <c r="B64" t="str">
        <f t="shared" si="4"/>
        <v>"xxxxxxxx_x000D_
yyyyyyyy"</v>
      </c>
      <c r="C64" s="93">
        <v>4</v>
      </c>
      <c r="D64">
        <v>1</v>
      </c>
      <c r="E64">
        <v>2.2220403964057884E-4</v>
      </c>
      <c r="F64">
        <v>1.6237238423107931E-4</v>
      </c>
      <c r="G64">
        <v>4.8656964007780228E-3</v>
      </c>
      <c r="H64">
        <v>1.5078278700862176E-4</v>
      </c>
      <c r="I64">
        <v>2.5272947836635666E-4</v>
      </c>
      <c r="J64" s="93">
        <v>22502</v>
      </c>
      <c r="K64" s="93">
        <v>30794</v>
      </c>
      <c r="L64" s="93">
        <v>1028</v>
      </c>
      <c r="M64" s="93">
        <v>33161</v>
      </c>
      <c r="N64" s="93">
        <v>19784</v>
      </c>
      <c r="O64" s="93" t="s">
        <v>422</v>
      </c>
      <c r="P64" s="93">
        <v>104</v>
      </c>
    </row>
    <row r="65" spans="1:16" x14ac:dyDescent="0.45">
      <c r="A65">
        <f t="shared" si="3"/>
        <v>20</v>
      </c>
      <c r="B65" t="str">
        <f t="shared" si="4"/>
        <v>"xxxxxxxx_x000D_
yyyyyyyy"</v>
      </c>
      <c r="C65" s="93">
        <v>8</v>
      </c>
      <c r="D65">
        <v>1</v>
      </c>
      <c r="E65">
        <v>2.4954844537663817E-4</v>
      </c>
      <c r="F65">
        <v>1.8305855239075591E-4</v>
      </c>
      <c r="G65">
        <v>5.1655465908992454E-3</v>
      </c>
      <c r="H65">
        <v>1.6875041511987983E-4</v>
      </c>
      <c r="I65">
        <v>2.6289228447252022E-4</v>
      </c>
      <c r="J65" s="93">
        <v>20037</v>
      </c>
      <c r="K65" s="93">
        <v>27314</v>
      </c>
      <c r="L65" s="93">
        <v>968</v>
      </c>
      <c r="M65" s="93">
        <v>29630</v>
      </c>
      <c r="N65" s="93">
        <v>19023</v>
      </c>
      <c r="O65" s="93" t="s">
        <v>423</v>
      </c>
      <c r="P65" s="93">
        <v>208</v>
      </c>
    </row>
    <row r="66" spans="1:16" x14ac:dyDescent="0.45">
      <c r="A66">
        <f t="shared" si="3"/>
        <v>20</v>
      </c>
      <c r="B66" t="str">
        <f t="shared" si="4"/>
        <v>"xxxxxxxx_x000D_
yyyyyyyy"</v>
      </c>
      <c r="C66" s="93">
        <v>16</v>
      </c>
      <c r="D66">
        <v>1</v>
      </c>
      <c r="E66">
        <v>2.8892395123052871E-4</v>
      </c>
      <c r="F66">
        <v>2.2415817717195172E-4</v>
      </c>
      <c r="G66">
        <v>5.5629632925421509E-3</v>
      </c>
      <c r="H66">
        <v>2.0104294157838949E-4</v>
      </c>
      <c r="I66">
        <v>2.6372698982013817E-4</v>
      </c>
      <c r="J66" s="93">
        <v>17306</v>
      </c>
      <c r="K66" s="93">
        <v>22306</v>
      </c>
      <c r="L66" s="93">
        <v>899</v>
      </c>
      <c r="M66" s="93">
        <v>24871</v>
      </c>
      <c r="N66" s="93">
        <v>18959</v>
      </c>
      <c r="O66" s="93" t="s">
        <v>424</v>
      </c>
      <c r="P66" s="93">
        <v>416</v>
      </c>
    </row>
    <row r="67" spans="1:16" x14ac:dyDescent="0.45">
      <c r="A67">
        <f t="shared" si="3"/>
        <v>20</v>
      </c>
      <c r="B67" t="str">
        <f t="shared" si="4"/>
        <v>"xxxxxxxx_x000D_
yyyyyyyy"</v>
      </c>
      <c r="C67" s="93">
        <v>32</v>
      </c>
      <c r="D67">
        <v>1</v>
      </c>
      <c r="E67">
        <v>3.6484120393996542E-4</v>
      </c>
      <c r="F67">
        <v>3.1211624843902367E-4</v>
      </c>
      <c r="G67">
        <v>6.3173619949550199E-3</v>
      </c>
      <c r="H67">
        <v>2.6394093644410997E-4</v>
      </c>
      <c r="I67">
        <v>2.8628685943315199E-4</v>
      </c>
      <c r="J67" s="93">
        <v>13705</v>
      </c>
      <c r="K67" s="93">
        <v>16020</v>
      </c>
      <c r="L67" s="93">
        <v>792</v>
      </c>
      <c r="M67" s="93">
        <v>18944</v>
      </c>
      <c r="N67" s="93">
        <v>17465</v>
      </c>
      <c r="O67" s="93" t="s">
        <v>425</v>
      </c>
      <c r="P67" s="93">
        <v>832</v>
      </c>
    </row>
    <row r="68" spans="1:16" x14ac:dyDescent="0.45">
      <c r="A68">
        <f t="shared" si="3"/>
        <v>20</v>
      </c>
      <c r="B68" t="str">
        <f t="shared" si="4"/>
        <v>"xxxxxxxx_x000D_
yyyyyyyy"</v>
      </c>
      <c r="C68" s="93">
        <v>64</v>
      </c>
      <c r="D68">
        <v>1</v>
      </c>
      <c r="E68">
        <v>5.1562584304492133E-4</v>
      </c>
      <c r="F68">
        <v>4.6245462449141615E-4</v>
      </c>
      <c r="G68">
        <v>8.0273388443031848E-3</v>
      </c>
      <c r="H68">
        <v>3.8617766450362376E-4</v>
      </c>
      <c r="I68">
        <v>2.810409757742679E-4</v>
      </c>
      <c r="J68" s="93">
        <v>9697</v>
      </c>
      <c r="K68" s="93">
        <v>10812</v>
      </c>
      <c r="L68" s="93">
        <v>623</v>
      </c>
      <c r="M68" s="93">
        <v>12948</v>
      </c>
      <c r="N68" s="93">
        <v>17791</v>
      </c>
      <c r="O68" s="93" t="s">
        <v>426</v>
      </c>
      <c r="P68" s="93">
        <v>1664</v>
      </c>
    </row>
    <row r="69" spans="1:16" x14ac:dyDescent="0.45">
      <c r="A69">
        <f t="shared" si="3"/>
        <v>20</v>
      </c>
      <c r="B69" t="str">
        <f t="shared" si="4"/>
        <v>"xxxxxxxx_x000D_
yyyyyyyy"</v>
      </c>
      <c r="C69" s="93">
        <v>128</v>
      </c>
      <c r="D69">
        <v>1</v>
      </c>
      <c r="E69">
        <v>8.2205012329634292E-4</v>
      </c>
      <c r="F69">
        <v>7.7714712465058765E-4</v>
      </c>
      <c r="G69">
        <v>1.0508938025231444E-2</v>
      </c>
      <c r="H69">
        <v>6.3121875789030532E-4</v>
      </c>
      <c r="I69">
        <v>2.9140925515794383E-4</v>
      </c>
      <c r="J69" s="93">
        <v>6083</v>
      </c>
      <c r="K69" s="93">
        <v>6434</v>
      </c>
      <c r="L69" s="93">
        <v>476</v>
      </c>
      <c r="M69" s="93">
        <v>7922</v>
      </c>
      <c r="N69" s="93">
        <v>17158</v>
      </c>
      <c r="O69" s="93" t="s">
        <v>427</v>
      </c>
      <c r="P69" s="93">
        <v>3328</v>
      </c>
    </row>
    <row r="70" spans="1:16" x14ac:dyDescent="0.45">
      <c r="A70">
        <f t="shared" si="3"/>
        <v>20</v>
      </c>
      <c r="B70" t="str">
        <f t="shared" si="4"/>
        <v>"xxxxxxxx_x000D_
yyyyyyyy"</v>
      </c>
      <c r="C70" s="93">
        <v>256</v>
      </c>
      <c r="D70">
        <v>1</v>
      </c>
      <c r="E70">
        <v>1.4565891931225805E-3</v>
      </c>
      <c r="F70">
        <v>1.4296989994275803E-3</v>
      </c>
      <c r="G70">
        <v>1.6487719078931581E-2</v>
      </c>
      <c r="H70">
        <v>1.1465271205883341E-3</v>
      </c>
      <c r="I70">
        <v>3.2575412078962801E-4</v>
      </c>
      <c r="J70" s="93">
        <v>3433</v>
      </c>
      <c r="K70" s="93">
        <v>3498</v>
      </c>
      <c r="L70" s="93">
        <v>304</v>
      </c>
      <c r="M70" s="93">
        <v>4362</v>
      </c>
      <c r="N70" s="93">
        <v>15349</v>
      </c>
      <c r="O70" s="93" t="s">
        <v>428</v>
      </c>
      <c r="P70" s="93">
        <v>6656</v>
      </c>
    </row>
    <row r="71" spans="1:16" x14ac:dyDescent="0.45">
      <c r="A71">
        <f t="shared" si="3"/>
        <v>20</v>
      </c>
      <c r="B71" t="str">
        <f t="shared" si="4"/>
        <v>"xxxxxxxx_x000D_
yyyyyyyy"</v>
      </c>
      <c r="C71" s="93">
        <v>512</v>
      </c>
      <c r="D71">
        <v>1</v>
      </c>
      <c r="E71">
        <v>2.716759043996549E-3</v>
      </c>
      <c r="F71">
        <v>2.7189742795025468E-3</v>
      </c>
      <c r="G71">
        <v>2.8313670621456125E-2</v>
      </c>
      <c r="H71">
        <v>2.147192700728588E-3</v>
      </c>
      <c r="I71">
        <v>4.5570543200874956E-4</v>
      </c>
      <c r="J71" s="93">
        <v>1841</v>
      </c>
      <c r="K71" s="93">
        <v>1839</v>
      </c>
      <c r="L71" s="93">
        <v>177</v>
      </c>
      <c r="M71" s="93">
        <v>2329</v>
      </c>
      <c r="N71" s="93">
        <v>10972</v>
      </c>
      <c r="O71" s="93" t="s">
        <v>429</v>
      </c>
      <c r="P71" s="93">
        <v>13312</v>
      </c>
    </row>
    <row r="72" spans="1:16" x14ac:dyDescent="0.45">
      <c r="A72">
        <f t="shared" si="3"/>
        <v>20</v>
      </c>
      <c r="B72" t="str">
        <f t="shared" si="4"/>
        <v>"xxxxxxxx_x000D_
yyyyyyyy"</v>
      </c>
      <c r="C72" s="93">
        <v>1024</v>
      </c>
      <c r="D72">
        <v>1</v>
      </c>
      <c r="E72">
        <v>5.318818809788706E-3</v>
      </c>
      <c r="F72">
        <v>5.5620996666645318E-3</v>
      </c>
      <c r="G72">
        <v>5.1172609183651026E-2</v>
      </c>
      <c r="H72">
        <v>4.2171869308562692E-3</v>
      </c>
      <c r="I72">
        <v>6.0790273556231007E-4</v>
      </c>
      <c r="J72" s="93">
        <v>941</v>
      </c>
      <c r="K72" s="93">
        <v>900</v>
      </c>
      <c r="L72" s="93">
        <v>98</v>
      </c>
      <c r="M72" s="93">
        <v>1186</v>
      </c>
      <c r="N72" s="93">
        <v>8225</v>
      </c>
      <c r="O72" s="93" t="s">
        <v>430</v>
      </c>
      <c r="P72" s="93">
        <v>26624</v>
      </c>
    </row>
    <row r="73" spans="1:16" x14ac:dyDescent="0.45">
      <c r="A73">
        <f t="shared" si="3"/>
        <v>20</v>
      </c>
      <c r="B73" t="str">
        <f t="shared" si="4"/>
        <v>"xxxxxxxx_x000D_
yyyyyyyy"</v>
      </c>
      <c r="C73" s="93">
        <v>2048</v>
      </c>
      <c r="D73">
        <v>1</v>
      </c>
      <c r="E73">
        <v>1.016776341466021E-2</v>
      </c>
      <c r="F73">
        <v>1.0295072427978107E-2</v>
      </c>
      <c r="G73">
        <v>9.8451207843027078E-2</v>
      </c>
      <c r="H73">
        <v>8.7161236933942805E-3</v>
      </c>
      <c r="I73">
        <v>7.6452599388379206E-4</v>
      </c>
      <c r="J73" s="93">
        <v>492</v>
      </c>
      <c r="K73" s="93">
        <v>486</v>
      </c>
      <c r="L73" s="93">
        <v>51</v>
      </c>
      <c r="M73" s="93">
        <v>574</v>
      </c>
      <c r="N73" s="93">
        <v>6540</v>
      </c>
      <c r="O73" s="93" t="s">
        <v>431</v>
      </c>
      <c r="P73" s="93">
        <v>53248</v>
      </c>
    </row>
    <row r="74" spans="1:16" x14ac:dyDescent="0.45">
      <c r="A74">
        <f t="shared" si="3"/>
        <v>20</v>
      </c>
      <c r="B74" t="str">
        <f t="shared" si="4"/>
        <v>"xxxxxxxx_x000D_
yyyyyyyy"</v>
      </c>
      <c r="C74" s="93">
        <v>4096</v>
      </c>
      <c r="D74">
        <v>1</v>
      </c>
      <c r="E74">
        <v>2.0297074193583665E-2</v>
      </c>
      <c r="F74">
        <v>2.0719876033032682E-2</v>
      </c>
      <c r="G74">
        <v>0.21879393750047407</v>
      </c>
      <c r="H74">
        <v>3.0396758181847294E-2</v>
      </c>
      <c r="I74">
        <v>1.1544321712694671E-3</v>
      </c>
      <c r="J74" s="93">
        <v>248</v>
      </c>
      <c r="K74" s="93">
        <v>242</v>
      </c>
      <c r="L74" s="93">
        <v>24</v>
      </c>
      <c r="M74" s="93">
        <v>165</v>
      </c>
      <c r="N74" s="93">
        <v>4332</v>
      </c>
      <c r="O74" s="93" t="s">
        <v>432</v>
      </c>
      <c r="P74" s="93">
        <v>106496</v>
      </c>
    </row>
    <row r="75" spans="1:16" x14ac:dyDescent="0.45">
      <c r="A75">
        <f t="shared" si="3"/>
        <v>20</v>
      </c>
      <c r="B75" t="str">
        <f t="shared" si="4"/>
        <v>"xxxxxxxx_x000D_
yyyyyyyy"</v>
      </c>
      <c r="C75" s="93">
        <v>8192</v>
      </c>
      <c r="D75">
        <v>1</v>
      </c>
      <c r="E75">
        <v>6.2662631249986583E-2</v>
      </c>
      <c r="F75">
        <v>5.2434297916685559E-2</v>
      </c>
      <c r="G75">
        <v>0.46140577272771305</v>
      </c>
      <c r="H75">
        <v>3.8234445801513972E-2</v>
      </c>
      <c r="I75">
        <v>2.8555111364934323E-3</v>
      </c>
      <c r="J75" s="93">
        <v>80</v>
      </c>
      <c r="K75" s="93">
        <v>96</v>
      </c>
      <c r="L75" s="93">
        <v>11</v>
      </c>
      <c r="M75" s="93">
        <v>131</v>
      </c>
      <c r="N75" s="93">
        <v>1751</v>
      </c>
      <c r="O75" s="93" t="s">
        <v>433</v>
      </c>
      <c r="P75" s="93">
        <v>212992</v>
      </c>
    </row>
    <row r="76" spans="1:16" x14ac:dyDescent="0.45">
      <c r="A76">
        <f t="shared" si="3"/>
        <v>20</v>
      </c>
      <c r="B76" t="str">
        <f t="shared" si="4"/>
        <v>"xxxxxxxx_x000D_
yyyyyyyy"</v>
      </c>
      <c r="C76" s="93">
        <v>16384</v>
      </c>
      <c r="D76">
        <v>1</v>
      </c>
      <c r="E76">
        <v>0.10175671999983024</v>
      </c>
      <c r="F76">
        <v>0.10184466200007591</v>
      </c>
      <c r="G76">
        <v>0.78182818571388324</v>
      </c>
      <c r="H76">
        <v>8.3798428333345026E-2</v>
      </c>
      <c r="I76">
        <v>4.6800748559222031E-3</v>
      </c>
      <c r="J76" s="93">
        <v>50</v>
      </c>
      <c r="K76" s="93">
        <v>50</v>
      </c>
      <c r="L76" s="93">
        <v>7</v>
      </c>
      <c r="M76" s="93">
        <v>60</v>
      </c>
      <c r="N76" s="93">
        <v>1069</v>
      </c>
      <c r="O76" s="93" t="s">
        <v>434</v>
      </c>
      <c r="P76" s="93">
        <v>425984</v>
      </c>
    </row>
    <row r="77" spans="1:16" x14ac:dyDescent="0.45">
      <c r="A77">
        <f t="shared" si="3"/>
        <v>20</v>
      </c>
      <c r="B77" t="str">
        <f t="shared" si="4"/>
        <v>"xxxxxxxx_x000D_
yyyyyyyy"</v>
      </c>
      <c r="C77" s="93">
        <v>32768</v>
      </c>
      <c r="D77">
        <v>1</v>
      </c>
      <c r="E77">
        <v>0.16359403225801689</v>
      </c>
      <c r="F77">
        <v>0.18128961428582052</v>
      </c>
      <c r="G77">
        <v>1.5461234249996778</v>
      </c>
      <c r="H77">
        <v>0.15757775625024806</v>
      </c>
      <c r="I77">
        <v>8.4619288113718313E-3</v>
      </c>
      <c r="J77" s="93">
        <v>31</v>
      </c>
      <c r="K77" s="93">
        <v>28</v>
      </c>
      <c r="L77" s="93">
        <v>4</v>
      </c>
      <c r="M77" s="93">
        <v>32</v>
      </c>
      <c r="N77" s="93">
        <v>591</v>
      </c>
      <c r="O77" s="93" t="s">
        <v>435</v>
      </c>
      <c r="P77" s="93">
        <v>851968</v>
      </c>
    </row>
    <row r="78" spans="1:16" x14ac:dyDescent="0.45">
      <c r="A78">
        <f t="shared" si="3"/>
        <v>20</v>
      </c>
      <c r="B78" t="str">
        <f t="shared" si="4"/>
        <v>"xxxxxxxx_x000D_
yyyyyyyy"</v>
      </c>
      <c r="C78" s="93">
        <v>65536</v>
      </c>
      <c r="D78">
        <v>1</v>
      </c>
      <c r="E78">
        <v>0.33169604999966396</v>
      </c>
      <c r="F78">
        <v>0.37821077142871218</v>
      </c>
      <c r="G78">
        <v>3.0543598500007647</v>
      </c>
      <c r="H78">
        <v>0.31542140000055952</v>
      </c>
      <c r="I78">
        <v>1.488095238095238E-2</v>
      </c>
      <c r="J78" s="93">
        <v>16</v>
      </c>
      <c r="K78" s="93">
        <v>14</v>
      </c>
      <c r="L78" s="93">
        <v>2</v>
      </c>
      <c r="M78" s="93">
        <v>16</v>
      </c>
      <c r="N78" s="93">
        <v>336</v>
      </c>
      <c r="O78" s="93" t="s">
        <v>436</v>
      </c>
      <c r="P78" s="93">
        <v>1703936</v>
      </c>
    </row>
    <row r="79" spans="1:16" x14ac:dyDescent="0.45">
      <c r="A79">
        <f t="shared" si="3"/>
        <v>20</v>
      </c>
      <c r="B79" t="str">
        <f t="shared" si="4"/>
        <v>"xxxxxxxx_x000D_
yyyyyyyy"</v>
      </c>
      <c r="C79" s="93">
        <v>131072</v>
      </c>
      <c r="D79">
        <v>1</v>
      </c>
      <c r="E79">
        <v>0.71999988571457962</v>
      </c>
      <c r="F79">
        <v>0.80199544285590363</v>
      </c>
      <c r="G79">
        <v>7.0190771000052337</v>
      </c>
      <c r="H79">
        <v>1.014315719998558</v>
      </c>
      <c r="I79">
        <v>3.2751633450875874E-2</v>
      </c>
      <c r="J79" s="93">
        <v>7</v>
      </c>
      <c r="K79" s="93">
        <v>7</v>
      </c>
      <c r="L79" s="93">
        <v>1</v>
      </c>
      <c r="M79" s="93">
        <v>5</v>
      </c>
      <c r="N79" s="93">
        <v>153</v>
      </c>
      <c r="O79" s="93" t="s">
        <v>437</v>
      </c>
      <c r="P79" s="93">
        <v>3407872</v>
      </c>
    </row>
    <row r="80" spans="1:16" x14ac:dyDescent="0.45">
      <c r="A80">
        <f t="shared" si="3"/>
        <v>20</v>
      </c>
      <c r="B80" t="str">
        <f t="shared" si="4"/>
        <v>"xxxxxxxx_x000D_
yyyyyyyy"</v>
      </c>
      <c r="C80" s="93">
        <v>262144</v>
      </c>
      <c r="D80">
        <v>1</v>
      </c>
      <c r="E80">
        <v>1.8530280333313083</v>
      </c>
      <c r="F80">
        <v>2.1459187000000384</v>
      </c>
      <c r="G80">
        <v>13.58657569999923</v>
      </c>
      <c r="H80">
        <v>2.7594499000042561</v>
      </c>
      <c r="I80">
        <v>6.1341465973272558E-2</v>
      </c>
      <c r="J80" s="93">
        <v>3</v>
      </c>
      <c r="K80" s="93">
        <v>3</v>
      </c>
      <c r="L80" s="93">
        <v>1</v>
      </c>
      <c r="M80" s="93">
        <v>2</v>
      </c>
      <c r="N80" s="93">
        <v>82</v>
      </c>
      <c r="O80" s="93" t="s">
        <v>438</v>
      </c>
      <c r="P80" s="93">
        <v>6815744</v>
      </c>
    </row>
    <row r="81" spans="1:16" x14ac:dyDescent="0.45">
      <c r="A81">
        <f t="shared" si="3"/>
        <v>20</v>
      </c>
      <c r="B81" t="str">
        <f t="shared" si="4"/>
        <v>"xxxxxxxx_x000D_
yyyyyyyy"</v>
      </c>
      <c r="C81" s="93">
        <v>524288</v>
      </c>
      <c r="D81">
        <v>1</v>
      </c>
      <c r="E81">
        <v>2.6306359500013059</v>
      </c>
      <c r="F81">
        <v>2.9664403499991749</v>
      </c>
      <c r="G81">
        <v>27.179190499999095</v>
      </c>
      <c r="H81">
        <v>7.1085759999987204</v>
      </c>
      <c r="I81">
        <v>0.12019047282990955</v>
      </c>
      <c r="J81" s="93">
        <v>2</v>
      </c>
      <c r="K81" s="93">
        <v>2</v>
      </c>
      <c r="L81" s="93">
        <v>1</v>
      </c>
      <c r="M81" s="93">
        <v>1</v>
      </c>
      <c r="N81" s="93">
        <v>42</v>
      </c>
      <c r="O81" s="93" t="s">
        <v>439</v>
      </c>
      <c r="P81" s="93">
        <v>13631488</v>
      </c>
    </row>
    <row r="82" spans="1:16" x14ac:dyDescent="0.45">
      <c r="A82">
        <f t="shared" si="3"/>
        <v>20</v>
      </c>
      <c r="B82" t="str">
        <f t="shared" si="4"/>
        <v>"xxxxxxxx_x000D_
yyyyyyyy"</v>
      </c>
      <c r="C82" s="93">
        <v>1048576</v>
      </c>
      <c r="D82">
        <v>1</v>
      </c>
      <c r="E82">
        <v>5.2614844999916386</v>
      </c>
      <c r="F82">
        <v>5.9387074000114808</v>
      </c>
      <c r="G82">
        <v>47.431599699993967</v>
      </c>
      <c r="H82">
        <v>23.792623600005754</v>
      </c>
      <c r="I82">
        <v>0.31800000369548798</v>
      </c>
      <c r="J82" s="93">
        <v>1</v>
      </c>
      <c r="K82" s="93">
        <v>1</v>
      </c>
      <c r="L82" s="93">
        <v>1</v>
      </c>
      <c r="M82" s="93">
        <v>1</v>
      </c>
      <c r="N82" s="93">
        <v>16</v>
      </c>
      <c r="O82" s="93" t="s">
        <v>440</v>
      </c>
      <c r="P82" s="93">
        <v>27262976</v>
      </c>
    </row>
    <row r="83" spans="1:16" x14ac:dyDescent="0.45">
      <c r="C83" s="93"/>
      <c r="J83" s="93"/>
      <c r="K83" s="93"/>
      <c r="L83" s="93"/>
      <c r="M83" s="93"/>
      <c r="N83" s="93"/>
    </row>
    <row r="84" spans="1:16" x14ac:dyDescent="0.45">
      <c r="J84" s="93"/>
      <c r="K84" s="93"/>
      <c r="L84" s="93"/>
      <c r="M84" s="93"/>
      <c r="N84" s="93"/>
      <c r="P84">
        <f>P82/1000000/E82</f>
        <v>5.1816129079242419</v>
      </c>
    </row>
    <row r="85" spans="1:16" x14ac:dyDescent="0.45">
      <c r="G85">
        <f>G82/E82</f>
        <v>9.0148701759112555</v>
      </c>
      <c r="J85" s="93"/>
      <c r="K85" s="93"/>
      <c r="L85" s="93"/>
      <c r="M85" s="93"/>
      <c r="N85" s="93"/>
      <c r="P85" s="93">
        <f>C82*D82/E82</f>
        <v>199292.80415093238</v>
      </c>
    </row>
    <row r="86" spans="1:16" x14ac:dyDescent="0.45">
      <c r="G86">
        <f>E82/I82</f>
        <v>16.545548549835733</v>
      </c>
      <c r="J86" s="93"/>
      <c r="K86" s="93"/>
      <c r="L86" s="93"/>
      <c r="M86" s="93"/>
      <c r="N86" s="93"/>
      <c r="O86" s="14" t="s">
        <v>534</v>
      </c>
    </row>
    <row r="87" spans="1:16" x14ac:dyDescent="0.45">
      <c r="J87" s="93"/>
      <c r="K87" s="93"/>
      <c r="L87" s="93"/>
      <c r="M87" s="93"/>
      <c r="N87" s="93"/>
      <c r="O87" t="s">
        <v>540</v>
      </c>
    </row>
    <row r="88" spans="1:16" ht="42.75" x14ac:dyDescent="0.45">
      <c r="A88" s="12" t="s">
        <v>10</v>
      </c>
      <c r="B88" s="12" t="s">
        <v>11</v>
      </c>
      <c r="C88" s="12" t="s">
        <v>12</v>
      </c>
      <c r="D88" s="12" t="s">
        <v>13</v>
      </c>
      <c r="E88" s="13" t="str" cm="1">
        <f t="array" ref="E88:I88">ParserNames</f>
        <v>CSVRead
v0.4</v>
      </c>
      <c r="F88" s="13" t="str">
        <v>sdkn104
v1.9</v>
      </c>
      <c r="G88" s="13" t="str">
        <v>ws_garcia
v3.1.5</v>
      </c>
      <c r="H88" s="13" t="str">
        <v>ArrayFromCSVfile</v>
      </c>
      <c r="I88" s="13" t="str">
        <v>CSV.jl
v0.8.5+</v>
      </c>
      <c r="J88" s="13" t="str" cm="1">
        <f t="array" ref="J88:N88">"NCalls"&amp;CHAR(10)&amp;ParserNames</f>
        <v>NCalls
CSVRead
v0.4</v>
      </c>
      <c r="K88" s="13" t="str">
        <v>NCalls
sdkn104
v1.9</v>
      </c>
      <c r="L88" s="13" t="str">
        <v>NCalls
ws_garcia
v3.1.5</v>
      </c>
      <c r="M88" s="13" t="str">
        <v>NCalls
ArrayFromCSVfile</v>
      </c>
      <c r="N88" s="59" t="str">
        <v>NCalls
CSV.jl
v0.8.5+</v>
      </c>
      <c r="O88" s="12" t="s">
        <v>14</v>
      </c>
      <c r="P88" s="12" t="s">
        <v>15</v>
      </c>
    </row>
    <row r="89" spans="1:16" x14ac:dyDescent="0.45">
      <c r="A89">
        <f>LEN(B89)</f>
        <v>17</v>
      </c>
      <c r="B89">
        <v>0.71905720709757637</v>
      </c>
      <c r="C89" s="15">
        <v>1</v>
      </c>
      <c r="D89" s="16">
        <v>10</v>
      </c>
      <c r="E89">
        <v>2.1715879006346323E-4</v>
      </c>
      <c r="F89">
        <v>1.5414053887400348E-4</v>
      </c>
      <c r="G89">
        <v>4.8367115087157323E-3</v>
      </c>
      <c r="H89">
        <v>1.5315705884155049E-4</v>
      </c>
      <c r="I89">
        <v>3.1533804238143291E-4</v>
      </c>
      <c r="J89" s="93">
        <v>23026</v>
      </c>
      <c r="K89" s="93">
        <v>32438</v>
      </c>
      <c r="L89" s="93">
        <v>1034</v>
      </c>
      <c r="M89" s="93">
        <v>32647</v>
      </c>
      <c r="N89" s="93">
        <v>15856</v>
      </c>
      <c r="O89" s="93" t="s">
        <v>441</v>
      </c>
      <c r="P89" s="93">
        <v>181</v>
      </c>
    </row>
    <row r="90" spans="1:16" x14ac:dyDescent="0.45">
      <c r="A90">
        <f t="shared" ref="A90:A107" si="5">LEN(B90)</f>
        <v>17</v>
      </c>
      <c r="B90">
        <v>0.71905720709757637</v>
      </c>
      <c r="C90" s="15">
        <v>2</v>
      </c>
      <c r="D90" s="16">
        <v>10</v>
      </c>
      <c r="E90">
        <v>2.48449962732949E-4</v>
      </c>
      <c r="F90">
        <v>1.773295244175099E-4</v>
      </c>
      <c r="G90">
        <v>5.351092513366777E-3</v>
      </c>
      <c r="H90">
        <v>1.6481741437823378E-4</v>
      </c>
      <c r="I90">
        <v>3.1409008103524091E-4</v>
      </c>
      <c r="J90" s="93">
        <v>20125</v>
      </c>
      <c r="K90" s="93">
        <v>28197</v>
      </c>
      <c r="L90" s="93">
        <v>935</v>
      </c>
      <c r="M90" s="93">
        <v>30337</v>
      </c>
      <c r="N90" s="93">
        <v>15919</v>
      </c>
      <c r="O90" s="93" t="s">
        <v>442</v>
      </c>
      <c r="P90" s="93">
        <v>362</v>
      </c>
    </row>
    <row r="91" spans="1:16" x14ac:dyDescent="0.45">
      <c r="A91">
        <f t="shared" si="5"/>
        <v>17</v>
      </c>
      <c r="B91">
        <v>0.71905720709757637</v>
      </c>
      <c r="C91" s="15">
        <v>4</v>
      </c>
      <c r="D91" s="16">
        <v>10</v>
      </c>
      <c r="E91">
        <v>2.9445449031262864E-4</v>
      </c>
      <c r="F91">
        <v>2.1150683587159062E-4</v>
      </c>
      <c r="G91">
        <v>5.824559837022316E-3</v>
      </c>
      <c r="H91">
        <v>1.9996569885991398E-4</v>
      </c>
      <c r="I91">
        <v>3.1729914963827898E-4</v>
      </c>
      <c r="J91" s="93">
        <v>16981</v>
      </c>
      <c r="K91" s="93">
        <v>23640</v>
      </c>
      <c r="L91" s="93">
        <v>859</v>
      </c>
      <c r="M91" s="93">
        <v>25005</v>
      </c>
      <c r="N91" s="93">
        <v>15758</v>
      </c>
      <c r="O91" s="93" t="s">
        <v>443</v>
      </c>
      <c r="P91" s="93">
        <v>724</v>
      </c>
    </row>
    <row r="92" spans="1:16" x14ac:dyDescent="0.45">
      <c r="A92">
        <f t="shared" si="5"/>
        <v>17</v>
      </c>
      <c r="B92">
        <v>0.71905720709757637</v>
      </c>
      <c r="C92" s="15">
        <v>8</v>
      </c>
      <c r="D92" s="16">
        <v>10</v>
      </c>
      <c r="E92">
        <v>3.9836025334610262E-4</v>
      </c>
      <c r="F92">
        <v>2.9133551826621124E-4</v>
      </c>
      <c r="G92">
        <v>5.7644283410117746E-3</v>
      </c>
      <c r="H92">
        <v>2.6477773247178646E-4</v>
      </c>
      <c r="I92">
        <v>3.3485132601125098E-4</v>
      </c>
      <c r="J92" s="93">
        <v>12552</v>
      </c>
      <c r="K92" s="93">
        <v>17163</v>
      </c>
      <c r="L92" s="93">
        <v>868</v>
      </c>
      <c r="M92" s="93">
        <v>18884</v>
      </c>
      <c r="N92" s="93">
        <v>14932</v>
      </c>
      <c r="O92" s="93" t="s">
        <v>444</v>
      </c>
      <c r="P92" s="93">
        <v>1448</v>
      </c>
    </row>
    <row r="93" spans="1:16" x14ac:dyDescent="0.45">
      <c r="A93">
        <f t="shared" si="5"/>
        <v>17</v>
      </c>
      <c r="B93">
        <v>0.71905720709757637</v>
      </c>
      <c r="C93" s="15">
        <v>16</v>
      </c>
      <c r="D93" s="16">
        <v>10</v>
      </c>
      <c r="E93">
        <v>6.0609743030297315E-4</v>
      </c>
      <c r="F93">
        <v>4.5979413333290052E-4</v>
      </c>
      <c r="G93">
        <v>8.7122184668893959E-3</v>
      </c>
      <c r="H93">
        <v>4.1793563189469177E-4</v>
      </c>
      <c r="I93">
        <v>3.3333333333333332E-4</v>
      </c>
      <c r="J93" s="93">
        <v>8250</v>
      </c>
      <c r="K93" s="93">
        <v>10875</v>
      </c>
      <c r="L93" s="93">
        <v>574</v>
      </c>
      <c r="M93" s="93">
        <v>11964</v>
      </c>
      <c r="N93" s="93">
        <v>15000</v>
      </c>
      <c r="O93" s="93" t="s">
        <v>445</v>
      </c>
      <c r="P93" s="93">
        <v>2896</v>
      </c>
    </row>
    <row r="94" spans="1:16" x14ac:dyDescent="0.45">
      <c r="A94">
        <f t="shared" si="5"/>
        <v>17</v>
      </c>
      <c r="B94">
        <v>0.71905720709757637</v>
      </c>
      <c r="C94" s="15">
        <v>32</v>
      </c>
      <c r="D94" s="16">
        <v>10</v>
      </c>
      <c r="E94">
        <v>9.5980385796684455E-4</v>
      </c>
      <c r="F94">
        <v>7.6947518079851878E-4</v>
      </c>
      <c r="G94">
        <v>6.7224344085882884E-3</v>
      </c>
      <c r="H94">
        <v>6.5533310616038606E-4</v>
      </c>
      <c r="I94">
        <v>3.5984166966534722E-4</v>
      </c>
      <c r="J94" s="93">
        <v>5210</v>
      </c>
      <c r="K94" s="93">
        <v>6499</v>
      </c>
      <c r="L94" s="93">
        <v>744</v>
      </c>
      <c r="M94" s="93">
        <v>7630</v>
      </c>
      <c r="N94" s="93">
        <v>13895</v>
      </c>
      <c r="O94" s="93" t="s">
        <v>446</v>
      </c>
      <c r="P94" s="93">
        <v>5792</v>
      </c>
    </row>
    <row r="95" spans="1:16" x14ac:dyDescent="0.45">
      <c r="A95">
        <f t="shared" si="5"/>
        <v>17</v>
      </c>
      <c r="B95">
        <v>0.71905720709757637</v>
      </c>
      <c r="C95" s="15">
        <v>64</v>
      </c>
      <c r="D95" s="16">
        <v>10</v>
      </c>
      <c r="E95">
        <v>1.6827666554496982E-3</v>
      </c>
      <c r="F95">
        <v>1.3336517866662082E-3</v>
      </c>
      <c r="G95">
        <v>7.9324212361226026E-3</v>
      </c>
      <c r="H95">
        <v>1.1752927614557616E-3</v>
      </c>
      <c r="I95">
        <v>4.8449612403100775E-4</v>
      </c>
      <c r="J95" s="93">
        <v>2972</v>
      </c>
      <c r="K95" s="93">
        <v>3750</v>
      </c>
      <c r="L95" s="93">
        <v>631</v>
      </c>
      <c r="M95" s="93">
        <v>4255</v>
      </c>
      <c r="N95" s="93">
        <v>10320</v>
      </c>
      <c r="O95" s="93" t="s">
        <v>447</v>
      </c>
      <c r="P95" s="93">
        <v>11584</v>
      </c>
    </row>
    <row r="96" spans="1:16" x14ac:dyDescent="0.45">
      <c r="A96">
        <f t="shared" si="5"/>
        <v>17</v>
      </c>
      <c r="B96">
        <v>0.71905720709757637</v>
      </c>
      <c r="C96" s="15">
        <v>128</v>
      </c>
      <c r="D96" s="16">
        <v>10</v>
      </c>
      <c r="E96">
        <v>3.7164533432357894E-3</v>
      </c>
      <c r="F96">
        <v>2.7546985682836886E-3</v>
      </c>
      <c r="G96">
        <v>1.0409943659030136E-2</v>
      </c>
      <c r="H96">
        <v>2.3589658651553412E-3</v>
      </c>
      <c r="I96">
        <v>5.207248489897938E-4</v>
      </c>
      <c r="J96" s="93">
        <v>1346</v>
      </c>
      <c r="K96" s="93">
        <v>1816</v>
      </c>
      <c r="L96" s="93">
        <v>481</v>
      </c>
      <c r="M96" s="93">
        <v>2121</v>
      </c>
      <c r="N96" s="93">
        <v>9602</v>
      </c>
      <c r="O96" s="93" t="s">
        <v>448</v>
      </c>
      <c r="P96" s="93">
        <v>23168</v>
      </c>
    </row>
    <row r="97" spans="1:16" x14ac:dyDescent="0.45">
      <c r="A97">
        <f t="shared" si="5"/>
        <v>17</v>
      </c>
      <c r="B97">
        <v>0.71905720709757637</v>
      </c>
      <c r="C97" s="15">
        <v>256</v>
      </c>
      <c r="D97" s="16">
        <v>10</v>
      </c>
      <c r="E97">
        <v>6.3872297573321713E-3</v>
      </c>
      <c r="F97">
        <v>5.0643288461567583E-3</v>
      </c>
      <c r="G97">
        <v>1.5610347663545967E-2</v>
      </c>
      <c r="H97">
        <v>4.5665995433812829E-3</v>
      </c>
      <c r="I97">
        <v>7.9026394815868495E-4</v>
      </c>
      <c r="J97" s="93">
        <v>783</v>
      </c>
      <c r="K97" s="93">
        <v>988</v>
      </c>
      <c r="L97" s="93">
        <v>321</v>
      </c>
      <c r="M97" s="93">
        <v>1095</v>
      </c>
      <c r="N97" s="93">
        <v>6327</v>
      </c>
      <c r="O97" s="93" t="s">
        <v>449</v>
      </c>
      <c r="P97" s="93">
        <v>46336</v>
      </c>
    </row>
    <row r="98" spans="1:16" x14ac:dyDescent="0.45">
      <c r="A98">
        <f t="shared" si="5"/>
        <v>17</v>
      </c>
      <c r="B98">
        <v>0.71905720709757637</v>
      </c>
      <c r="C98" s="15">
        <v>512</v>
      </c>
      <c r="D98" s="16">
        <v>10</v>
      </c>
      <c r="E98">
        <v>1.2968706476687299E-2</v>
      </c>
      <c r="F98">
        <v>1.0229759100199189E-2</v>
      </c>
      <c r="G98">
        <v>2.5936983937881356E-2</v>
      </c>
      <c r="H98">
        <v>9.4338755179003662E-3</v>
      </c>
      <c r="I98">
        <v>2.0056157240272766E-3</v>
      </c>
      <c r="J98" s="93">
        <v>386</v>
      </c>
      <c r="K98" s="93">
        <v>489</v>
      </c>
      <c r="L98" s="93">
        <v>193</v>
      </c>
      <c r="M98" s="93">
        <v>531</v>
      </c>
      <c r="N98" s="93">
        <v>2493</v>
      </c>
      <c r="O98" s="93" t="s">
        <v>450</v>
      </c>
      <c r="P98" s="93">
        <v>92672</v>
      </c>
    </row>
    <row r="99" spans="1:16" x14ac:dyDescent="0.45">
      <c r="A99">
        <f t="shared" si="5"/>
        <v>17</v>
      </c>
      <c r="B99">
        <v>0.71905720709757637</v>
      </c>
      <c r="C99" s="15">
        <v>1024</v>
      </c>
      <c r="D99" s="16">
        <v>10</v>
      </c>
      <c r="E99">
        <v>3.3026701973683792E-2</v>
      </c>
      <c r="F99">
        <v>2.5676892307670549E-2</v>
      </c>
      <c r="G99">
        <v>5.8225543181833928E-2</v>
      </c>
      <c r="H99">
        <v>2.3210389351839292E-2</v>
      </c>
      <c r="I99">
        <v>1.7023082501371944E-3</v>
      </c>
      <c r="J99" s="93">
        <v>152</v>
      </c>
      <c r="K99" s="93">
        <v>195</v>
      </c>
      <c r="L99" s="93">
        <v>88</v>
      </c>
      <c r="M99" s="93">
        <v>216</v>
      </c>
      <c r="N99" s="93">
        <v>2946</v>
      </c>
      <c r="O99" s="93" t="s">
        <v>451</v>
      </c>
      <c r="P99" s="93">
        <v>185344</v>
      </c>
    </row>
    <row r="100" spans="1:16" x14ac:dyDescent="0.45">
      <c r="A100">
        <f t="shared" si="5"/>
        <v>17</v>
      </c>
      <c r="B100">
        <v>0.71905720709757637</v>
      </c>
      <c r="C100" s="15">
        <v>2048</v>
      </c>
      <c r="D100" s="16">
        <v>10</v>
      </c>
      <c r="E100">
        <v>5.3688853191449601E-2</v>
      </c>
      <c r="F100">
        <v>4.3495027826081598E-2</v>
      </c>
      <c r="G100">
        <v>9.1742665454512456E-2</v>
      </c>
      <c r="H100">
        <v>4.3445412069057304E-2</v>
      </c>
      <c r="I100">
        <v>2.277322479935943E-3</v>
      </c>
      <c r="J100" s="93">
        <v>94</v>
      </c>
      <c r="K100" s="93">
        <v>115</v>
      </c>
      <c r="L100" s="93">
        <v>55</v>
      </c>
      <c r="M100" s="93">
        <v>116</v>
      </c>
      <c r="N100" s="93">
        <v>2196</v>
      </c>
      <c r="O100" s="93" t="s">
        <v>452</v>
      </c>
      <c r="P100" s="93">
        <v>370688</v>
      </c>
    </row>
    <row r="101" spans="1:16" x14ac:dyDescent="0.45">
      <c r="A101">
        <f t="shared" si="5"/>
        <v>17</v>
      </c>
      <c r="B101">
        <v>0.71905720709757637</v>
      </c>
      <c r="C101" s="15">
        <v>4096</v>
      </c>
      <c r="D101" s="16">
        <v>10</v>
      </c>
      <c r="E101">
        <v>0.11227913111118444</v>
      </c>
      <c r="F101">
        <v>9.1686181818262075E-2</v>
      </c>
      <c r="G101">
        <v>0.15508095757589521</v>
      </c>
      <c r="H101">
        <v>9.3112696296345721E-2</v>
      </c>
      <c r="I101">
        <v>3.3944331296673455E-3</v>
      </c>
      <c r="J101" s="93">
        <v>45</v>
      </c>
      <c r="K101" s="93">
        <v>55</v>
      </c>
      <c r="L101" s="93">
        <v>33</v>
      </c>
      <c r="M101" s="93">
        <v>54</v>
      </c>
      <c r="N101" s="93">
        <v>1473</v>
      </c>
      <c r="O101" s="93" t="s">
        <v>453</v>
      </c>
      <c r="P101" s="93">
        <v>741376</v>
      </c>
    </row>
    <row r="102" spans="1:16" x14ac:dyDescent="0.45">
      <c r="A102">
        <f t="shared" si="5"/>
        <v>17</v>
      </c>
      <c r="B102">
        <v>0.71905720709757637</v>
      </c>
      <c r="C102" s="15">
        <v>8192</v>
      </c>
      <c r="D102" s="16">
        <v>10</v>
      </c>
      <c r="E102">
        <v>0.21495463333364265</v>
      </c>
      <c r="F102">
        <v>0.18025027857168294</v>
      </c>
      <c r="G102">
        <v>0.31491440624995448</v>
      </c>
      <c r="H102">
        <v>0.18575476666673138</v>
      </c>
      <c r="I102">
        <v>6.5688071369656102E-3</v>
      </c>
      <c r="J102" s="93">
        <v>24</v>
      </c>
      <c r="K102" s="93">
        <v>28</v>
      </c>
      <c r="L102" s="93">
        <v>16</v>
      </c>
      <c r="M102" s="93">
        <v>27</v>
      </c>
      <c r="N102" s="93">
        <v>763</v>
      </c>
      <c r="O102" s="93" t="s">
        <v>454</v>
      </c>
      <c r="P102" s="93">
        <v>1482752</v>
      </c>
    </row>
    <row r="103" spans="1:16" x14ac:dyDescent="0.45">
      <c r="A103">
        <f t="shared" si="5"/>
        <v>17</v>
      </c>
      <c r="B103">
        <v>0.71905720709757637</v>
      </c>
      <c r="C103" s="15">
        <v>16384</v>
      </c>
      <c r="D103" s="16">
        <v>10</v>
      </c>
      <c r="E103">
        <v>0.44888713333299773</v>
      </c>
      <c r="F103">
        <v>0.37986928571418893</v>
      </c>
      <c r="G103">
        <v>0.64453859999957785</v>
      </c>
      <c r="H103">
        <v>0.3803563928564212</v>
      </c>
      <c r="I103">
        <v>1.1565819623563912E-2</v>
      </c>
      <c r="J103" s="93">
        <v>12</v>
      </c>
      <c r="K103" s="93">
        <v>14</v>
      </c>
      <c r="L103" s="93">
        <v>8</v>
      </c>
      <c r="M103" s="93">
        <v>14</v>
      </c>
      <c r="N103" s="93">
        <v>433</v>
      </c>
      <c r="O103" s="93" t="s">
        <v>455</v>
      </c>
      <c r="P103" s="93">
        <v>2965504</v>
      </c>
    </row>
    <row r="104" spans="1:16" x14ac:dyDescent="0.45">
      <c r="A104">
        <f t="shared" si="5"/>
        <v>17</v>
      </c>
      <c r="B104">
        <v>0.71905720709757637</v>
      </c>
      <c r="C104" s="15">
        <v>32768</v>
      </c>
      <c r="D104" s="16">
        <v>10</v>
      </c>
      <c r="E104">
        <v>0.88336273333212978</v>
      </c>
      <c r="F104">
        <v>0.7482887571428104</v>
      </c>
      <c r="G104">
        <v>1.3036753249980393</v>
      </c>
      <c r="H104">
        <v>0.7623674714289207</v>
      </c>
      <c r="I104">
        <v>2.665957491448585E-2</v>
      </c>
      <c r="J104" s="93">
        <v>6</v>
      </c>
      <c r="K104" s="93">
        <v>7</v>
      </c>
      <c r="L104" s="93">
        <v>4</v>
      </c>
      <c r="M104" s="93">
        <v>7</v>
      </c>
      <c r="N104" s="93">
        <v>188</v>
      </c>
      <c r="O104" s="93" t="s">
        <v>456</v>
      </c>
      <c r="P104" s="93">
        <v>5931008</v>
      </c>
    </row>
    <row r="105" spans="1:16" x14ac:dyDescent="0.45">
      <c r="A105">
        <f t="shared" si="5"/>
        <v>17</v>
      </c>
      <c r="B105">
        <v>0.71905720709757637</v>
      </c>
      <c r="C105" s="15">
        <v>65536</v>
      </c>
      <c r="D105" s="16">
        <v>10</v>
      </c>
      <c r="E105">
        <v>1.7884000666623858</v>
      </c>
      <c r="F105">
        <v>1.49185209999996</v>
      </c>
      <c r="G105">
        <v>2.385067633333771</v>
      </c>
      <c r="H105">
        <v>1.5162984000016877</v>
      </c>
      <c r="I105">
        <v>4.3938597043355308E-2</v>
      </c>
      <c r="J105" s="93">
        <v>3</v>
      </c>
      <c r="K105" s="93">
        <v>4</v>
      </c>
      <c r="L105" s="93">
        <v>3</v>
      </c>
      <c r="M105" s="93">
        <v>4</v>
      </c>
      <c r="N105" s="93">
        <v>114</v>
      </c>
      <c r="O105" s="93" t="s">
        <v>457</v>
      </c>
      <c r="P105" s="93">
        <v>11862016</v>
      </c>
    </row>
    <row r="106" spans="1:16" x14ac:dyDescent="0.45">
      <c r="A106">
        <f t="shared" si="5"/>
        <v>17</v>
      </c>
      <c r="B106">
        <v>0.71905720709757637</v>
      </c>
      <c r="C106" s="15">
        <v>131072</v>
      </c>
      <c r="D106" s="16">
        <v>10</v>
      </c>
      <c r="E106">
        <v>3.6408469500020146</v>
      </c>
      <c r="F106">
        <v>3.0235809500009054</v>
      </c>
      <c r="G106">
        <v>5.4075021000026027</v>
      </c>
      <c r="H106">
        <v>3.1022019500014721</v>
      </c>
      <c r="I106">
        <v>9.2944445433440034E-2</v>
      </c>
      <c r="J106" s="93">
        <v>2</v>
      </c>
      <c r="K106" s="93">
        <v>2</v>
      </c>
      <c r="L106" s="93">
        <v>1</v>
      </c>
      <c r="M106" s="93">
        <v>2</v>
      </c>
      <c r="N106" s="93">
        <v>54</v>
      </c>
      <c r="O106" s="93" t="s">
        <v>458</v>
      </c>
      <c r="P106" s="93">
        <v>23724032</v>
      </c>
    </row>
    <row r="107" spans="1:16" x14ac:dyDescent="0.45">
      <c r="A107">
        <f t="shared" si="5"/>
        <v>17</v>
      </c>
      <c r="B107">
        <v>0.71905720709757637</v>
      </c>
      <c r="C107" s="15">
        <v>262144</v>
      </c>
      <c r="D107" s="16">
        <v>10</v>
      </c>
      <c r="E107">
        <v>7.1062008000008063</v>
      </c>
      <c r="F107">
        <v>6.4366204999969341</v>
      </c>
      <c r="G107">
        <v>10.457503099998576</v>
      </c>
      <c r="H107">
        <v>6.7709998000063933</v>
      </c>
      <c r="I107">
        <v>0.16703333059946696</v>
      </c>
      <c r="J107" s="93">
        <v>1</v>
      </c>
      <c r="K107" s="93">
        <v>1</v>
      </c>
      <c r="L107" s="93">
        <v>1</v>
      </c>
      <c r="M107" s="93">
        <v>1</v>
      </c>
      <c r="N107" s="93">
        <v>30</v>
      </c>
      <c r="O107" s="93" t="s">
        <v>459</v>
      </c>
      <c r="P107" s="93">
        <v>47448064</v>
      </c>
    </row>
    <row r="108" spans="1:16" x14ac:dyDescent="0.45">
      <c r="C108" s="93"/>
      <c r="J108" s="93"/>
      <c r="K108" s="93"/>
      <c r="L108" s="93"/>
      <c r="M108" s="93"/>
      <c r="N108" s="93"/>
      <c r="O108" s="93"/>
    </row>
    <row r="109" spans="1:16" x14ac:dyDescent="0.45">
      <c r="C109" s="93"/>
      <c r="J109" s="93"/>
      <c r="K109" s="93"/>
      <c r="L109" s="93"/>
      <c r="M109" s="93"/>
      <c r="N109" s="93"/>
      <c r="O109" s="93"/>
      <c r="P109">
        <f>P107/1000000/E107</f>
        <v>6.6769945481972055</v>
      </c>
    </row>
    <row r="110" spans="1:16" x14ac:dyDescent="0.45">
      <c r="J110" s="93"/>
      <c r="K110" s="93"/>
      <c r="L110" s="93"/>
      <c r="M110" s="93"/>
      <c r="N110" s="93"/>
      <c r="P110" s="93">
        <f>C107*D107/E107</f>
        <v>368894.72641973506</v>
      </c>
    </row>
    <row r="111" spans="1:16" x14ac:dyDescent="0.45">
      <c r="C111" s="15"/>
      <c r="D111" s="16"/>
      <c r="J111" s="93"/>
      <c r="K111" s="93"/>
      <c r="L111" s="93"/>
      <c r="M111" s="93"/>
      <c r="N111" s="93"/>
      <c r="O111" s="93"/>
    </row>
    <row r="112" spans="1:16" x14ac:dyDescent="0.45">
      <c r="J112" s="93"/>
      <c r="K112" s="93"/>
      <c r="L112" s="93"/>
      <c r="M112" s="93"/>
      <c r="N112" s="93"/>
    </row>
    <row r="113" spans="1:16" x14ac:dyDescent="0.45">
      <c r="J113" s="93"/>
      <c r="K113" s="93"/>
      <c r="L113" s="93"/>
      <c r="M113" s="93"/>
      <c r="N113" s="93"/>
      <c r="O113" s="14" t="s">
        <v>535</v>
      </c>
    </row>
    <row r="114" spans="1:16" x14ac:dyDescent="0.45">
      <c r="J114" s="93"/>
      <c r="K114" s="93"/>
      <c r="L114" s="93"/>
      <c r="M114" s="93"/>
      <c r="N114" s="93"/>
      <c r="O114" t="s">
        <v>541</v>
      </c>
    </row>
    <row r="115" spans="1:16" ht="42.75" x14ac:dyDescent="0.45">
      <c r="A115" s="12" t="s">
        <v>10</v>
      </c>
      <c r="B115" s="12" t="s">
        <v>11</v>
      </c>
      <c r="C115" s="12" t="s">
        <v>12</v>
      </c>
      <c r="D115" s="12" t="s">
        <v>13</v>
      </c>
      <c r="E115" s="13" t="str" cm="1">
        <f t="array" ref="E115:I115">ParserNames</f>
        <v>CSVRead
v0.4</v>
      </c>
      <c r="F115" s="13" t="str">
        <v>sdkn104
v1.9</v>
      </c>
      <c r="G115" s="13" t="str">
        <v>ws_garcia
v3.1.5</v>
      </c>
      <c r="H115" s="13" t="str">
        <v>ArrayFromCSVfile</v>
      </c>
      <c r="I115" s="13" t="str">
        <v>CSV.jl
v0.8.5+</v>
      </c>
      <c r="J115" s="13" t="str" cm="1">
        <f t="array" ref="J115:N115">"NCalls"&amp;CHAR(10)&amp;ParserNames</f>
        <v>NCalls
CSVRead
v0.4</v>
      </c>
      <c r="K115" s="13" t="str">
        <v>NCalls
sdkn104
v1.9</v>
      </c>
      <c r="L115" s="13" t="str">
        <v>NCalls
ws_garcia
v3.1.5</v>
      </c>
      <c r="M115" s="13" t="str">
        <v>NCalls
ArrayFromCSVfile</v>
      </c>
      <c r="N115" s="59" t="str">
        <v>NCalls
CSV.jl
v0.8.5+</v>
      </c>
      <c r="O115" s="12" t="s">
        <v>14</v>
      </c>
      <c r="P115" s="12" t="s">
        <v>15</v>
      </c>
    </row>
    <row r="116" spans="1:16" x14ac:dyDescent="0.45">
      <c r="A116">
        <f>LEN(B116)</f>
        <v>16</v>
      </c>
      <c r="B116" t="str">
        <f>REPT("x",16)</f>
        <v>xxxxxxxxxxxxxxxx</v>
      </c>
      <c r="C116" s="15">
        <v>8</v>
      </c>
      <c r="D116" s="15">
        <v>1</v>
      </c>
      <c r="E116">
        <v>2.1618470318657897E-4</v>
      </c>
      <c r="F116">
        <v>1.5353203856698783E-4</v>
      </c>
      <c r="G116">
        <v>4.7176662264150166E-3</v>
      </c>
      <c r="H116">
        <v>1.5205627223782153E-4</v>
      </c>
      <c r="I116">
        <v>2.5893595100434359E-4</v>
      </c>
      <c r="J116" s="93">
        <v>23129</v>
      </c>
      <c r="K116" s="93">
        <v>32567</v>
      </c>
      <c r="L116" s="93">
        <v>1060</v>
      </c>
      <c r="M116" s="93">
        <v>32883</v>
      </c>
      <c r="N116" s="93">
        <v>19360</v>
      </c>
      <c r="O116" s="93" t="s">
        <v>460</v>
      </c>
      <c r="P116" s="93">
        <v>144</v>
      </c>
    </row>
    <row r="117" spans="1:16" x14ac:dyDescent="0.45">
      <c r="A117">
        <f t="shared" ref="A117:A129" si="6">LEN(B117)</f>
        <v>16</v>
      </c>
      <c r="B117" t="str">
        <f t="shared" ref="B117:B129" si="7">REPT("x",16)</f>
        <v>xxxxxxxxxxxxxxxx</v>
      </c>
      <c r="C117" s="15">
        <v>8</v>
      </c>
      <c r="D117" s="15">
        <v>2</v>
      </c>
      <c r="E117">
        <v>2.3657232683561551E-4</v>
      </c>
      <c r="F117">
        <v>1.7118035536975226E-4</v>
      </c>
      <c r="G117">
        <v>5.0374004028205062E-3</v>
      </c>
      <c r="H117">
        <v>1.6536340576106718E-4</v>
      </c>
      <c r="I117">
        <v>2.8167427187200721E-4</v>
      </c>
      <c r="J117" s="93">
        <v>21136</v>
      </c>
      <c r="K117" s="93">
        <v>29209</v>
      </c>
      <c r="L117" s="93">
        <v>993</v>
      </c>
      <c r="M117" s="93">
        <v>30237</v>
      </c>
      <c r="N117" s="93">
        <v>17751</v>
      </c>
      <c r="O117" s="93" t="s">
        <v>461</v>
      </c>
      <c r="P117" s="93">
        <v>280</v>
      </c>
    </row>
    <row r="118" spans="1:16" x14ac:dyDescent="0.45">
      <c r="A118">
        <f t="shared" si="6"/>
        <v>16</v>
      </c>
      <c r="B118" t="str">
        <f t="shared" si="7"/>
        <v>xxxxxxxxxxxxxxxx</v>
      </c>
      <c r="C118" s="15">
        <v>8</v>
      </c>
      <c r="D118" s="15">
        <v>4</v>
      </c>
      <c r="E118">
        <v>2.7614069144497552E-4</v>
      </c>
      <c r="F118">
        <v>2.0012529517727281E-4</v>
      </c>
      <c r="G118">
        <v>5.294423915335549E-3</v>
      </c>
      <c r="H118">
        <v>1.9006401338064922E-4</v>
      </c>
      <c r="I118">
        <v>3.0484087306426044E-4</v>
      </c>
      <c r="J118" s="93">
        <v>18107</v>
      </c>
      <c r="K118" s="93">
        <v>24985</v>
      </c>
      <c r="L118" s="93">
        <v>945</v>
      </c>
      <c r="M118" s="93">
        <v>26307</v>
      </c>
      <c r="N118" s="93">
        <v>16402</v>
      </c>
      <c r="O118" s="93" t="s">
        <v>462</v>
      </c>
      <c r="P118" s="93">
        <v>552</v>
      </c>
    </row>
    <row r="119" spans="1:16" x14ac:dyDescent="0.45">
      <c r="A119">
        <f t="shared" si="6"/>
        <v>16</v>
      </c>
      <c r="B119" t="str">
        <f t="shared" si="7"/>
        <v>xxxxxxxxxxxxxxxx</v>
      </c>
      <c r="C119" s="15">
        <v>8</v>
      </c>
      <c r="D119" s="15">
        <v>8</v>
      </c>
      <c r="E119">
        <v>3.5127720247264964E-4</v>
      </c>
      <c r="F119">
        <v>2.5774821382555993E-4</v>
      </c>
      <c r="G119">
        <v>5.3780603225834882E-3</v>
      </c>
      <c r="H119">
        <v>2.3887324798138688E-4</v>
      </c>
      <c r="I119">
        <v>3.5080333964779346E-4</v>
      </c>
      <c r="J119" s="93">
        <v>14234</v>
      </c>
      <c r="K119" s="93">
        <v>19399</v>
      </c>
      <c r="L119" s="93">
        <v>930</v>
      </c>
      <c r="M119" s="93">
        <v>20933</v>
      </c>
      <c r="N119" s="93">
        <v>14253</v>
      </c>
      <c r="O119" s="93" t="s">
        <v>463</v>
      </c>
      <c r="P119" s="93">
        <v>1096</v>
      </c>
    </row>
    <row r="120" spans="1:16" x14ac:dyDescent="0.45">
      <c r="A120">
        <f t="shared" si="6"/>
        <v>16</v>
      </c>
      <c r="B120" t="str">
        <f t="shared" si="7"/>
        <v>xxxxxxxxxxxxxxxx</v>
      </c>
      <c r="C120" s="15">
        <v>8</v>
      </c>
      <c r="D120" s="15">
        <v>16</v>
      </c>
      <c r="E120">
        <v>5.1556297556450538E-4</v>
      </c>
      <c r="F120">
        <v>3.7321638304198935E-4</v>
      </c>
      <c r="G120">
        <v>5.9294703791393311E-3</v>
      </c>
      <c r="H120">
        <v>3.3234716517148628E-4</v>
      </c>
      <c r="I120">
        <v>4.3353854157634613E-4</v>
      </c>
      <c r="J120" s="93">
        <v>9699</v>
      </c>
      <c r="K120" s="93">
        <v>13398</v>
      </c>
      <c r="L120" s="93">
        <v>844</v>
      </c>
      <c r="M120" s="93">
        <v>15045</v>
      </c>
      <c r="N120" s="93">
        <v>11533</v>
      </c>
      <c r="O120" s="93" t="s">
        <v>464</v>
      </c>
      <c r="P120" s="93">
        <v>2184</v>
      </c>
    </row>
    <row r="121" spans="1:16" x14ac:dyDescent="0.45">
      <c r="A121">
        <f t="shared" si="6"/>
        <v>16</v>
      </c>
      <c r="B121" t="str">
        <f t="shared" si="7"/>
        <v>xxxxxxxxxxxxxxxx</v>
      </c>
      <c r="C121" s="15">
        <v>8</v>
      </c>
      <c r="D121" s="15">
        <v>32</v>
      </c>
      <c r="E121">
        <v>7.6757045280018924E-4</v>
      </c>
      <c r="F121">
        <v>6.025854681292734E-4</v>
      </c>
      <c r="G121">
        <v>6.8533186301427945E-3</v>
      </c>
      <c r="H121">
        <v>5.2834561496129396E-4</v>
      </c>
      <c r="I121">
        <v>5.6465273856578201E-4</v>
      </c>
      <c r="J121" s="93">
        <v>6515</v>
      </c>
      <c r="K121" s="93">
        <v>8299</v>
      </c>
      <c r="L121" s="93">
        <v>730</v>
      </c>
      <c r="M121" s="93">
        <v>9464</v>
      </c>
      <c r="N121" s="93">
        <v>8855</v>
      </c>
      <c r="O121" s="93" t="s">
        <v>465</v>
      </c>
      <c r="P121" s="93">
        <v>4360</v>
      </c>
    </row>
    <row r="122" spans="1:16" x14ac:dyDescent="0.45">
      <c r="A122">
        <f t="shared" si="6"/>
        <v>16</v>
      </c>
      <c r="B122" t="str">
        <f t="shared" si="7"/>
        <v>xxxxxxxxxxxxxxxx</v>
      </c>
      <c r="C122" s="15">
        <v>8</v>
      </c>
      <c r="D122" s="15">
        <v>64</v>
      </c>
      <c r="E122">
        <v>1.3487546925594104E-3</v>
      </c>
      <c r="F122">
        <v>1.0923997597218512E-3</v>
      </c>
      <c r="G122">
        <v>1.0668294669506497E-2</v>
      </c>
      <c r="H122">
        <v>9.1986800956750023E-4</v>
      </c>
      <c r="I122">
        <v>9.1390970572107475E-4</v>
      </c>
      <c r="J122" s="93">
        <v>3708</v>
      </c>
      <c r="K122" s="93">
        <v>4578</v>
      </c>
      <c r="L122" s="93">
        <v>469</v>
      </c>
      <c r="M122" s="93">
        <v>5436</v>
      </c>
      <c r="N122" s="93">
        <v>5471</v>
      </c>
      <c r="O122" s="93" t="s">
        <v>466</v>
      </c>
      <c r="P122" s="93">
        <v>8712</v>
      </c>
    </row>
    <row r="123" spans="1:16" x14ac:dyDescent="0.45">
      <c r="A123">
        <f t="shared" si="6"/>
        <v>16</v>
      </c>
      <c r="B123" t="str">
        <f t="shared" si="7"/>
        <v>xxxxxxxxxxxxxxxx</v>
      </c>
      <c r="C123" s="15">
        <v>8</v>
      </c>
      <c r="D123" s="15">
        <v>128</v>
      </c>
      <c r="E123">
        <v>2.51646889783633E-3</v>
      </c>
      <c r="F123">
        <v>1.9795340720187194E-3</v>
      </c>
      <c r="G123">
        <v>2.3953552153150877E-2</v>
      </c>
      <c r="H123">
        <v>1.7700446017686097E-3</v>
      </c>
      <c r="I123">
        <v>1.4240956992309882E-3</v>
      </c>
      <c r="J123" s="93">
        <v>1987</v>
      </c>
      <c r="K123" s="93">
        <v>2527</v>
      </c>
      <c r="L123" s="93">
        <v>209</v>
      </c>
      <c r="M123" s="93">
        <v>2825</v>
      </c>
      <c r="N123" s="93">
        <v>3511</v>
      </c>
      <c r="O123" s="93" t="s">
        <v>467</v>
      </c>
      <c r="P123" s="93">
        <v>17416</v>
      </c>
    </row>
    <row r="124" spans="1:16" x14ac:dyDescent="0.45">
      <c r="A124">
        <f t="shared" si="6"/>
        <v>16</v>
      </c>
      <c r="B124" t="str">
        <f t="shared" si="7"/>
        <v>xxxxxxxxxxxxxxxx</v>
      </c>
      <c r="C124" s="15">
        <v>8</v>
      </c>
      <c r="D124" s="15">
        <v>256</v>
      </c>
      <c r="E124">
        <v>5.040477240681583E-3</v>
      </c>
      <c r="F124">
        <v>4.0334324193545693E-3</v>
      </c>
      <c r="G124">
        <v>7.4414116176579712E-2</v>
      </c>
      <c r="H124">
        <v>3.3818574712713746E-3</v>
      </c>
      <c r="I124">
        <v>2.6709334055582683E-3</v>
      </c>
      <c r="J124" s="93">
        <v>993</v>
      </c>
      <c r="K124" s="93">
        <v>1240</v>
      </c>
      <c r="L124" s="93">
        <v>68</v>
      </c>
      <c r="M124" s="93">
        <v>1479</v>
      </c>
      <c r="N124" s="93">
        <v>1875</v>
      </c>
      <c r="O124" s="93" t="s">
        <v>468</v>
      </c>
      <c r="P124" s="93">
        <v>34824</v>
      </c>
    </row>
    <row r="125" spans="1:16" x14ac:dyDescent="0.45">
      <c r="A125">
        <f t="shared" si="6"/>
        <v>16</v>
      </c>
      <c r="B125" t="str">
        <f t="shared" si="7"/>
        <v>xxxxxxxxxxxxxxxx</v>
      </c>
      <c r="C125" s="15">
        <v>8</v>
      </c>
      <c r="D125" s="15">
        <v>512</v>
      </c>
      <c r="E125">
        <v>9.7421552529078376E-3</v>
      </c>
      <c r="F125">
        <v>7.8457032915284688E-3</v>
      </c>
      <c r="G125">
        <v>0.26709553157898452</v>
      </c>
      <c r="H125">
        <v>7.5029037481175965E-3</v>
      </c>
      <c r="I125">
        <v>4.8459303933520654E-3</v>
      </c>
      <c r="J125" s="93">
        <v>514</v>
      </c>
      <c r="K125" s="93">
        <v>638</v>
      </c>
      <c r="L125" s="93">
        <v>19</v>
      </c>
      <c r="M125" s="93">
        <v>667</v>
      </c>
      <c r="N125" s="93">
        <v>1032</v>
      </c>
      <c r="O125" s="93" t="s">
        <v>469</v>
      </c>
      <c r="P125" s="93">
        <v>69640</v>
      </c>
    </row>
    <row r="126" spans="1:16" x14ac:dyDescent="0.45">
      <c r="A126">
        <f t="shared" si="6"/>
        <v>16</v>
      </c>
      <c r="B126" t="str">
        <f t="shared" si="7"/>
        <v>xxxxxxxxxxxxxxxx</v>
      </c>
      <c r="C126" s="15">
        <v>8</v>
      </c>
      <c r="D126" s="15">
        <v>1024</v>
      </c>
      <c r="E126">
        <v>2.0353191869905526E-2</v>
      </c>
      <c r="F126">
        <v>1.6204320064745467E-2</v>
      </c>
      <c r="G126">
        <v>1.0840574800007743</v>
      </c>
      <c r="H126">
        <v>1.4866057270032406E-2</v>
      </c>
      <c r="I126">
        <v>1.0362318583897181E-2</v>
      </c>
      <c r="J126" s="93">
        <v>246</v>
      </c>
      <c r="K126" s="93">
        <v>309</v>
      </c>
      <c r="L126" s="93">
        <v>5</v>
      </c>
      <c r="M126" s="93">
        <v>337</v>
      </c>
      <c r="N126" s="93">
        <v>483</v>
      </c>
      <c r="O126" s="93" t="s">
        <v>470</v>
      </c>
      <c r="P126" s="93">
        <v>139272</v>
      </c>
    </row>
    <row r="127" spans="1:16" x14ac:dyDescent="0.45">
      <c r="A127">
        <f t="shared" si="6"/>
        <v>16</v>
      </c>
      <c r="B127" t="str">
        <f t="shared" si="7"/>
        <v>xxxxxxxxxxxxxxxx</v>
      </c>
      <c r="C127" s="15">
        <v>8</v>
      </c>
      <c r="D127" s="15">
        <v>2048</v>
      </c>
      <c r="E127">
        <v>4.0497387096805934E-2</v>
      </c>
      <c r="F127">
        <v>3.2963655263206181E-2</v>
      </c>
      <c r="G127">
        <v>4.2712545000031241</v>
      </c>
      <c r="H127">
        <v>3.1337856874961288E-2</v>
      </c>
      <c r="I127">
        <v>2.0457142226550044E-2</v>
      </c>
      <c r="J127" s="93">
        <v>124</v>
      </c>
      <c r="K127" s="93">
        <v>152</v>
      </c>
      <c r="L127" s="93">
        <v>2</v>
      </c>
      <c r="M127" s="93">
        <v>160</v>
      </c>
      <c r="N127" s="93">
        <v>245</v>
      </c>
      <c r="O127" s="93" t="s">
        <v>471</v>
      </c>
      <c r="P127" s="93">
        <v>278536</v>
      </c>
    </row>
    <row r="128" spans="1:16" x14ac:dyDescent="0.45">
      <c r="A128">
        <f t="shared" si="6"/>
        <v>16</v>
      </c>
      <c r="B128" t="str">
        <f t="shared" si="7"/>
        <v>xxxxxxxxxxxxxxxx</v>
      </c>
      <c r="C128" s="15">
        <v>8</v>
      </c>
      <c r="D128" s="15">
        <v>4096</v>
      </c>
      <c r="E128">
        <v>8.2564031147754929E-2</v>
      </c>
      <c r="F128">
        <v>6.5161231168932826E-2</v>
      </c>
      <c r="G128">
        <v>16.024091700004647</v>
      </c>
      <c r="H128">
        <v>6.7424033333469802E-2</v>
      </c>
      <c r="I128">
        <v>4.3181035025366424E-2</v>
      </c>
      <c r="J128" s="93">
        <v>61</v>
      </c>
      <c r="K128" s="93">
        <v>77</v>
      </c>
      <c r="L128" s="93">
        <v>1</v>
      </c>
      <c r="M128" s="93">
        <v>75</v>
      </c>
      <c r="N128" s="93">
        <v>116</v>
      </c>
      <c r="O128" s="93" t="s">
        <v>472</v>
      </c>
      <c r="P128" s="93">
        <v>557064</v>
      </c>
    </row>
    <row r="129" spans="1:16" x14ac:dyDescent="0.45">
      <c r="A129">
        <f t="shared" si="6"/>
        <v>16</v>
      </c>
      <c r="B129" t="str">
        <f t="shared" si="7"/>
        <v>xxxxxxxxxxxxxxxx</v>
      </c>
      <c r="C129" s="15">
        <v>8</v>
      </c>
      <c r="D129" s="15">
        <v>8192</v>
      </c>
      <c r="E129">
        <v>0.16461303548402934</v>
      </c>
      <c r="F129">
        <v>0.13327147894750324</v>
      </c>
      <c r="G129">
        <v>63.356111500004772</v>
      </c>
      <c r="H129">
        <v>0.13639951351364585</v>
      </c>
      <c r="I129">
        <v>8.1112903933371269E-2</v>
      </c>
      <c r="J129" s="93">
        <v>31</v>
      </c>
      <c r="K129" s="93">
        <v>38</v>
      </c>
      <c r="L129" s="93">
        <v>1</v>
      </c>
      <c r="M129" s="93">
        <v>37</v>
      </c>
      <c r="N129" s="93">
        <v>62</v>
      </c>
      <c r="O129" s="93" t="s">
        <v>473</v>
      </c>
      <c r="P129" s="93">
        <v>1114120</v>
      </c>
    </row>
    <row r="130" spans="1:16" x14ac:dyDescent="0.45">
      <c r="J130" s="93"/>
      <c r="K130" s="93"/>
      <c r="L130" s="93"/>
      <c r="M130" s="93"/>
      <c r="N130" s="93"/>
    </row>
    <row r="131" spans="1:16" x14ac:dyDescent="0.45">
      <c r="J131" s="93"/>
      <c r="K131" s="93"/>
      <c r="L131" s="93"/>
      <c r="M131" s="93"/>
      <c r="N131" s="93"/>
    </row>
    <row r="132" spans="1:16" x14ac:dyDescent="0.45">
      <c r="J132" s="93"/>
      <c r="K132" s="93"/>
      <c r="L132" s="93"/>
      <c r="M132" s="93"/>
      <c r="N132" s="93"/>
      <c r="P132" s="93"/>
    </row>
    <row r="133" spans="1:16" x14ac:dyDescent="0.45">
      <c r="J133" s="93"/>
      <c r="K133" s="93"/>
      <c r="L133" s="93"/>
      <c r="M133" s="93"/>
      <c r="N133" s="93"/>
    </row>
    <row r="134" spans="1:16" x14ac:dyDescent="0.45">
      <c r="J134" s="93"/>
      <c r="K134" s="93"/>
      <c r="L134" s="93"/>
      <c r="M134" s="93"/>
      <c r="N134" s="93"/>
    </row>
    <row r="135" spans="1:16" x14ac:dyDescent="0.45">
      <c r="J135" s="93"/>
      <c r="K135" s="93"/>
      <c r="L135" s="93"/>
      <c r="M135" s="93"/>
      <c r="N135" s="93"/>
    </row>
    <row r="136" spans="1:16" x14ac:dyDescent="0.45">
      <c r="J136" s="93"/>
      <c r="K136" s="93"/>
      <c r="L136" s="93"/>
      <c r="M136" s="93"/>
      <c r="N136" s="93"/>
    </row>
    <row r="137" spans="1:16" x14ac:dyDescent="0.45">
      <c r="J137" s="93"/>
      <c r="K137" s="93"/>
      <c r="L137" s="93"/>
      <c r="M137" s="93"/>
      <c r="N137" s="93"/>
    </row>
    <row r="138" spans="1:16" x14ac:dyDescent="0.45">
      <c r="J138" s="93"/>
      <c r="K138" s="93"/>
      <c r="L138" s="93"/>
      <c r="M138" s="93"/>
      <c r="N138" s="93"/>
    </row>
    <row r="139" spans="1:16" x14ac:dyDescent="0.45">
      <c r="J139" s="93"/>
      <c r="K139" s="93"/>
      <c r="L139" s="93"/>
      <c r="M139" s="93"/>
      <c r="N139" s="93"/>
    </row>
    <row r="140" spans="1:16" x14ac:dyDescent="0.45">
      <c r="J140" s="93"/>
      <c r="K140" s="93"/>
      <c r="L140" s="93"/>
      <c r="M140" s="93"/>
      <c r="N140" s="93"/>
      <c r="O140" s="14" t="s">
        <v>536</v>
      </c>
    </row>
    <row r="141" spans="1:16" x14ac:dyDescent="0.45">
      <c r="J141" s="93"/>
      <c r="K141" s="93"/>
      <c r="L141" s="93"/>
      <c r="M141" s="93"/>
      <c r="N141" s="93"/>
      <c r="O141" t="s">
        <v>542</v>
      </c>
    </row>
    <row r="142" spans="1:16" ht="42.75" x14ac:dyDescent="0.45">
      <c r="A142" s="12" t="s">
        <v>10</v>
      </c>
      <c r="B142" s="12" t="s">
        <v>11</v>
      </c>
      <c r="C142" s="12" t="s">
        <v>12</v>
      </c>
      <c r="D142" s="12" t="s">
        <v>13</v>
      </c>
      <c r="E142" s="13" t="str" cm="1">
        <f t="array" ref="E142:I142">ParserNames</f>
        <v>CSVRead
v0.4</v>
      </c>
      <c r="F142" s="13" t="str">
        <v>sdkn104
v1.9</v>
      </c>
      <c r="G142" s="13" t="str">
        <v>ws_garcia
v3.1.5</v>
      </c>
      <c r="H142" s="13" t="str">
        <v>ArrayFromCSVfile</v>
      </c>
      <c r="I142" s="13" t="str">
        <v>CSV.jl
v0.8.5+</v>
      </c>
      <c r="J142" s="13" t="str" cm="1">
        <f t="array" ref="J142:N142">"NCalls"&amp;CHAR(10)&amp;ParserNames</f>
        <v>NCalls
CSVRead
v0.4</v>
      </c>
      <c r="K142" s="13" t="str">
        <v>NCalls
sdkn104
v1.9</v>
      </c>
      <c r="L142" s="13" t="str">
        <v>NCalls
ws_garcia
v3.1.5</v>
      </c>
      <c r="M142" s="13" t="str">
        <v>NCalls
ArrayFromCSVfile</v>
      </c>
      <c r="N142" s="59" t="str">
        <v>NCalls
CSV.jl
v0.8.5+</v>
      </c>
      <c r="O142" s="12" t="s">
        <v>14</v>
      </c>
      <c r="P142" s="12" t="s">
        <v>15</v>
      </c>
    </row>
    <row r="143" spans="1:16" x14ac:dyDescent="0.45">
      <c r="A143" s="93" cm="1">
        <f t="array" ref="A143:A157">LEN(B143:B157)</f>
        <v>1</v>
      </c>
      <c r="B143" t="s">
        <v>16</v>
      </c>
      <c r="C143" s="93">
        <v>1024</v>
      </c>
      <c r="D143">
        <v>8</v>
      </c>
      <c r="E143">
        <v>1.3592645380452703E-2</v>
      </c>
      <c r="F143">
        <v>9.3176350093124097E-3</v>
      </c>
      <c r="G143">
        <v>2.8255874011287398E-2</v>
      </c>
      <c r="H143">
        <v>6.752051147098927E-3</v>
      </c>
      <c r="I143">
        <v>1.364256480218281E-3</v>
      </c>
      <c r="J143" s="93">
        <v>368</v>
      </c>
      <c r="K143" s="93">
        <v>537</v>
      </c>
      <c r="L143" s="93">
        <v>177</v>
      </c>
      <c r="M143" s="93">
        <v>741</v>
      </c>
      <c r="N143" s="93">
        <v>3665</v>
      </c>
      <c r="O143" s="93" t="s">
        <v>474</v>
      </c>
      <c r="P143" s="93">
        <v>17408</v>
      </c>
    </row>
    <row r="144" spans="1:16" x14ac:dyDescent="0.45">
      <c r="A144" s="93">
        <v>2</v>
      </c>
      <c r="B144" t="s">
        <v>17</v>
      </c>
      <c r="C144" s="93">
        <v>1024</v>
      </c>
      <c r="D144">
        <v>8</v>
      </c>
      <c r="E144">
        <v>1.4903866172119083E-2</v>
      </c>
      <c r="F144">
        <v>1.3641120980928933E-2</v>
      </c>
      <c r="G144">
        <v>3.6864261029383186E-2</v>
      </c>
      <c r="H144">
        <v>8.8689264184271047E-3</v>
      </c>
      <c r="I144">
        <v>2.6033316845077204E-3</v>
      </c>
      <c r="J144" s="93">
        <v>337</v>
      </c>
      <c r="K144" s="93">
        <v>367</v>
      </c>
      <c r="L144" s="93">
        <v>136</v>
      </c>
      <c r="M144" s="93">
        <v>564</v>
      </c>
      <c r="N144" s="93">
        <v>1921</v>
      </c>
      <c r="O144" s="93" t="s">
        <v>475</v>
      </c>
      <c r="P144" s="93">
        <v>25600</v>
      </c>
    </row>
    <row r="145" spans="1:16" x14ac:dyDescent="0.45">
      <c r="A145" s="93">
        <v>4</v>
      </c>
      <c r="B145" t="s">
        <v>18</v>
      </c>
      <c r="C145" s="93">
        <v>1024</v>
      </c>
      <c r="D145">
        <v>8</v>
      </c>
      <c r="E145">
        <v>1.8342290476182879E-2</v>
      </c>
      <c r="F145">
        <v>1.3268829177716433E-2</v>
      </c>
      <c r="G145">
        <v>1.1449958999990486</v>
      </c>
      <c r="H145">
        <v>9.2137777163993576E-3</v>
      </c>
      <c r="I145">
        <v>2.742965371061713E-3</v>
      </c>
      <c r="J145" s="93">
        <v>273</v>
      </c>
      <c r="K145" s="93">
        <v>377</v>
      </c>
      <c r="L145" s="93">
        <v>10</v>
      </c>
      <c r="M145" s="93">
        <v>543</v>
      </c>
      <c r="N145" s="93">
        <v>1848</v>
      </c>
      <c r="O145" s="93" t="s">
        <v>476</v>
      </c>
      <c r="P145" s="93">
        <v>41984</v>
      </c>
    </row>
    <row r="146" spans="1:16" x14ac:dyDescent="0.45">
      <c r="A146" s="93">
        <v>8</v>
      </c>
      <c r="B146" t="s">
        <v>19</v>
      </c>
      <c r="C146" s="93">
        <v>1024</v>
      </c>
      <c r="D146">
        <v>8</v>
      </c>
      <c r="E146">
        <v>1.8600280297373518E-2</v>
      </c>
      <c r="F146">
        <v>1.3647337874657111E-2</v>
      </c>
      <c r="G146">
        <v>3.9433200787487035E-2</v>
      </c>
      <c r="H146">
        <v>1.1777266823508612E-2</v>
      </c>
      <c r="I146">
        <v>1.7979144192736426E-3</v>
      </c>
      <c r="J146" s="93">
        <v>269</v>
      </c>
      <c r="K146" s="93">
        <v>367</v>
      </c>
      <c r="L146" s="93">
        <v>127</v>
      </c>
      <c r="M146" s="93">
        <v>425</v>
      </c>
      <c r="N146" s="93">
        <v>2781</v>
      </c>
      <c r="O146" s="93" t="s">
        <v>477</v>
      </c>
      <c r="P146" s="93">
        <v>74752</v>
      </c>
    </row>
    <row r="147" spans="1:16" x14ac:dyDescent="0.45">
      <c r="A147" s="93">
        <v>16</v>
      </c>
      <c r="B147" t="s">
        <v>20</v>
      </c>
      <c r="C147" s="93">
        <v>1024</v>
      </c>
      <c r="D147">
        <v>8</v>
      </c>
      <c r="E147">
        <v>2.3119970506917116E-2</v>
      </c>
      <c r="F147">
        <v>1.5007355688631251E-2</v>
      </c>
      <c r="G147">
        <v>3.2076674359044634E-2</v>
      </c>
      <c r="H147">
        <v>1.379736418732873E-2</v>
      </c>
      <c r="I147">
        <v>1.3818734256758089E-3</v>
      </c>
      <c r="J147" s="93">
        <v>217</v>
      </c>
      <c r="K147" s="93">
        <v>334</v>
      </c>
      <c r="L147" s="93">
        <v>156</v>
      </c>
      <c r="M147" s="93">
        <v>363</v>
      </c>
      <c r="N147" s="93">
        <v>3619</v>
      </c>
      <c r="O147" s="93" t="s">
        <v>478</v>
      </c>
      <c r="P147" s="93">
        <v>140288</v>
      </c>
    </row>
    <row r="148" spans="1:16" x14ac:dyDescent="0.45">
      <c r="A148" s="93">
        <v>32</v>
      </c>
      <c r="B148" t="s">
        <v>21</v>
      </c>
      <c r="C148" s="93">
        <v>1024</v>
      </c>
      <c r="D148">
        <v>8</v>
      </c>
      <c r="E148">
        <v>2.7855357777783259E-2</v>
      </c>
      <c r="F148">
        <v>2.3952259523849492E-2</v>
      </c>
      <c r="G148">
        <v>3.4625315172336836E-2</v>
      </c>
      <c r="H148">
        <v>2.3419985046776698E-2</v>
      </c>
      <c r="I148">
        <v>1.85459940652819E-3</v>
      </c>
      <c r="J148" s="93">
        <v>180</v>
      </c>
      <c r="K148" s="93">
        <v>210</v>
      </c>
      <c r="L148" s="93">
        <v>145</v>
      </c>
      <c r="M148" s="93">
        <v>214</v>
      </c>
      <c r="N148" s="93">
        <v>2696</v>
      </c>
      <c r="O148" s="93" t="s">
        <v>479</v>
      </c>
      <c r="P148" s="93">
        <v>271360</v>
      </c>
    </row>
    <row r="149" spans="1:16" x14ac:dyDescent="0.45">
      <c r="A149" s="93">
        <v>64</v>
      </c>
      <c r="B149" t="s">
        <v>22</v>
      </c>
      <c r="C149" s="93">
        <v>1024</v>
      </c>
      <c r="D149">
        <v>8</v>
      </c>
      <c r="E149">
        <v>4.3952792105285382E-2</v>
      </c>
      <c r="F149">
        <v>3.7229404444439784E-2</v>
      </c>
      <c r="G149">
        <v>3.6734370802920892E-2</v>
      </c>
      <c r="H149">
        <v>4.0182366400025787E-2</v>
      </c>
      <c r="I149">
        <v>2.5863494596905399E-3</v>
      </c>
      <c r="J149" s="93">
        <v>114</v>
      </c>
      <c r="K149" s="93">
        <v>135</v>
      </c>
      <c r="L149" s="93">
        <v>137</v>
      </c>
      <c r="M149" s="93">
        <v>125</v>
      </c>
      <c r="N149" s="93">
        <v>1934</v>
      </c>
      <c r="O149" s="93" t="s">
        <v>480</v>
      </c>
      <c r="P149" s="93">
        <v>533504</v>
      </c>
    </row>
    <row r="150" spans="1:16" x14ac:dyDescent="0.45">
      <c r="A150" s="93">
        <v>128</v>
      </c>
      <c r="B150" t="s">
        <v>23</v>
      </c>
      <c r="C150" s="93">
        <v>1024</v>
      </c>
      <c r="D150">
        <v>8</v>
      </c>
      <c r="E150">
        <v>7.1190242253450525E-2</v>
      </c>
      <c r="F150">
        <v>6.4360888461427138E-2</v>
      </c>
      <c r="G150">
        <v>4.3912635087811701E-2</v>
      </c>
      <c r="H150">
        <v>7.3403976811475688E-2</v>
      </c>
      <c r="I150">
        <v>2.4955089458686386E-3</v>
      </c>
      <c r="J150" s="93">
        <v>71</v>
      </c>
      <c r="K150" s="93">
        <v>78</v>
      </c>
      <c r="L150" s="93">
        <v>114</v>
      </c>
      <c r="M150" s="93">
        <v>69</v>
      </c>
      <c r="N150" s="93">
        <v>2004</v>
      </c>
      <c r="O150" s="93" t="s">
        <v>481</v>
      </c>
      <c r="P150" s="93">
        <v>1057792</v>
      </c>
    </row>
    <row r="151" spans="1:16" x14ac:dyDescent="0.45">
      <c r="A151" s="93">
        <v>256</v>
      </c>
      <c r="B151" t="s">
        <v>24</v>
      </c>
      <c r="C151" s="93">
        <v>1024</v>
      </c>
      <c r="D151">
        <v>8</v>
      </c>
      <c r="E151">
        <v>0.12713753499992891</v>
      </c>
      <c r="F151">
        <v>0.12408128780491719</v>
      </c>
      <c r="G151">
        <v>5.7669193103532149E-2</v>
      </c>
      <c r="H151">
        <v>0.14306559142839562</v>
      </c>
      <c r="I151">
        <v>4.0428455355867032E-3</v>
      </c>
      <c r="J151" s="93">
        <v>40</v>
      </c>
      <c r="K151" s="93">
        <v>41</v>
      </c>
      <c r="L151" s="93">
        <v>87</v>
      </c>
      <c r="M151" s="93">
        <v>35</v>
      </c>
      <c r="N151" s="93">
        <v>1237</v>
      </c>
      <c r="O151" s="93" t="s">
        <v>482</v>
      </c>
      <c r="P151" s="93">
        <v>2106368</v>
      </c>
    </row>
    <row r="152" spans="1:16" x14ac:dyDescent="0.45">
      <c r="A152" s="93">
        <v>512</v>
      </c>
      <c r="B152" t="s">
        <v>25</v>
      </c>
      <c r="C152" s="93">
        <v>1024</v>
      </c>
      <c r="D152">
        <v>8</v>
      </c>
      <c r="E152">
        <v>0.23767884090921143</v>
      </c>
      <c r="F152">
        <v>0.23129758181841514</v>
      </c>
      <c r="G152">
        <v>9.4801241509453835E-2</v>
      </c>
      <c r="H152">
        <v>0.28116996111121906</v>
      </c>
      <c r="I152">
        <v>1.0026052146254178E-2</v>
      </c>
      <c r="J152" s="93">
        <v>22</v>
      </c>
      <c r="K152" s="93">
        <v>22</v>
      </c>
      <c r="L152" s="93">
        <v>53</v>
      </c>
      <c r="M152" s="93">
        <v>18</v>
      </c>
      <c r="N152" s="93">
        <v>499</v>
      </c>
      <c r="O152" s="93" t="s">
        <v>483</v>
      </c>
      <c r="P152" s="93">
        <v>4203520</v>
      </c>
    </row>
    <row r="153" spans="1:16" x14ac:dyDescent="0.45">
      <c r="A153" s="93">
        <v>1024</v>
      </c>
      <c r="B153" t="s">
        <v>26</v>
      </c>
      <c r="C153" s="93">
        <v>1024</v>
      </c>
      <c r="D153">
        <v>8</v>
      </c>
      <c r="E153">
        <v>0.45954294545464852</v>
      </c>
      <c r="F153">
        <v>0.44919445833268884</v>
      </c>
      <c r="G153">
        <v>0.20433770800009371</v>
      </c>
      <c r="H153">
        <v>0.56166161111226154</v>
      </c>
      <c r="I153">
        <v>9.9365077321491545E-3</v>
      </c>
      <c r="J153" s="93">
        <v>11</v>
      </c>
      <c r="K153" s="93">
        <v>12</v>
      </c>
      <c r="L153" s="93">
        <v>25</v>
      </c>
      <c r="M153" s="93">
        <v>9</v>
      </c>
      <c r="N153" s="93">
        <v>504</v>
      </c>
      <c r="O153" s="93" t="s">
        <v>484</v>
      </c>
      <c r="P153" s="93">
        <v>8397824</v>
      </c>
    </row>
    <row r="154" spans="1:16" x14ac:dyDescent="0.45">
      <c r="A154" s="93">
        <v>2048</v>
      </c>
      <c r="B154" t="s">
        <v>27</v>
      </c>
      <c r="C154" s="93">
        <v>1024</v>
      </c>
      <c r="D154">
        <v>8</v>
      </c>
      <c r="E154">
        <v>0.91810576666709187</v>
      </c>
      <c r="F154">
        <v>0.89113098333230789</v>
      </c>
      <c r="G154">
        <v>0.60469360000085237</v>
      </c>
      <c r="H154">
        <v>1.1203149600012694</v>
      </c>
      <c r="I154">
        <v>2.1982456508435701E-2</v>
      </c>
      <c r="J154" s="93">
        <v>6</v>
      </c>
      <c r="K154" s="93">
        <v>6</v>
      </c>
      <c r="L154" s="93">
        <v>9</v>
      </c>
      <c r="M154" s="93">
        <v>5</v>
      </c>
      <c r="N154" s="93">
        <v>228</v>
      </c>
      <c r="O154" s="93" t="s">
        <v>485</v>
      </c>
      <c r="P154" s="93">
        <v>16786432</v>
      </c>
    </row>
    <row r="155" spans="1:16" x14ac:dyDescent="0.45">
      <c r="A155" s="93">
        <v>4096</v>
      </c>
      <c r="B155" t="s">
        <v>28</v>
      </c>
      <c r="C155" s="93">
        <v>1024</v>
      </c>
      <c r="D155">
        <v>8</v>
      </c>
      <c r="E155">
        <v>1.8501382000007045</v>
      </c>
      <c r="F155">
        <v>2.0695369666646002</v>
      </c>
      <c r="G155">
        <v>2.9865907999992487</v>
      </c>
      <c r="H155">
        <v>2.8137236999973538</v>
      </c>
      <c r="I155">
        <v>5.067999839782715E-2</v>
      </c>
      <c r="J155" s="93">
        <v>3</v>
      </c>
      <c r="K155" s="93">
        <v>3</v>
      </c>
      <c r="L155" s="93">
        <v>2</v>
      </c>
      <c r="M155" s="93">
        <v>2</v>
      </c>
      <c r="N155" s="93">
        <v>100</v>
      </c>
      <c r="O155" s="93" t="s">
        <v>486</v>
      </c>
      <c r="P155" s="93">
        <v>33563648</v>
      </c>
    </row>
    <row r="156" spans="1:16" x14ac:dyDescent="0.45">
      <c r="A156" s="93">
        <v>8192</v>
      </c>
      <c r="B156" t="s">
        <v>29</v>
      </c>
      <c r="C156" s="93">
        <v>1024</v>
      </c>
      <c r="D156">
        <v>8</v>
      </c>
      <c r="E156">
        <v>3.822518900000432</v>
      </c>
      <c r="F156">
        <v>3.8516308999969624</v>
      </c>
      <c r="G156">
        <v>8.9701028999988921</v>
      </c>
      <c r="H156">
        <v>4.9868639499982237</v>
      </c>
      <c r="I156">
        <v>9.8156863567875882E-2</v>
      </c>
      <c r="J156" s="93">
        <v>2</v>
      </c>
      <c r="K156" s="93">
        <v>2</v>
      </c>
      <c r="L156" s="93">
        <v>1</v>
      </c>
      <c r="M156" s="93">
        <v>2</v>
      </c>
      <c r="N156" s="93">
        <v>51</v>
      </c>
      <c r="O156" s="93" t="s">
        <v>487</v>
      </c>
      <c r="P156" s="93">
        <v>67118080</v>
      </c>
    </row>
    <row r="157" spans="1:16" x14ac:dyDescent="0.45">
      <c r="A157" s="93">
        <v>16384</v>
      </c>
      <c r="B157" t="s">
        <v>30</v>
      </c>
      <c r="C157" s="93">
        <v>1024</v>
      </c>
      <c r="D157">
        <v>8</v>
      </c>
      <c r="E157">
        <v>8.611970800004201</v>
      </c>
      <c r="F157">
        <v>9.3334349000069778</v>
      </c>
      <c r="G157">
        <v>55.447550600001705</v>
      </c>
      <c r="H157">
        <v>12.620722100007697</v>
      </c>
      <c r="I157">
        <v>0.14027778307596842</v>
      </c>
      <c r="J157" s="93">
        <v>1</v>
      </c>
      <c r="K157" s="93">
        <v>1</v>
      </c>
      <c r="L157" s="93">
        <v>1</v>
      </c>
      <c r="M157" s="93">
        <v>1</v>
      </c>
      <c r="N157" s="93">
        <v>36</v>
      </c>
      <c r="O157" s="93" t="s">
        <v>488</v>
      </c>
      <c r="P157" s="93">
        <v>134226944</v>
      </c>
    </row>
    <row r="158" spans="1:16" x14ac:dyDescent="0.45">
      <c r="J158" s="93"/>
      <c r="K158" s="93"/>
      <c r="L158" s="93"/>
      <c r="M158" s="93"/>
      <c r="N158" s="93"/>
    </row>
    <row r="159" spans="1:16" x14ac:dyDescent="0.45">
      <c r="J159" s="93"/>
      <c r="K159" s="93"/>
      <c r="L159" s="93"/>
      <c r="M159" s="93"/>
      <c r="N159" s="93"/>
      <c r="P159">
        <f>P157/1000000/E157</f>
        <v>15.586089074980901</v>
      </c>
    </row>
    <row r="160" spans="1:16" x14ac:dyDescent="0.45">
      <c r="J160" s="93"/>
      <c r="K160" s="93"/>
      <c r="L160" s="93"/>
      <c r="M160" s="93"/>
      <c r="N160" s="93"/>
      <c r="P160" s="93">
        <f>C157*D157/E157</f>
        <v>951.23406595805034</v>
      </c>
    </row>
    <row r="161" spans="1:16" x14ac:dyDescent="0.45">
      <c r="J161" s="93"/>
      <c r="K161" s="93"/>
      <c r="L161" s="93"/>
      <c r="M161" s="93"/>
      <c r="N161" s="93"/>
    </row>
    <row r="162" spans="1:16" x14ac:dyDescent="0.45">
      <c r="J162" s="93"/>
      <c r="K162" s="93"/>
      <c r="L162" s="93"/>
      <c r="M162" s="93"/>
      <c r="N162" s="93"/>
    </row>
    <row r="163" spans="1:16" x14ac:dyDescent="0.45">
      <c r="J163" s="93"/>
      <c r="K163" s="93"/>
      <c r="L163" s="93"/>
      <c r="M163" s="93"/>
      <c r="N163" s="93"/>
    </row>
    <row r="164" spans="1:16" x14ac:dyDescent="0.45">
      <c r="J164" s="93"/>
      <c r="K164" s="93"/>
      <c r="L164" s="93"/>
      <c r="M164" s="93"/>
      <c r="N164" s="93"/>
    </row>
    <row r="165" spans="1:16" x14ac:dyDescent="0.45">
      <c r="J165" s="93"/>
      <c r="K165" s="93"/>
      <c r="L165" s="93"/>
      <c r="M165" s="93"/>
      <c r="N165" s="93"/>
    </row>
    <row r="166" spans="1:16" x14ac:dyDescent="0.45">
      <c r="J166" s="93"/>
      <c r="K166" s="93"/>
      <c r="L166" s="93"/>
      <c r="M166" s="93"/>
      <c r="N166" s="93"/>
    </row>
    <row r="167" spans="1:16" x14ac:dyDescent="0.45">
      <c r="J167" s="93"/>
      <c r="K167" s="93"/>
      <c r="L167" s="93"/>
      <c r="M167" s="93"/>
      <c r="N167" s="93"/>
      <c r="O167" s="14" t="s">
        <v>537</v>
      </c>
    </row>
    <row r="168" spans="1:16" ht="57" x14ac:dyDescent="0.45">
      <c r="J168" s="93"/>
      <c r="K168" s="93"/>
      <c r="L168" s="93"/>
      <c r="M168" s="93"/>
      <c r="N168" s="93"/>
      <c r="O168" s="65" t="s">
        <v>543</v>
      </c>
    </row>
    <row r="169" spans="1:16" ht="42.75" x14ac:dyDescent="0.45">
      <c r="A169" s="12" t="s">
        <v>10</v>
      </c>
      <c r="B169" s="12" t="s">
        <v>11</v>
      </c>
      <c r="C169" s="12" t="s">
        <v>12</v>
      </c>
      <c r="D169" s="12" t="s">
        <v>13</v>
      </c>
      <c r="E169" s="13" t="str" cm="1">
        <f t="array" ref="E169:I169">ParserNames</f>
        <v>CSVRead
v0.4</v>
      </c>
      <c r="F169" s="13" t="str">
        <v>sdkn104
v1.9</v>
      </c>
      <c r="G169" s="13" t="str">
        <v>ws_garcia
v3.1.5</v>
      </c>
      <c r="H169" s="13" t="str">
        <v>ArrayFromCSVfile</v>
      </c>
      <c r="I169" s="13" t="str">
        <v>CSV.jl
v0.8.5+</v>
      </c>
      <c r="J169" s="13" t="str" cm="1">
        <f t="array" ref="J169:N169">"NCalls"&amp;CHAR(10)&amp;ParserNames</f>
        <v>NCalls
CSVRead
v0.4</v>
      </c>
      <c r="K169" s="13" t="str">
        <v>NCalls
sdkn104
v1.9</v>
      </c>
      <c r="L169" s="13" t="str">
        <v>NCalls
ws_garcia
v3.1.5</v>
      </c>
      <c r="M169" s="13" t="str">
        <v>NCalls
ArrayFromCSVfile</v>
      </c>
      <c r="N169" s="59" t="str">
        <v>NCalls
CSV.jl
v0.8.5+</v>
      </c>
      <c r="O169" s="12" t="s">
        <v>14</v>
      </c>
      <c r="P169" s="12" t="s">
        <v>15</v>
      </c>
    </row>
    <row r="170" spans="1:16" x14ac:dyDescent="0.45">
      <c r="A170" s="93">
        <v>3</v>
      </c>
      <c r="B170" t="s">
        <v>31</v>
      </c>
      <c r="C170" s="93">
        <v>1024</v>
      </c>
      <c r="D170">
        <v>8</v>
      </c>
      <c r="E170">
        <v>3.1305731874999763E-2</v>
      </c>
      <c r="F170">
        <v>2.541133350251552E-2</v>
      </c>
      <c r="G170">
        <v>5.244081874995269E-2</v>
      </c>
      <c r="H170">
        <v>1.1985006459322189E-2</v>
      </c>
      <c r="I170">
        <v>2.2690562284576913E-3</v>
      </c>
      <c r="J170" s="93">
        <v>160</v>
      </c>
      <c r="K170" s="93">
        <v>197</v>
      </c>
      <c r="L170" s="93">
        <v>96</v>
      </c>
      <c r="M170" s="93">
        <v>418</v>
      </c>
      <c r="N170" s="93">
        <v>2204</v>
      </c>
      <c r="O170" s="62" t="s">
        <v>489</v>
      </c>
      <c r="P170" s="93">
        <v>66560</v>
      </c>
    </row>
    <row r="171" spans="1:16" x14ac:dyDescent="0.45">
      <c r="A171" s="93">
        <v>4</v>
      </c>
      <c r="B171" t="s">
        <v>32</v>
      </c>
      <c r="C171" s="93">
        <v>1024</v>
      </c>
      <c r="D171">
        <v>8</v>
      </c>
      <c r="E171">
        <v>3.285550849673527E-2</v>
      </c>
      <c r="F171">
        <v>2.5984185492276657E-2</v>
      </c>
      <c r="G171">
        <v>5.4808544565236407E-2</v>
      </c>
      <c r="H171">
        <v>1.291413865981236E-2</v>
      </c>
      <c r="I171">
        <v>2.2025539821488695E-3</v>
      </c>
      <c r="J171" s="93">
        <v>153</v>
      </c>
      <c r="K171" s="93">
        <v>193</v>
      </c>
      <c r="L171" s="93">
        <v>92</v>
      </c>
      <c r="M171" s="93">
        <v>388</v>
      </c>
      <c r="N171" s="93">
        <v>2271</v>
      </c>
      <c r="O171" s="93" t="s">
        <v>490</v>
      </c>
      <c r="P171" s="93">
        <v>74752</v>
      </c>
    </row>
    <row r="172" spans="1:16" x14ac:dyDescent="0.45">
      <c r="A172" s="93">
        <v>6</v>
      </c>
      <c r="B172" t="s">
        <v>33</v>
      </c>
      <c r="C172" s="93">
        <v>1024</v>
      </c>
      <c r="D172">
        <v>8</v>
      </c>
      <c r="E172">
        <v>3.2824767973948135E-2</v>
      </c>
      <c r="F172">
        <v>2.7283601630425317E-2</v>
      </c>
      <c r="G172">
        <v>5.4067881720457275E-2</v>
      </c>
      <c r="H172">
        <v>1.3901905555556166E-2</v>
      </c>
      <c r="I172">
        <v>2.303546719263359E-3</v>
      </c>
      <c r="J172" s="93">
        <v>153</v>
      </c>
      <c r="K172" s="93">
        <v>184</v>
      </c>
      <c r="L172" s="93">
        <v>93</v>
      </c>
      <c r="M172" s="93">
        <v>360</v>
      </c>
      <c r="N172" s="93">
        <v>2171</v>
      </c>
      <c r="O172" s="93" t="s">
        <v>491</v>
      </c>
      <c r="P172" s="93">
        <v>91136</v>
      </c>
    </row>
    <row r="173" spans="1:16" x14ac:dyDescent="0.45">
      <c r="A173" s="93">
        <v>10</v>
      </c>
      <c r="B173" t="s">
        <v>34</v>
      </c>
      <c r="C173" s="93">
        <v>1024</v>
      </c>
      <c r="D173">
        <v>8</v>
      </c>
      <c r="E173">
        <v>3.3634569127430618E-2</v>
      </c>
      <c r="F173">
        <v>3.2582551298750713E-2</v>
      </c>
      <c r="G173">
        <v>5.6208959550582388E-2</v>
      </c>
      <c r="H173">
        <v>1.6059269551288499E-2</v>
      </c>
      <c r="I173">
        <v>1.7024174327545114E-3</v>
      </c>
      <c r="J173" s="93">
        <v>149</v>
      </c>
      <c r="K173" s="93">
        <v>154</v>
      </c>
      <c r="L173" s="93">
        <v>89</v>
      </c>
      <c r="M173" s="93">
        <v>312</v>
      </c>
      <c r="N173" s="93">
        <v>2937</v>
      </c>
      <c r="O173" s="93" t="s">
        <v>492</v>
      </c>
      <c r="P173" s="93">
        <v>123904</v>
      </c>
    </row>
    <row r="174" spans="1:16" x14ac:dyDescent="0.45">
      <c r="A174" s="93">
        <v>18</v>
      </c>
      <c r="B174" t="s">
        <v>35</v>
      </c>
      <c r="C174" s="93">
        <v>1024</v>
      </c>
      <c r="D174">
        <v>8</v>
      </c>
      <c r="E174">
        <v>3.8974220930240402E-2</v>
      </c>
      <c r="F174">
        <v>3.2935423026317856E-2</v>
      </c>
      <c r="G174">
        <v>5.7320277272744781E-2</v>
      </c>
      <c r="H174">
        <v>2.1077292857159952E-2</v>
      </c>
      <c r="I174">
        <v>1.8529084577698228E-3</v>
      </c>
      <c r="J174" s="93">
        <v>129</v>
      </c>
      <c r="K174" s="93">
        <v>152</v>
      </c>
      <c r="L174" s="93">
        <v>88</v>
      </c>
      <c r="M174" s="93">
        <v>238</v>
      </c>
      <c r="N174" s="93">
        <v>2699</v>
      </c>
      <c r="O174" s="93" t="s">
        <v>493</v>
      </c>
      <c r="P174" s="93">
        <v>189440</v>
      </c>
    </row>
    <row r="175" spans="1:16" x14ac:dyDescent="0.45">
      <c r="A175" s="93">
        <v>34</v>
      </c>
      <c r="B175" t="s">
        <v>36</v>
      </c>
      <c r="C175" s="93">
        <v>1024</v>
      </c>
      <c r="D175">
        <v>8</v>
      </c>
      <c r="E175">
        <v>4.4559230973487678E-2</v>
      </c>
      <c r="F175">
        <v>3.9122135937532221E-2</v>
      </c>
      <c r="G175">
        <v>5.4451692391328674E-2</v>
      </c>
      <c r="H175">
        <v>2.9274598837218946E-2</v>
      </c>
      <c r="I175">
        <v>2.866209132661814E-3</v>
      </c>
      <c r="J175" s="93">
        <v>113</v>
      </c>
      <c r="K175" s="93">
        <v>128</v>
      </c>
      <c r="L175" s="93">
        <v>92</v>
      </c>
      <c r="M175" s="93">
        <v>172</v>
      </c>
      <c r="N175" s="93">
        <v>1749</v>
      </c>
      <c r="O175" s="93" t="s">
        <v>494</v>
      </c>
      <c r="P175" s="93">
        <v>320512</v>
      </c>
    </row>
    <row r="176" spans="1:16" x14ac:dyDescent="0.45">
      <c r="A176" s="93">
        <v>66</v>
      </c>
      <c r="B176" t="s">
        <v>37</v>
      </c>
      <c r="C176" s="93">
        <v>1024</v>
      </c>
      <c r="D176">
        <v>8</v>
      </c>
      <c r="E176">
        <v>5.9364470588180292E-2</v>
      </c>
      <c r="F176">
        <v>5.6646414606843741E-2</v>
      </c>
      <c r="G176">
        <v>6.2281138271727182E-2</v>
      </c>
      <c r="H176">
        <v>4.5097736036090331E-2</v>
      </c>
      <c r="I176">
        <v>3.0562347188264061E-3</v>
      </c>
      <c r="J176" s="93">
        <v>85</v>
      </c>
      <c r="K176" s="93">
        <v>89</v>
      </c>
      <c r="L176" s="93">
        <v>81</v>
      </c>
      <c r="M176" s="93">
        <v>111</v>
      </c>
      <c r="N176" s="93">
        <v>1636</v>
      </c>
      <c r="O176" s="93" t="s">
        <v>495</v>
      </c>
      <c r="P176" s="93">
        <v>582656</v>
      </c>
    </row>
    <row r="177" spans="1:16" x14ac:dyDescent="0.45">
      <c r="A177" s="93">
        <v>130</v>
      </c>
      <c r="B177" t="s">
        <v>38</v>
      </c>
      <c r="C177" s="93">
        <v>1024</v>
      </c>
      <c r="D177">
        <v>8</v>
      </c>
      <c r="E177">
        <v>8.6934553448498195E-2</v>
      </c>
      <c r="F177">
        <v>8.5650333898414269E-2</v>
      </c>
      <c r="G177">
        <v>6.8696980821909642E-2</v>
      </c>
      <c r="H177">
        <v>8.0981717741862316E-2</v>
      </c>
      <c r="I177">
        <v>3.271208171059969E-3</v>
      </c>
      <c r="J177" s="93">
        <v>58</v>
      </c>
      <c r="K177" s="93">
        <v>59</v>
      </c>
      <c r="L177" s="93">
        <v>73</v>
      </c>
      <c r="M177" s="93">
        <v>62</v>
      </c>
      <c r="N177" s="93">
        <v>1556</v>
      </c>
      <c r="O177" s="93" t="s">
        <v>496</v>
      </c>
      <c r="P177" s="93">
        <v>1106944</v>
      </c>
    </row>
    <row r="178" spans="1:16" x14ac:dyDescent="0.45">
      <c r="A178" s="93">
        <v>258</v>
      </c>
      <c r="B178" t="s">
        <v>39</v>
      </c>
      <c r="C178" s="93">
        <v>1024</v>
      </c>
      <c r="D178">
        <v>8</v>
      </c>
      <c r="E178">
        <v>0.14646491428554456</v>
      </c>
      <c r="F178">
        <v>0.14596018571423233</v>
      </c>
      <c r="G178">
        <v>8.3531578333349898E-2</v>
      </c>
      <c r="H178">
        <v>0.15027181176479001</v>
      </c>
      <c r="I178">
        <v>5.5465632161650052E-3</v>
      </c>
      <c r="J178" s="93">
        <v>35</v>
      </c>
      <c r="K178" s="93">
        <v>35</v>
      </c>
      <c r="L178" s="93">
        <v>60</v>
      </c>
      <c r="M178" s="93">
        <v>34</v>
      </c>
      <c r="N178" s="93">
        <v>902</v>
      </c>
      <c r="O178" s="93" t="s">
        <v>497</v>
      </c>
      <c r="P178" s="93">
        <v>2155520</v>
      </c>
    </row>
    <row r="179" spans="1:16" x14ac:dyDescent="0.45">
      <c r="A179" s="93">
        <v>514</v>
      </c>
      <c r="B179" t="s">
        <v>40</v>
      </c>
      <c r="C179" s="93">
        <v>1024</v>
      </c>
      <c r="D179">
        <v>8</v>
      </c>
      <c r="E179">
        <v>0.25826641999956335</v>
      </c>
      <c r="F179">
        <v>0.25065528000050108</v>
      </c>
      <c r="G179">
        <v>0.10258105918361178</v>
      </c>
      <c r="H179">
        <v>0.28093264999996692</v>
      </c>
      <c r="I179">
        <v>1.0118342950734396E-2</v>
      </c>
      <c r="J179" s="93">
        <v>20</v>
      </c>
      <c r="K179" s="93">
        <v>20</v>
      </c>
      <c r="L179" s="93">
        <v>49</v>
      </c>
      <c r="M179" s="93">
        <v>18</v>
      </c>
      <c r="N179" s="93">
        <v>507</v>
      </c>
      <c r="O179" s="93" t="s">
        <v>498</v>
      </c>
      <c r="P179" s="93">
        <v>4252672</v>
      </c>
    </row>
    <row r="180" spans="1:16" x14ac:dyDescent="0.45">
      <c r="A180" s="93">
        <v>1026</v>
      </c>
      <c r="B180" t="s">
        <v>41</v>
      </c>
      <c r="C180" s="93">
        <v>1024</v>
      </c>
      <c r="D180">
        <v>8</v>
      </c>
      <c r="E180">
        <v>0.48375008181822277</v>
      </c>
      <c r="F180">
        <v>0.4725308636354219</v>
      </c>
      <c r="G180">
        <v>0.21559962499971638</v>
      </c>
      <c r="H180">
        <v>0.56316710000101011</v>
      </c>
      <c r="I180">
        <v>1.3891667127609253E-2</v>
      </c>
      <c r="J180" s="93">
        <v>11</v>
      </c>
      <c r="K180" s="93">
        <v>11</v>
      </c>
      <c r="L180" s="93">
        <v>24</v>
      </c>
      <c r="M180" s="93">
        <v>9</v>
      </c>
      <c r="N180" s="93">
        <v>360</v>
      </c>
      <c r="O180" s="93" t="s">
        <v>499</v>
      </c>
      <c r="P180" s="93">
        <v>8446976</v>
      </c>
    </row>
    <row r="181" spans="1:16" x14ac:dyDescent="0.45">
      <c r="A181" s="93">
        <v>2050</v>
      </c>
      <c r="B181" t="s">
        <v>42</v>
      </c>
      <c r="C181" s="93">
        <v>1024</v>
      </c>
      <c r="D181">
        <v>8</v>
      </c>
      <c r="E181">
        <v>0.93732011666725157</v>
      </c>
      <c r="F181">
        <v>0.91837723333204246</v>
      </c>
      <c r="G181">
        <v>0.66739249999955064</v>
      </c>
      <c r="H181">
        <v>1.1263910599984228</v>
      </c>
      <c r="I181">
        <v>2.1743478982344917E-2</v>
      </c>
      <c r="J181" s="93">
        <v>6</v>
      </c>
      <c r="K181" s="93">
        <v>6</v>
      </c>
      <c r="L181" s="93">
        <v>8</v>
      </c>
      <c r="M181" s="93">
        <v>5</v>
      </c>
      <c r="N181" s="93">
        <v>230</v>
      </c>
      <c r="O181" s="93" t="s">
        <v>500</v>
      </c>
      <c r="P181" s="93">
        <v>16835584</v>
      </c>
    </row>
    <row r="182" spans="1:16" x14ac:dyDescent="0.45">
      <c r="A182" s="93">
        <v>4098</v>
      </c>
      <c r="B182" t="s">
        <v>43</v>
      </c>
      <c r="C182" s="93">
        <v>1024</v>
      </c>
      <c r="D182">
        <v>8</v>
      </c>
      <c r="E182">
        <v>1.8890639666691034</v>
      </c>
      <c r="F182">
        <v>1.8310705999998997</v>
      </c>
      <c r="G182">
        <v>2.3049906333326362</v>
      </c>
      <c r="H182">
        <v>2.6335487499964074</v>
      </c>
      <c r="I182">
        <v>4.6444444744675246E-2</v>
      </c>
      <c r="J182" s="93">
        <v>3</v>
      </c>
      <c r="K182" s="93">
        <v>3</v>
      </c>
      <c r="L182" s="93">
        <v>3</v>
      </c>
      <c r="M182" s="93">
        <v>2</v>
      </c>
      <c r="N182" s="93">
        <v>108</v>
      </c>
      <c r="O182" s="93" t="s">
        <v>501</v>
      </c>
      <c r="P182" s="93">
        <v>33612800</v>
      </c>
    </row>
    <row r="183" spans="1:16" x14ac:dyDescent="0.45">
      <c r="A183" s="93">
        <v>8194</v>
      </c>
      <c r="B183" t="s">
        <v>44</v>
      </c>
      <c r="C183" s="93">
        <v>1024</v>
      </c>
      <c r="D183">
        <v>8</v>
      </c>
      <c r="E183">
        <v>3.9257716000065557</v>
      </c>
      <c r="F183">
        <v>3.9453989500034368</v>
      </c>
      <c r="G183">
        <v>9.2041736000101082</v>
      </c>
      <c r="H183">
        <v>5.1185378000009223</v>
      </c>
      <c r="I183">
        <v>9.0999999216624675E-2</v>
      </c>
      <c r="J183" s="93">
        <v>2</v>
      </c>
      <c r="K183" s="93">
        <v>2</v>
      </c>
      <c r="L183" s="93">
        <v>1</v>
      </c>
      <c r="M183" s="93">
        <v>2</v>
      </c>
      <c r="N183" s="93">
        <v>56</v>
      </c>
      <c r="O183" s="93" t="s">
        <v>502</v>
      </c>
      <c r="P183" s="93">
        <v>67167232</v>
      </c>
    </row>
    <row r="184" spans="1:16" x14ac:dyDescent="0.45">
      <c r="A184" s="93">
        <v>16386</v>
      </c>
      <c r="B184" t="s">
        <v>45</v>
      </c>
      <c r="C184" s="93">
        <v>1024</v>
      </c>
      <c r="D184">
        <v>8</v>
      </c>
      <c r="E184">
        <v>9.4440240999974776</v>
      </c>
      <c r="F184">
        <v>11.459597499997471</v>
      </c>
      <c r="G184">
        <v>53.002139000003808</v>
      </c>
      <c r="H184">
        <v>13.189603799997712</v>
      </c>
      <c r="I184">
        <v>0.74888888994852698</v>
      </c>
      <c r="J184" s="93">
        <v>1</v>
      </c>
      <c r="K184" s="93">
        <v>1</v>
      </c>
      <c r="L184" s="93">
        <v>1</v>
      </c>
      <c r="M184" s="93">
        <v>1</v>
      </c>
      <c r="N184" s="93">
        <v>9</v>
      </c>
      <c r="O184" s="93" t="s">
        <v>503</v>
      </c>
      <c r="P184" s="93">
        <v>134276096</v>
      </c>
    </row>
    <row r="185" spans="1:16" x14ac:dyDescent="0.45">
      <c r="J185" s="93"/>
      <c r="K185" s="93"/>
      <c r="L185" s="93"/>
      <c r="M185" s="93"/>
      <c r="N185" s="93"/>
    </row>
    <row r="186" spans="1:16" x14ac:dyDescent="0.45">
      <c r="J186" s="93"/>
      <c r="K186" s="93"/>
      <c r="L186" s="93"/>
      <c r="M186" s="93"/>
      <c r="N186" s="93"/>
    </row>
    <row r="187" spans="1:16" x14ac:dyDescent="0.45">
      <c r="J187" s="93"/>
      <c r="K187" s="93"/>
      <c r="L187" s="93"/>
      <c r="M187" s="93"/>
      <c r="N187" s="93"/>
      <c r="P187" s="93"/>
    </row>
    <row r="188" spans="1:16" x14ac:dyDescent="0.45">
      <c r="J188" s="93"/>
      <c r="K188" s="93"/>
      <c r="L188" s="93"/>
      <c r="M188" s="93"/>
      <c r="N188" s="93"/>
    </row>
    <row r="189" spans="1:16" x14ac:dyDescent="0.45">
      <c r="J189" s="93"/>
      <c r="K189" s="93"/>
      <c r="L189" s="93"/>
      <c r="M189" s="93"/>
      <c r="N189" s="93"/>
    </row>
    <row r="190" spans="1:16" x14ac:dyDescent="0.45">
      <c r="J190" s="93"/>
      <c r="K190" s="93"/>
      <c r="L190" s="93"/>
      <c r="M190" s="93"/>
      <c r="N190" s="93"/>
    </row>
    <row r="191" spans="1:16" x14ac:dyDescent="0.45">
      <c r="J191" s="93"/>
      <c r="K191" s="93"/>
      <c r="L191" s="93"/>
      <c r="M191" s="93"/>
      <c r="N191" s="93"/>
    </row>
    <row r="192" spans="1:16" x14ac:dyDescent="0.45">
      <c r="J192" s="93"/>
      <c r="K192" s="93"/>
      <c r="L192" s="93"/>
      <c r="M192" s="93"/>
      <c r="N192" s="93"/>
    </row>
    <row r="193" spans="10:14" x14ac:dyDescent="0.45">
      <c r="J193" s="93"/>
      <c r="K193" s="93"/>
      <c r="L193" s="93"/>
      <c r="M193" s="93"/>
      <c r="N193" s="93"/>
    </row>
    <row r="194" spans="10:14" x14ac:dyDescent="0.45">
      <c r="J194" s="93"/>
      <c r="K194" s="93"/>
      <c r="L194" s="93"/>
      <c r="M194" s="93"/>
      <c r="N194" s="93"/>
    </row>
    <row r="195" spans="10:14" x14ac:dyDescent="0.45">
      <c r="J195" s="93"/>
      <c r="K195" s="93"/>
      <c r="L195" s="93"/>
      <c r="M195" s="93"/>
      <c r="N195" s="93"/>
    </row>
    <row r="196" spans="10:14" x14ac:dyDescent="0.45">
      <c r="J196" s="93"/>
      <c r="K196" s="93"/>
      <c r="L196" s="93"/>
      <c r="M196" s="93"/>
      <c r="N196" s="93"/>
    </row>
    <row r="197" spans="10:14" x14ac:dyDescent="0.45">
      <c r="J197" s="93"/>
      <c r="K197" s="93"/>
      <c r="L197" s="93"/>
      <c r="M197" s="93"/>
      <c r="N197" s="93"/>
    </row>
    <row r="198" spans="10:14" x14ac:dyDescent="0.45">
      <c r="J198" s="93"/>
      <c r="K198" s="93"/>
      <c r="L198" s="93"/>
      <c r="M198" s="93"/>
      <c r="N198" s="93"/>
    </row>
    <row r="199" spans="10:14" x14ac:dyDescent="0.45">
      <c r="J199" s="93"/>
      <c r="K199" s="93"/>
      <c r="L199" s="93"/>
      <c r="M199" s="93"/>
      <c r="N199" s="93"/>
    </row>
    <row r="200" spans="10:14" x14ac:dyDescent="0.45">
      <c r="J200" s="93"/>
      <c r="K200" s="93"/>
      <c r="L200" s="93"/>
      <c r="M200" s="93"/>
      <c r="N200" s="93"/>
    </row>
    <row r="201" spans="10:14" x14ac:dyDescent="0.45">
      <c r="J201" s="93"/>
      <c r="K201" s="93"/>
      <c r="L201" s="93"/>
      <c r="M201" s="93"/>
      <c r="N201" s="93"/>
    </row>
    <row r="202" spans="10:14" x14ac:dyDescent="0.45">
      <c r="J202" s="93"/>
      <c r="K202" s="93"/>
      <c r="L202" s="93"/>
      <c r="M202" s="93"/>
      <c r="N202" s="93"/>
    </row>
    <row r="203" spans="10:14" x14ac:dyDescent="0.45">
      <c r="J203" s="93"/>
      <c r="K203" s="93"/>
      <c r="L203" s="93"/>
      <c r="M203" s="93"/>
      <c r="N203" s="93"/>
    </row>
    <row r="204" spans="10:14" x14ac:dyDescent="0.45">
      <c r="J204" s="93"/>
      <c r="K204" s="93"/>
      <c r="L204" s="93"/>
      <c r="M204" s="93"/>
      <c r="N204" s="93"/>
    </row>
    <row r="205" spans="10:14" x14ac:dyDescent="0.45">
      <c r="J205" s="93"/>
      <c r="K205" s="93"/>
      <c r="L205" s="93"/>
      <c r="M205" s="93"/>
      <c r="N205" s="93"/>
    </row>
    <row r="206" spans="10:14" x14ac:dyDescent="0.45">
      <c r="J206" s="93"/>
      <c r="K206" s="93"/>
      <c r="L206" s="93"/>
      <c r="M206" s="93"/>
      <c r="N206" s="93"/>
    </row>
    <row r="207" spans="10:14" x14ac:dyDescent="0.45">
      <c r="J207" s="93"/>
      <c r="K207" s="93"/>
      <c r="L207" s="93"/>
      <c r="M207" s="93"/>
      <c r="N207" s="93"/>
    </row>
    <row r="208" spans="10:14" x14ac:dyDescent="0.45">
      <c r="J208" s="93"/>
      <c r="K208" s="93"/>
      <c r="L208" s="93"/>
      <c r="M208" s="93"/>
      <c r="N208" s="93"/>
    </row>
    <row r="209" spans="10:14" x14ac:dyDescent="0.45">
      <c r="J209" s="93"/>
      <c r="K209" s="93"/>
      <c r="L209" s="93"/>
      <c r="M209" s="93"/>
      <c r="N209" s="93"/>
    </row>
    <row r="210" spans="10:14" x14ac:dyDescent="0.45">
      <c r="J210" s="93"/>
      <c r="K210" s="93"/>
      <c r="L210" s="93"/>
      <c r="M210" s="93"/>
      <c r="N210" s="93"/>
    </row>
    <row r="211" spans="10:14" x14ac:dyDescent="0.45">
      <c r="J211" s="93"/>
      <c r="K211" s="93"/>
      <c r="L211" s="93"/>
      <c r="M211" s="93"/>
      <c r="N211" s="93"/>
    </row>
    <row r="212" spans="10:14" x14ac:dyDescent="0.45">
      <c r="J212" s="93"/>
      <c r="K212" s="93"/>
      <c r="L212" s="93"/>
      <c r="M212" s="93"/>
      <c r="N212" s="93"/>
    </row>
    <row r="213" spans="10:14" x14ac:dyDescent="0.45">
      <c r="J213" s="93"/>
      <c r="K213" s="93"/>
      <c r="L213" s="93"/>
      <c r="M213" s="93"/>
      <c r="N213" s="93"/>
    </row>
    <row r="214" spans="10:14" x14ac:dyDescent="0.45">
      <c r="J214" s="93"/>
      <c r="K214" s="93"/>
      <c r="L214" s="93"/>
      <c r="M214" s="93"/>
      <c r="N214" s="93"/>
    </row>
    <row r="215" spans="10:14" x14ac:dyDescent="0.45">
      <c r="J215" s="93"/>
      <c r="K215" s="93"/>
      <c r="L215" s="93"/>
      <c r="M215" s="93"/>
      <c r="N215" s="93"/>
    </row>
    <row r="216" spans="10:14" x14ac:dyDescent="0.45">
      <c r="J216" s="93"/>
      <c r="K216" s="93"/>
      <c r="L216" s="93"/>
      <c r="M216" s="93"/>
      <c r="N216" s="93"/>
    </row>
    <row r="217" spans="10:14" x14ac:dyDescent="0.45">
      <c r="J217" s="93"/>
      <c r="K217" s="93"/>
      <c r="L217" s="93"/>
      <c r="M217" s="93"/>
      <c r="N217" s="93"/>
    </row>
    <row r="218" spans="10:14" x14ac:dyDescent="0.45">
      <c r="J218" s="93"/>
      <c r="K218" s="93"/>
      <c r="L218" s="93"/>
      <c r="M218" s="93"/>
      <c r="N218" s="93"/>
    </row>
    <row r="219" spans="10:14" x14ac:dyDescent="0.45">
      <c r="J219" s="93"/>
      <c r="K219" s="93"/>
      <c r="L219" s="93"/>
      <c r="M219" s="93"/>
      <c r="N219" s="93"/>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5537" r:id="rId4" name="Button 1">
              <controlPr defaultSize="0" print="0" autoFill="0" autoPict="0" macro="[0]!RunSpeedTests">
                <anchor moveWithCells="1" sizeWithCells="1">
                  <from>
                    <xdr:col>5</xdr:col>
                    <xdr:colOff>1062038</xdr:colOff>
                    <xdr:row>1</xdr:row>
                    <xdr:rowOff>300038</xdr:rowOff>
                  </from>
                  <to>
                    <xdr:col>6</xdr:col>
                    <xdr:colOff>971550</xdr:colOff>
                    <xdr:row>4</xdr:row>
                    <xdr:rowOff>119063</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457488-F8E9-4A61-9D7E-682C8EB7AB70}">
  <sheetPr codeName="shPerformance4"/>
  <dimension ref="A2:P219"/>
  <sheetViews>
    <sheetView showGridLines="0" showRowColHeaders="0" zoomScaleNormal="100" workbookViewId="0">
      <pane ySplit="5" topLeftCell="A156" activePane="bottomLeft" state="frozen"/>
      <selection pane="bottomLeft"/>
    </sheetView>
  </sheetViews>
  <sheetFormatPr defaultRowHeight="14.25" x14ac:dyDescent="0.45"/>
  <cols>
    <col min="1" max="1" width="10.265625" bestFit="1" customWidth="1"/>
    <col min="2" max="2" width="16" bestFit="1" customWidth="1"/>
    <col min="3" max="3" width="9.1328125" bestFit="1" customWidth="1"/>
    <col min="4" max="4" width="8.1328125" bestFit="1" customWidth="1"/>
    <col min="5" max="5" width="11.73046875" bestFit="1" customWidth="1"/>
    <col min="6" max="6" width="15.1328125" bestFit="1" customWidth="1"/>
    <col min="7" max="7" width="16.3984375" bestFit="1" customWidth="1"/>
    <col min="8" max="9" width="16.3984375" customWidth="1"/>
    <col min="10" max="10" width="11.265625" bestFit="1" customWidth="1"/>
    <col min="11" max="11" width="11" bestFit="1" customWidth="1"/>
    <col min="12" max="12" width="14.1328125" bestFit="1" customWidth="1"/>
    <col min="13" max="13" width="14.1328125" customWidth="1"/>
    <col min="14" max="14" width="18.73046875" bestFit="1" customWidth="1"/>
    <col min="15" max="15" width="25.3984375" customWidth="1"/>
    <col min="16" max="16" width="11.59765625" bestFit="1" customWidth="1"/>
  </cols>
  <sheetData>
    <row r="2" spans="1:16" ht="28.5" x14ac:dyDescent="0.85">
      <c r="A2" s="1" t="s">
        <v>222</v>
      </c>
    </row>
    <row r="3" spans="1:16" x14ac:dyDescent="0.45">
      <c r="P3" s="93"/>
    </row>
    <row r="5" spans="1:16" x14ac:dyDescent="0.45">
      <c r="A5" s="14" t="s">
        <v>908</v>
      </c>
      <c r="O5" s="14" t="s">
        <v>533</v>
      </c>
    </row>
    <row r="6" spans="1:16" x14ac:dyDescent="0.45">
      <c r="O6" t="s">
        <v>504</v>
      </c>
    </row>
    <row r="7" spans="1:16" ht="42.75" x14ac:dyDescent="0.45">
      <c r="A7" s="12" t="s">
        <v>10</v>
      </c>
      <c r="B7" s="12" t="s">
        <v>11</v>
      </c>
      <c r="C7" s="12" t="s">
        <v>12</v>
      </c>
      <c r="D7" s="12" t="s">
        <v>13</v>
      </c>
      <c r="E7" s="13" t="s">
        <v>672</v>
      </c>
      <c r="F7" s="13" t="s">
        <v>374</v>
      </c>
      <c r="G7" s="13" t="s">
        <v>375</v>
      </c>
      <c r="H7" s="13" t="s">
        <v>898</v>
      </c>
      <c r="I7" s="13" t="s">
        <v>376</v>
      </c>
      <c r="J7" s="13" t="str" cm="1">
        <f t="array" ref="J7:N7">"NCalls"&amp;CHAR(10)&amp;E7:I7</f>
        <v>NCalls
CSVRead
v0.14</v>
      </c>
      <c r="K7" s="13" t="str">
        <v>NCalls
sdkn104
v1.9</v>
      </c>
      <c r="L7" s="13" t="str">
        <v>NCalls
ws_garcia
v3.1.5</v>
      </c>
      <c r="M7" s="13" t="str">
        <v>NCalls
ArrayFromCSVfile</v>
      </c>
      <c r="N7" s="59" t="str">
        <v>NCalls
CSV.jl
v0.8.5+</v>
      </c>
      <c r="O7" s="12" t="s">
        <v>14</v>
      </c>
      <c r="P7" s="12" t="s">
        <v>15</v>
      </c>
    </row>
    <row r="8" spans="1:16" x14ac:dyDescent="0.45">
      <c r="A8">
        <f>LEN(B8)</f>
        <v>1</v>
      </c>
      <c r="B8" t="s">
        <v>16</v>
      </c>
      <c r="C8" s="93">
        <v>1</v>
      </c>
      <c r="D8">
        <v>1</v>
      </c>
      <c r="E8">
        <v>1.7002351633951026E-4</v>
      </c>
      <c r="F8">
        <v>1.1611669283824154E-4</v>
      </c>
      <c r="G8">
        <v>1.5617533389938544E-3</v>
      </c>
      <c r="H8">
        <v>1.1210948374611269E-4</v>
      </c>
      <c r="I8">
        <v>2.8244767529453168E-4</v>
      </c>
      <c r="J8" s="93">
        <v>28352</v>
      </c>
      <c r="K8" s="93">
        <v>40833</v>
      </c>
      <c r="L8" s="93">
        <v>3189</v>
      </c>
      <c r="M8" s="93">
        <v>42214</v>
      </c>
      <c r="N8" s="93">
        <v>17314</v>
      </c>
      <c r="O8" s="60" t="s">
        <v>377</v>
      </c>
      <c r="P8" s="93">
        <v>3</v>
      </c>
    </row>
    <row r="9" spans="1:16" x14ac:dyDescent="0.45">
      <c r="A9">
        <f t="shared" ref="A9:A29" si="0">LEN(B9)</f>
        <v>1</v>
      </c>
      <c r="B9" t="s">
        <v>16</v>
      </c>
      <c r="C9" s="93">
        <v>2</v>
      </c>
      <c r="D9">
        <v>1</v>
      </c>
      <c r="E9">
        <v>1.8231084580872062E-4</v>
      </c>
      <c r="F9">
        <v>1.2177828586893823E-4</v>
      </c>
      <c r="G9">
        <v>1.677274436045205E-3</v>
      </c>
      <c r="H9">
        <v>1.1490283076825683E-4</v>
      </c>
      <c r="I9">
        <v>2.760222881554979E-4</v>
      </c>
      <c r="J9" s="93">
        <v>26505</v>
      </c>
      <c r="K9" s="93">
        <v>39028</v>
      </c>
      <c r="L9" s="93">
        <v>2970</v>
      </c>
      <c r="M9" s="93">
        <v>41241</v>
      </c>
      <c r="N9" s="93">
        <v>17708</v>
      </c>
      <c r="O9" s="61" t="s">
        <v>378</v>
      </c>
      <c r="P9" s="93">
        <v>6</v>
      </c>
    </row>
    <row r="10" spans="1:16" x14ac:dyDescent="0.45">
      <c r="A10">
        <f t="shared" si="0"/>
        <v>1</v>
      </c>
      <c r="B10" t="s">
        <v>16</v>
      </c>
      <c r="C10" s="93">
        <v>4</v>
      </c>
      <c r="D10">
        <v>1</v>
      </c>
      <c r="E10">
        <v>1.7962821171513214E-4</v>
      </c>
      <c r="F10">
        <v>1.2236452363434655E-4</v>
      </c>
      <c r="G10">
        <v>2.1727505679487373E-3</v>
      </c>
      <c r="H10">
        <v>1.2163204059944597E-4</v>
      </c>
      <c r="I10">
        <v>3.1855032179865838E-4</v>
      </c>
      <c r="J10" s="93">
        <v>26887</v>
      </c>
      <c r="K10" s="93">
        <v>38850</v>
      </c>
      <c r="L10" s="93">
        <v>2295</v>
      </c>
      <c r="M10" s="93">
        <v>39073</v>
      </c>
      <c r="N10" s="93">
        <v>15390</v>
      </c>
      <c r="O10" s="61" t="s">
        <v>379</v>
      </c>
      <c r="P10" s="93">
        <v>12</v>
      </c>
    </row>
    <row r="11" spans="1:16" x14ac:dyDescent="0.45">
      <c r="A11">
        <f t="shared" si="0"/>
        <v>1</v>
      </c>
      <c r="B11" t="s">
        <v>16</v>
      </c>
      <c r="C11" s="93">
        <v>8</v>
      </c>
      <c r="D11">
        <v>1</v>
      </c>
      <c r="E11">
        <v>2.1980541864024587E-4</v>
      </c>
      <c r="F11">
        <v>1.5549931812125245E-4</v>
      </c>
      <c r="G11">
        <v>2.6525093270556312E-3</v>
      </c>
      <c r="H11">
        <v>1.3465446737132139E-4</v>
      </c>
      <c r="I11">
        <v>2.8330082745858294E-4</v>
      </c>
      <c r="J11" s="93">
        <v>22111</v>
      </c>
      <c r="K11" s="93">
        <v>30896</v>
      </c>
      <c r="L11" s="93">
        <v>1881</v>
      </c>
      <c r="M11" s="93">
        <v>35464</v>
      </c>
      <c r="N11" s="93">
        <v>17263</v>
      </c>
      <c r="O11" s="61" t="s">
        <v>380</v>
      </c>
      <c r="P11" s="93">
        <v>24</v>
      </c>
    </row>
    <row r="12" spans="1:16" x14ac:dyDescent="0.45">
      <c r="A12">
        <f t="shared" si="0"/>
        <v>1</v>
      </c>
      <c r="B12" t="s">
        <v>16</v>
      </c>
      <c r="C12" s="93">
        <v>16</v>
      </c>
      <c r="D12">
        <v>1</v>
      </c>
      <c r="E12">
        <v>2.3775491801466704E-4</v>
      </c>
      <c r="F12">
        <v>1.4037296046671028E-4</v>
      </c>
      <c r="G12">
        <v>1.766872436256776E-3</v>
      </c>
      <c r="H12">
        <v>1.3345291063790143E-4</v>
      </c>
      <c r="I12">
        <v>2.8604459454029021E-4</v>
      </c>
      <c r="J12" s="93">
        <v>20485</v>
      </c>
      <c r="K12" s="93">
        <v>34082</v>
      </c>
      <c r="L12" s="93">
        <v>2820</v>
      </c>
      <c r="M12" s="93">
        <v>35769</v>
      </c>
      <c r="N12" s="93">
        <v>17101</v>
      </c>
      <c r="O12" s="61" t="s">
        <v>381</v>
      </c>
      <c r="P12" s="93">
        <v>48</v>
      </c>
    </row>
    <row r="13" spans="1:16" x14ac:dyDescent="0.45">
      <c r="A13">
        <f t="shared" si="0"/>
        <v>1</v>
      </c>
      <c r="B13" t="s">
        <v>16</v>
      </c>
      <c r="C13" s="93">
        <v>32</v>
      </c>
      <c r="D13">
        <v>1</v>
      </c>
      <c r="E13">
        <v>2.3708628883962039E-4</v>
      </c>
      <c r="F13">
        <v>1.5705472868655994E-4</v>
      </c>
      <c r="G13">
        <v>2.005748700007593E-3</v>
      </c>
      <c r="H13">
        <v>1.545573453828098E-4</v>
      </c>
      <c r="I13">
        <v>2.8997788763597743E-4</v>
      </c>
      <c r="J13" s="93">
        <v>20542</v>
      </c>
      <c r="K13" s="93">
        <v>30602</v>
      </c>
      <c r="L13" s="93">
        <v>2485</v>
      </c>
      <c r="M13" s="93">
        <v>31077</v>
      </c>
      <c r="N13" s="93">
        <v>16874</v>
      </c>
      <c r="O13" s="61" t="s">
        <v>382</v>
      </c>
      <c r="P13" s="93">
        <v>96</v>
      </c>
    </row>
    <row r="14" spans="1:16" x14ac:dyDescent="0.45">
      <c r="A14">
        <f t="shared" si="0"/>
        <v>1</v>
      </c>
      <c r="B14" t="s">
        <v>16</v>
      </c>
      <c r="C14" s="93">
        <v>64</v>
      </c>
      <c r="D14">
        <v>1</v>
      </c>
      <c r="E14">
        <v>2.8541403783513379E-4</v>
      </c>
      <c r="F14">
        <v>1.9256456105848336E-4</v>
      </c>
      <c r="G14">
        <v>1.9559607365856645E-3</v>
      </c>
      <c r="H14">
        <v>1.9562274433554291E-4</v>
      </c>
      <c r="I14">
        <v>2.9610777746343173E-4</v>
      </c>
      <c r="J14" s="93">
        <v>17138</v>
      </c>
      <c r="K14" s="93">
        <v>25139</v>
      </c>
      <c r="L14" s="93">
        <v>2549</v>
      </c>
      <c r="M14" s="93">
        <v>24758</v>
      </c>
      <c r="N14" s="93">
        <v>16532</v>
      </c>
      <c r="O14" s="61" t="s">
        <v>383</v>
      </c>
      <c r="P14" s="93">
        <v>192</v>
      </c>
    </row>
    <row r="15" spans="1:16" x14ac:dyDescent="0.45">
      <c r="A15">
        <f t="shared" si="0"/>
        <v>1</v>
      </c>
      <c r="B15" t="s">
        <v>16</v>
      </c>
      <c r="C15" s="93">
        <v>128</v>
      </c>
      <c r="D15">
        <v>1</v>
      </c>
      <c r="E15">
        <v>4.2760035066694273E-4</v>
      </c>
      <c r="F15">
        <v>2.8551300766111939E-4</v>
      </c>
      <c r="G15">
        <v>2.2785762293459294E-3</v>
      </c>
      <c r="H15">
        <v>2.7880091612411868E-4</v>
      </c>
      <c r="I15">
        <v>3.0035605187373078E-4</v>
      </c>
      <c r="J15" s="93">
        <v>11523</v>
      </c>
      <c r="K15" s="93">
        <v>17133</v>
      </c>
      <c r="L15" s="93">
        <v>2189</v>
      </c>
      <c r="M15" s="93">
        <v>17536</v>
      </c>
      <c r="N15" s="93">
        <v>16303</v>
      </c>
      <c r="O15" s="61" t="s">
        <v>384</v>
      </c>
      <c r="P15" s="93">
        <v>384</v>
      </c>
    </row>
    <row r="16" spans="1:16" x14ac:dyDescent="0.45">
      <c r="A16">
        <f t="shared" si="0"/>
        <v>1</v>
      </c>
      <c r="B16" t="s">
        <v>16</v>
      </c>
      <c r="C16" s="93">
        <v>256</v>
      </c>
      <c r="D16">
        <v>1</v>
      </c>
      <c r="E16">
        <v>5.8204006447465449E-4</v>
      </c>
      <c r="F16">
        <v>4.2632647034965575E-4</v>
      </c>
      <c r="G16">
        <v>2.7522583508145198E-3</v>
      </c>
      <c r="H16">
        <v>4.208457321290639E-4</v>
      </c>
      <c r="I16">
        <v>2.8299913992208318E-4</v>
      </c>
      <c r="J16" s="93">
        <v>8499</v>
      </c>
      <c r="K16" s="93">
        <v>11557</v>
      </c>
      <c r="L16" s="93">
        <v>1813</v>
      </c>
      <c r="M16" s="93">
        <v>11705</v>
      </c>
      <c r="N16" s="93">
        <v>17281</v>
      </c>
      <c r="O16" s="61" t="s">
        <v>385</v>
      </c>
      <c r="P16" s="93">
        <v>768</v>
      </c>
    </row>
    <row r="17" spans="1:16" x14ac:dyDescent="0.45">
      <c r="A17">
        <f t="shared" si="0"/>
        <v>1</v>
      </c>
      <c r="B17" t="s">
        <v>16</v>
      </c>
      <c r="C17" s="93">
        <v>512</v>
      </c>
      <c r="D17">
        <v>1</v>
      </c>
      <c r="E17">
        <v>9.7445618578595439E-4</v>
      </c>
      <c r="F17">
        <v>7.7300354259810823E-4</v>
      </c>
      <c r="G17">
        <v>5.5347711194871918E-3</v>
      </c>
      <c r="H17">
        <v>7.5609989659176566E-4</v>
      </c>
      <c r="I17">
        <v>3.064768448129007E-4</v>
      </c>
      <c r="J17" s="93">
        <v>5098</v>
      </c>
      <c r="K17" s="93">
        <v>6416</v>
      </c>
      <c r="L17" s="93">
        <v>903</v>
      </c>
      <c r="M17" s="93">
        <v>6558</v>
      </c>
      <c r="N17" s="93">
        <v>15984</v>
      </c>
      <c r="O17" s="61" t="s">
        <v>386</v>
      </c>
      <c r="P17" s="93">
        <v>1536</v>
      </c>
    </row>
    <row r="18" spans="1:16" x14ac:dyDescent="0.45">
      <c r="A18">
        <f t="shared" si="0"/>
        <v>1</v>
      </c>
      <c r="B18" t="s">
        <v>16</v>
      </c>
      <c r="C18" s="93">
        <v>1024</v>
      </c>
      <c r="D18">
        <v>1</v>
      </c>
      <c r="E18">
        <v>1.8684749056414591E-3</v>
      </c>
      <c r="F18">
        <v>1.5339614449929192E-3</v>
      </c>
      <c r="G18">
        <v>6.0583412441122479E-3</v>
      </c>
      <c r="H18">
        <v>1.4215639748880462E-3</v>
      </c>
      <c r="I18">
        <v>3.6158161846072071E-4</v>
      </c>
      <c r="J18" s="93">
        <v>2667</v>
      </c>
      <c r="K18" s="93">
        <v>3247</v>
      </c>
      <c r="L18" s="93">
        <v>825</v>
      </c>
      <c r="M18" s="93">
        <v>3502</v>
      </c>
      <c r="N18" s="93">
        <v>13590</v>
      </c>
      <c r="O18" s="61" t="s">
        <v>387</v>
      </c>
      <c r="P18" s="93">
        <v>3072</v>
      </c>
    </row>
    <row r="19" spans="1:16" x14ac:dyDescent="0.45">
      <c r="A19">
        <f t="shared" si="0"/>
        <v>1</v>
      </c>
      <c r="B19" t="s">
        <v>16</v>
      </c>
      <c r="C19" s="93">
        <v>2048</v>
      </c>
      <c r="D19">
        <v>1</v>
      </c>
      <c r="E19">
        <v>3.3470486164456459E-3</v>
      </c>
      <c r="F19">
        <v>2.829179168049215E-3</v>
      </c>
      <c r="G19">
        <v>1.0534530347806078E-2</v>
      </c>
      <c r="H19">
        <v>2.5757272225014759E-3</v>
      </c>
      <c r="I19">
        <v>5.0293272216101685E-4</v>
      </c>
      <c r="J19" s="93">
        <v>1492</v>
      </c>
      <c r="K19" s="93">
        <v>1764</v>
      </c>
      <c r="L19" s="93">
        <v>475</v>
      </c>
      <c r="M19" s="93">
        <v>1937</v>
      </c>
      <c r="N19" s="93">
        <v>9818</v>
      </c>
      <c r="O19" s="61" t="s">
        <v>388</v>
      </c>
      <c r="P19" s="93">
        <v>6144</v>
      </c>
    </row>
    <row r="20" spans="1:16" x14ac:dyDescent="0.45">
      <c r="A20">
        <f t="shared" si="0"/>
        <v>1</v>
      </c>
      <c r="B20" t="s">
        <v>16</v>
      </c>
      <c r="C20" s="93">
        <v>4096</v>
      </c>
      <c r="D20">
        <v>1</v>
      </c>
      <c r="E20">
        <v>6.4788571578088712E-3</v>
      </c>
      <c r="F20">
        <v>5.151868568077405E-3</v>
      </c>
      <c r="G20">
        <v>1.8256436659731951E-2</v>
      </c>
      <c r="H20">
        <v>4.881365301538613E-3</v>
      </c>
      <c r="I20">
        <v>9.5835629516813727E-4</v>
      </c>
      <c r="J20" s="93">
        <v>771</v>
      </c>
      <c r="K20" s="93">
        <v>970</v>
      </c>
      <c r="L20" s="93">
        <v>274</v>
      </c>
      <c r="M20" s="93">
        <v>1024</v>
      </c>
      <c r="N20" s="93">
        <v>5183</v>
      </c>
      <c r="O20" s="61" t="s">
        <v>389</v>
      </c>
      <c r="P20" s="93">
        <v>12288</v>
      </c>
    </row>
    <row r="21" spans="1:16" x14ac:dyDescent="0.45">
      <c r="A21">
        <f t="shared" si="0"/>
        <v>1</v>
      </c>
      <c r="B21" t="s">
        <v>16</v>
      </c>
      <c r="C21" s="93">
        <v>8192</v>
      </c>
      <c r="D21">
        <v>1</v>
      </c>
      <c r="E21">
        <v>1.2612595014361384E-2</v>
      </c>
      <c r="F21">
        <v>1.0828065763589318E-2</v>
      </c>
      <c r="G21">
        <v>3.4127282399383771E-2</v>
      </c>
      <c r="H21">
        <v>9.7467215368861916E-3</v>
      </c>
      <c r="I21">
        <v>1.5078978296984525E-3</v>
      </c>
      <c r="J21" s="93">
        <v>397</v>
      </c>
      <c r="K21" s="93">
        <v>462</v>
      </c>
      <c r="L21" s="93">
        <v>147</v>
      </c>
      <c r="M21" s="93">
        <v>513</v>
      </c>
      <c r="N21" s="93">
        <v>3302</v>
      </c>
      <c r="O21" s="61" t="s">
        <v>390</v>
      </c>
      <c r="P21" s="93">
        <v>24576</v>
      </c>
    </row>
    <row r="22" spans="1:16" x14ac:dyDescent="0.45">
      <c r="A22">
        <f t="shared" si="0"/>
        <v>1</v>
      </c>
      <c r="B22" t="s">
        <v>16</v>
      </c>
      <c r="C22" s="93">
        <v>16384</v>
      </c>
      <c r="D22">
        <v>1</v>
      </c>
      <c r="E22">
        <v>2.5282922112863392E-2</v>
      </c>
      <c r="F22">
        <v>2.1003674116039581E-2</v>
      </c>
      <c r="G22">
        <v>6.9441230698591927E-2</v>
      </c>
      <c r="H22">
        <v>1.9356204958620754E-2</v>
      </c>
      <c r="I22">
        <v>2.788521494269512E-3</v>
      </c>
      <c r="J22" s="93">
        <v>198</v>
      </c>
      <c r="K22" s="93">
        <v>238</v>
      </c>
      <c r="L22" s="93">
        <v>72</v>
      </c>
      <c r="M22" s="93">
        <v>259</v>
      </c>
      <c r="N22" s="93">
        <v>1789</v>
      </c>
      <c r="O22" s="61" t="s">
        <v>391</v>
      </c>
      <c r="P22" s="93">
        <v>49152</v>
      </c>
    </row>
    <row r="23" spans="1:16" x14ac:dyDescent="0.45">
      <c r="A23">
        <f t="shared" si="0"/>
        <v>1</v>
      </c>
      <c r="B23" t="s">
        <v>16</v>
      </c>
      <c r="C23" s="93">
        <v>32768</v>
      </c>
      <c r="D23">
        <v>1</v>
      </c>
      <c r="E23">
        <v>5.6455384256770838E-2</v>
      </c>
      <c r="F23">
        <v>4.3556039684128106E-2</v>
      </c>
      <c r="G23">
        <v>0.14887966991450599</v>
      </c>
      <c r="H23">
        <v>4.5066873942025396E-2</v>
      </c>
      <c r="I23">
        <v>4.3385816392453799E-3</v>
      </c>
      <c r="J23" s="93">
        <v>89</v>
      </c>
      <c r="K23" s="93">
        <v>115</v>
      </c>
      <c r="L23" s="93">
        <v>34</v>
      </c>
      <c r="M23" s="93">
        <v>111</v>
      </c>
      <c r="N23" s="93">
        <v>1151</v>
      </c>
      <c r="O23" s="61" t="s">
        <v>392</v>
      </c>
      <c r="P23" s="93">
        <v>98304</v>
      </c>
    </row>
    <row r="24" spans="1:16" x14ac:dyDescent="0.45">
      <c r="A24">
        <f t="shared" si="0"/>
        <v>1</v>
      </c>
      <c r="B24" t="s">
        <v>16</v>
      </c>
      <c r="C24" s="93">
        <v>65536</v>
      </c>
      <c r="D24">
        <v>1</v>
      </c>
      <c r="E24">
        <v>0.1047920536152659</v>
      </c>
      <c r="F24">
        <v>8.8174521926864646E-2</v>
      </c>
      <c r="G24">
        <v>0.26721733245304274</v>
      </c>
      <c r="H24">
        <v>8.4885343692975623E-2</v>
      </c>
      <c r="I24">
        <v>7.7774896556740214E-3</v>
      </c>
      <c r="J24" s="93">
        <v>48</v>
      </c>
      <c r="K24" s="93">
        <v>57</v>
      </c>
      <c r="L24" s="93">
        <v>19</v>
      </c>
      <c r="M24" s="93">
        <v>59</v>
      </c>
      <c r="N24" s="93">
        <v>643</v>
      </c>
      <c r="O24" s="61" t="s">
        <v>393</v>
      </c>
      <c r="P24" s="93">
        <v>196608</v>
      </c>
    </row>
    <row r="25" spans="1:16" x14ac:dyDescent="0.45">
      <c r="A25">
        <f t="shared" si="0"/>
        <v>1</v>
      </c>
      <c r="B25" t="s">
        <v>16</v>
      </c>
      <c r="C25" s="93">
        <v>131072</v>
      </c>
      <c r="D25">
        <v>1</v>
      </c>
      <c r="E25">
        <v>0.21865557272753511</v>
      </c>
      <c r="F25">
        <v>0.17818174334224801</v>
      </c>
      <c r="G25">
        <v>0.54357473403207301</v>
      </c>
      <c r="H25">
        <v>0.17335227092866437</v>
      </c>
      <c r="I25">
        <v>1.6581122066553239E-2</v>
      </c>
      <c r="J25" s="93">
        <v>23</v>
      </c>
      <c r="K25" s="93">
        <v>29</v>
      </c>
      <c r="L25" s="93">
        <v>10</v>
      </c>
      <c r="M25" s="93">
        <v>29</v>
      </c>
      <c r="N25" s="93">
        <v>303</v>
      </c>
      <c r="O25" s="61" t="s">
        <v>394</v>
      </c>
      <c r="P25" s="93">
        <v>393216</v>
      </c>
    </row>
    <row r="26" spans="1:16" x14ac:dyDescent="0.45">
      <c r="A26">
        <f t="shared" si="0"/>
        <v>1</v>
      </c>
      <c r="B26" t="s">
        <v>16</v>
      </c>
      <c r="C26" s="93">
        <v>262144</v>
      </c>
      <c r="D26">
        <v>1</v>
      </c>
      <c r="E26">
        <v>0.43090774736523979</v>
      </c>
      <c r="F26">
        <v>0.34968256403218301</v>
      </c>
      <c r="G26">
        <v>1.0984628440316655</v>
      </c>
      <c r="H26">
        <v>0.48208040039560229</v>
      </c>
      <c r="I26">
        <v>3.0925762291160636E-2</v>
      </c>
      <c r="J26" s="93">
        <v>12</v>
      </c>
      <c r="K26" s="93">
        <v>15</v>
      </c>
      <c r="L26" s="93">
        <v>5</v>
      </c>
      <c r="M26" s="93">
        <v>11</v>
      </c>
      <c r="N26" s="93">
        <v>162</v>
      </c>
      <c r="O26" s="61" t="s">
        <v>395</v>
      </c>
      <c r="P26" s="93">
        <v>786432</v>
      </c>
    </row>
    <row r="27" spans="1:16" x14ac:dyDescent="0.45">
      <c r="A27">
        <f t="shared" si="0"/>
        <v>1</v>
      </c>
      <c r="B27" t="s">
        <v>16</v>
      </c>
      <c r="C27" s="93">
        <v>524288</v>
      </c>
      <c r="D27">
        <v>1</v>
      </c>
      <c r="E27">
        <v>0.8988886973664596</v>
      </c>
      <c r="F27">
        <v>0.7752030497465936</v>
      </c>
      <c r="G27">
        <v>2.2030695306980403</v>
      </c>
      <c r="H27">
        <v>1.3275784140328242</v>
      </c>
      <c r="I27">
        <v>6.2228233510918093E-2</v>
      </c>
      <c r="J27" s="93">
        <v>6</v>
      </c>
      <c r="K27" s="93">
        <v>7</v>
      </c>
      <c r="L27" s="93">
        <v>3</v>
      </c>
      <c r="M27" s="93">
        <v>4</v>
      </c>
      <c r="N27" s="93">
        <v>81</v>
      </c>
      <c r="O27" s="61" t="s">
        <v>396</v>
      </c>
      <c r="P27" s="93">
        <v>1572864</v>
      </c>
    </row>
    <row r="28" spans="1:16" x14ac:dyDescent="0.45">
      <c r="A28">
        <f t="shared" si="0"/>
        <v>1</v>
      </c>
      <c r="B28" t="s">
        <v>16</v>
      </c>
      <c r="C28" s="93">
        <v>1048576</v>
      </c>
      <c r="D28">
        <v>1</v>
      </c>
      <c r="E28">
        <v>1.7795698640343389</v>
      </c>
      <c r="F28">
        <v>1.4753660140318161</v>
      </c>
      <c r="G28">
        <v>4.1319084140354887</v>
      </c>
      <c r="H28">
        <v>3.7691738640292085</v>
      </c>
      <c r="I28">
        <v>0.13415156007387022</v>
      </c>
      <c r="J28" s="93">
        <v>3</v>
      </c>
      <c r="K28" s="93">
        <v>4</v>
      </c>
      <c r="L28" s="93">
        <v>2</v>
      </c>
      <c r="M28" s="93">
        <v>2</v>
      </c>
      <c r="N28" s="93">
        <v>38</v>
      </c>
      <c r="O28" s="61" t="s">
        <v>397</v>
      </c>
      <c r="P28" s="93">
        <v>3145728</v>
      </c>
    </row>
    <row r="29" spans="1:16" x14ac:dyDescent="0.45">
      <c r="A29">
        <f t="shared" si="0"/>
        <v>1</v>
      </c>
      <c r="B29" t="s">
        <v>16</v>
      </c>
      <c r="C29" s="93">
        <v>2097152</v>
      </c>
      <c r="D29">
        <v>1</v>
      </c>
      <c r="E29">
        <v>3.6803848640352141</v>
      </c>
      <c r="F29">
        <v>3.1290544640301148</v>
      </c>
      <c r="G29">
        <v>8.4574336640303152</v>
      </c>
      <c r="H29">
        <v>11.956744664022619</v>
      </c>
      <c r="I29">
        <v>0.2786047677256443</v>
      </c>
      <c r="J29" s="93">
        <v>2</v>
      </c>
      <c r="K29" s="93">
        <v>2</v>
      </c>
      <c r="L29" s="93">
        <v>1</v>
      </c>
      <c r="M29" s="93">
        <v>1</v>
      </c>
      <c r="N29" s="93">
        <v>18</v>
      </c>
      <c r="O29" s="61" t="s">
        <v>398</v>
      </c>
      <c r="P29" s="93">
        <v>6291456</v>
      </c>
    </row>
    <row r="30" spans="1:16" x14ac:dyDescent="0.45">
      <c r="J30" s="93"/>
      <c r="K30" s="93"/>
      <c r="L30" s="93"/>
      <c r="M30" s="93"/>
      <c r="N30" s="93"/>
    </row>
    <row r="31" spans="1:16" x14ac:dyDescent="0.45">
      <c r="P31">
        <f>P29/1000000/E29</f>
        <v>1.7094560032240702</v>
      </c>
    </row>
    <row r="32" spans="1:16" x14ac:dyDescent="0.45">
      <c r="J32" s="93"/>
      <c r="K32" s="93"/>
      <c r="L32" s="93"/>
      <c r="M32" s="93"/>
      <c r="N32" s="93"/>
      <c r="O32" s="14" t="s">
        <v>532</v>
      </c>
      <c r="P32" s="93">
        <f>C29*D29/E29</f>
        <v>569818.66774135677</v>
      </c>
    </row>
    <row r="33" spans="1:16" x14ac:dyDescent="0.45">
      <c r="J33" s="93"/>
      <c r="K33" s="93"/>
      <c r="L33" s="93"/>
      <c r="M33" s="93"/>
      <c r="N33" s="93"/>
      <c r="O33" t="s">
        <v>538</v>
      </c>
    </row>
    <row r="34" spans="1:16" ht="42.75" x14ac:dyDescent="0.45">
      <c r="A34" s="12" t="s">
        <v>10</v>
      </c>
      <c r="B34" s="12" t="s">
        <v>11</v>
      </c>
      <c r="C34" s="12" t="s">
        <v>12</v>
      </c>
      <c r="D34" s="12" t="s">
        <v>13</v>
      </c>
      <c r="E34" s="13" t="str" cm="1">
        <f t="array" ref="E34:I34">ParserNames</f>
        <v>CSVRead
v0.14</v>
      </c>
      <c r="F34" s="13" t="str">
        <v>sdkn104
v1.9</v>
      </c>
      <c r="G34" s="13" t="str">
        <v>ws_garcia
v3.1.5</v>
      </c>
      <c r="H34" s="13" t="str">
        <v>ArrayFromCSVfile</v>
      </c>
      <c r="I34" s="13" t="str">
        <v>CSV.jl
v0.8.5+</v>
      </c>
      <c r="J34" s="13" t="str" cm="1">
        <f t="array" ref="J34:N34">"NCalls"&amp;CHAR(10)&amp;ParserNames</f>
        <v>NCalls
CSVRead
v0.14</v>
      </c>
      <c r="K34" s="13" t="str">
        <v>NCalls
sdkn104
v1.9</v>
      </c>
      <c r="L34" s="13" t="str">
        <v>NCalls
ws_garcia
v3.1.5</v>
      </c>
      <c r="M34" s="13" t="str">
        <v>NCalls
ArrayFromCSVfile</v>
      </c>
      <c r="N34" s="59" t="str">
        <v>NCalls
CSV.jl
v0.8.5+</v>
      </c>
      <c r="O34" s="12" t="s">
        <v>14</v>
      </c>
      <c r="P34" s="12" t="s">
        <v>15</v>
      </c>
    </row>
    <row r="35" spans="1:16" x14ac:dyDescent="0.45">
      <c r="A35">
        <f>LEN(B35)</f>
        <v>32</v>
      </c>
      <c r="B35" t="str">
        <f>REPT("x",32)</f>
        <v>xxxxxxxxxxxxxxxxxxxxxxxxxxxxxxxx</v>
      </c>
      <c r="C35" s="93">
        <v>1</v>
      </c>
      <c r="D35">
        <v>1</v>
      </c>
      <c r="E35">
        <v>1.7372014291102788E-4</v>
      </c>
      <c r="F35">
        <v>1.1774485687520008E-4</v>
      </c>
      <c r="G35">
        <v>1.7606880602674718E-3</v>
      </c>
      <c r="H35">
        <v>1.150536872565283E-4</v>
      </c>
      <c r="I35">
        <v>3.357080872744072E-4</v>
      </c>
      <c r="J35" s="93">
        <v>27770</v>
      </c>
      <c r="K35" s="93">
        <v>40297</v>
      </c>
      <c r="L35" s="93">
        <v>2830</v>
      </c>
      <c r="M35" s="93">
        <v>41190</v>
      </c>
      <c r="N35" s="93">
        <v>14618</v>
      </c>
      <c r="O35" s="93" t="s">
        <v>399</v>
      </c>
      <c r="P35" s="93">
        <v>34</v>
      </c>
    </row>
    <row r="36" spans="1:16" x14ac:dyDescent="0.45">
      <c r="A36">
        <f t="shared" ref="A36:A55" si="1">LEN(B36)</f>
        <v>32</v>
      </c>
      <c r="B36" t="str">
        <f t="shared" ref="B36:B55" si="2">REPT("x",32)</f>
        <v>xxxxxxxxxxxxxxxxxxxxxxxxxxxxxxxx</v>
      </c>
      <c r="C36" s="93">
        <v>2</v>
      </c>
      <c r="D36">
        <v>1</v>
      </c>
      <c r="E36">
        <v>1.7924207824550502E-4</v>
      </c>
      <c r="F36">
        <v>1.2221762757799772E-4</v>
      </c>
      <c r="G36">
        <v>1.7386451555167295E-3</v>
      </c>
      <c r="H36">
        <v>1.1712576685744645E-4</v>
      </c>
      <c r="I36">
        <v>2.8834520610431489E-4</v>
      </c>
      <c r="J36" s="93">
        <v>26943</v>
      </c>
      <c r="K36" s="93">
        <v>38895</v>
      </c>
      <c r="L36" s="93">
        <v>2866</v>
      </c>
      <c r="M36" s="93">
        <v>40499</v>
      </c>
      <c r="N36" s="93">
        <v>17015</v>
      </c>
      <c r="O36" s="93" t="s">
        <v>400</v>
      </c>
      <c r="P36" s="93">
        <v>68</v>
      </c>
    </row>
    <row r="37" spans="1:16" x14ac:dyDescent="0.45">
      <c r="A37">
        <f t="shared" si="1"/>
        <v>32</v>
      </c>
      <c r="B37" t="str">
        <f t="shared" si="2"/>
        <v>xxxxxxxxxxxxxxxxxxxxxxxxxxxxxxxx</v>
      </c>
      <c r="C37" s="93">
        <v>4</v>
      </c>
      <c r="D37">
        <v>1</v>
      </c>
      <c r="E37">
        <v>1.8287799552087005E-4</v>
      </c>
      <c r="F37">
        <v>1.2730258071055948E-4</v>
      </c>
      <c r="G37">
        <v>1.7622421791020728E-3</v>
      </c>
      <c r="H37">
        <v>1.2415239517136187E-4</v>
      </c>
      <c r="I37">
        <v>2.7289350869024712E-4</v>
      </c>
      <c r="J37" s="93">
        <v>26426</v>
      </c>
      <c r="K37" s="93">
        <v>37415</v>
      </c>
      <c r="L37" s="93">
        <v>2828</v>
      </c>
      <c r="M37" s="93">
        <v>38318</v>
      </c>
      <c r="N37" s="93">
        <v>17910</v>
      </c>
      <c r="O37" s="93" t="s">
        <v>401</v>
      </c>
      <c r="P37" s="93">
        <v>136</v>
      </c>
    </row>
    <row r="38" spans="1:16" x14ac:dyDescent="0.45">
      <c r="A38">
        <f t="shared" si="1"/>
        <v>32</v>
      </c>
      <c r="B38" t="str">
        <f t="shared" si="2"/>
        <v>xxxxxxxxxxxxxxxxxxxxxxxxxxxxxxxx</v>
      </c>
      <c r="C38" s="93">
        <v>8</v>
      </c>
      <c r="D38">
        <v>1</v>
      </c>
      <c r="E38">
        <v>1.9958112284941635E-4</v>
      </c>
      <c r="F38">
        <v>1.3923436797311727E-4</v>
      </c>
      <c r="G38">
        <v>1.755121517030001E-3</v>
      </c>
      <c r="H38">
        <v>1.3595676087669497E-4</v>
      </c>
      <c r="I38">
        <v>2.7905215985396916E-4</v>
      </c>
      <c r="J38" s="93">
        <v>24282</v>
      </c>
      <c r="K38" s="93">
        <v>34348</v>
      </c>
      <c r="L38" s="93">
        <v>2839</v>
      </c>
      <c r="M38" s="93">
        <v>35139</v>
      </c>
      <c r="N38" s="93">
        <v>17520</v>
      </c>
      <c r="O38" s="93" t="s">
        <v>402</v>
      </c>
      <c r="P38" s="93">
        <v>272</v>
      </c>
    </row>
    <row r="39" spans="1:16" x14ac:dyDescent="0.45">
      <c r="A39">
        <f t="shared" si="1"/>
        <v>32</v>
      </c>
      <c r="B39" t="str">
        <f t="shared" si="2"/>
        <v>xxxxxxxxxxxxxxxxxxxxxxxxxxxxxxxx</v>
      </c>
      <c r="C39" s="93">
        <v>16</v>
      </c>
      <c r="D39">
        <v>1</v>
      </c>
      <c r="E39">
        <v>2.2738941413482291E-4</v>
      </c>
      <c r="F39">
        <v>1.6697344935155317E-4</v>
      </c>
      <c r="G39">
        <v>1.7892518596461979E-3</v>
      </c>
      <c r="H39">
        <v>1.6546383961302529E-4</v>
      </c>
      <c r="I39">
        <v>2.8819749100103038E-4</v>
      </c>
      <c r="J39" s="93">
        <v>21393</v>
      </c>
      <c r="K39" s="93">
        <v>28851</v>
      </c>
      <c r="L39" s="93">
        <v>2785</v>
      </c>
      <c r="M39" s="93">
        <v>29108</v>
      </c>
      <c r="N39" s="93">
        <v>16976</v>
      </c>
      <c r="O39" s="93" t="s">
        <v>403</v>
      </c>
      <c r="P39" s="93">
        <v>544</v>
      </c>
    </row>
    <row r="40" spans="1:16" x14ac:dyDescent="0.45">
      <c r="A40">
        <f t="shared" si="1"/>
        <v>32</v>
      </c>
      <c r="B40" t="str">
        <f t="shared" si="2"/>
        <v>xxxxxxxxxxxxxxxxxxxxxxxxxxxxxxxx</v>
      </c>
      <c r="C40" s="93">
        <v>32</v>
      </c>
      <c r="D40">
        <v>1</v>
      </c>
      <c r="E40">
        <v>3.063595920022901E-4</v>
      </c>
      <c r="F40">
        <v>2.1822642758054749E-4</v>
      </c>
      <c r="G40">
        <v>2.289246409239019E-3</v>
      </c>
      <c r="H40">
        <v>2.1608223848499722E-4</v>
      </c>
      <c r="I40">
        <v>2.8667856552095055E-4</v>
      </c>
      <c r="J40" s="93">
        <v>15991</v>
      </c>
      <c r="K40" s="93">
        <v>22266</v>
      </c>
      <c r="L40" s="93">
        <v>2179</v>
      </c>
      <c r="M40" s="93">
        <v>22481</v>
      </c>
      <c r="N40" s="93">
        <v>17064</v>
      </c>
      <c r="O40" s="93" t="s">
        <v>404</v>
      </c>
      <c r="P40" s="93">
        <v>1088</v>
      </c>
    </row>
    <row r="41" spans="1:16" x14ac:dyDescent="0.45">
      <c r="A41">
        <f t="shared" si="1"/>
        <v>32</v>
      </c>
      <c r="B41" t="str">
        <f t="shared" si="2"/>
        <v>xxxxxxxxxxxxxxxxxxxxxxxxxxxxxxxx</v>
      </c>
      <c r="C41" s="93">
        <v>64</v>
      </c>
      <c r="D41">
        <v>1</v>
      </c>
      <c r="E41">
        <v>4.1849421041911149E-4</v>
      </c>
      <c r="F41">
        <v>2.9375067826092449E-4</v>
      </c>
      <c r="G41">
        <v>2.0462654687801408E-3</v>
      </c>
      <c r="H41">
        <v>2.9150377467334628E-4</v>
      </c>
      <c r="I41">
        <v>2.7282209129325967E-4</v>
      </c>
      <c r="J41" s="93">
        <v>11770</v>
      </c>
      <c r="K41" s="93">
        <v>16662</v>
      </c>
      <c r="L41" s="93">
        <v>2436</v>
      </c>
      <c r="M41" s="93">
        <v>16788</v>
      </c>
      <c r="N41" s="93">
        <v>17911</v>
      </c>
      <c r="O41" s="93" t="s">
        <v>405</v>
      </c>
      <c r="P41" s="93">
        <v>2176</v>
      </c>
    </row>
    <row r="42" spans="1:16" x14ac:dyDescent="0.45">
      <c r="A42">
        <f t="shared" si="1"/>
        <v>32</v>
      </c>
      <c r="B42" t="str">
        <f t="shared" si="2"/>
        <v>xxxxxxxxxxxxxxxxxxxxxxxxxxxxxxxx</v>
      </c>
      <c r="C42" s="93">
        <v>128</v>
      </c>
      <c r="D42">
        <v>1</v>
      </c>
      <c r="E42">
        <v>5.7756274755379198E-4</v>
      </c>
      <c r="F42">
        <v>4.6690793697889179E-4</v>
      </c>
      <c r="G42">
        <v>2.3313530923074347E-3</v>
      </c>
      <c r="H42">
        <v>4.6623315590122344E-4</v>
      </c>
      <c r="I42">
        <v>3.0261114025515465E-4</v>
      </c>
      <c r="J42" s="93">
        <v>8564</v>
      </c>
      <c r="K42" s="93">
        <v>10566</v>
      </c>
      <c r="L42" s="93">
        <v>2139</v>
      </c>
      <c r="M42" s="93">
        <v>10581</v>
      </c>
      <c r="N42" s="93">
        <v>16184</v>
      </c>
      <c r="O42" s="93" t="s">
        <v>406</v>
      </c>
      <c r="P42" s="93">
        <v>4352</v>
      </c>
    </row>
    <row r="43" spans="1:16" x14ac:dyDescent="0.45">
      <c r="A43">
        <f t="shared" si="1"/>
        <v>32</v>
      </c>
      <c r="B43" t="str">
        <f t="shared" si="2"/>
        <v>xxxxxxxxxxxxxxxxxxxxxxxxxxxxxxxx</v>
      </c>
      <c r="C43" s="93">
        <v>256</v>
      </c>
      <c r="D43">
        <v>1</v>
      </c>
      <c r="E43">
        <v>9.7572330144213271E-4</v>
      </c>
      <c r="F43">
        <v>8.1012689940875254E-4</v>
      </c>
      <c r="G43">
        <v>3.006166983807422E-3</v>
      </c>
      <c r="H43">
        <v>8.1738833183390774E-4</v>
      </c>
      <c r="I43">
        <v>3.9238811493469715E-4</v>
      </c>
      <c r="J43" s="93">
        <v>5092</v>
      </c>
      <c r="K43" s="93">
        <v>6124</v>
      </c>
      <c r="L43" s="93">
        <v>1660</v>
      </c>
      <c r="M43" s="93">
        <v>6070</v>
      </c>
      <c r="N43" s="93">
        <v>12540</v>
      </c>
      <c r="O43" s="93" t="s">
        <v>407</v>
      </c>
      <c r="P43" s="93">
        <v>8704</v>
      </c>
    </row>
    <row r="44" spans="1:16" x14ac:dyDescent="0.45">
      <c r="A44">
        <f t="shared" si="1"/>
        <v>32</v>
      </c>
      <c r="B44" t="str">
        <f t="shared" si="2"/>
        <v>xxxxxxxxxxxxxxxxxxxxxxxxxxxxxxxx</v>
      </c>
      <c r="C44" s="93">
        <v>512</v>
      </c>
      <c r="D44">
        <v>1</v>
      </c>
      <c r="E44">
        <v>1.753011181893519E-3</v>
      </c>
      <c r="F44">
        <v>1.5858666426335783E-3</v>
      </c>
      <c r="G44">
        <v>4.3739100039864925E-3</v>
      </c>
      <c r="H44">
        <v>1.5448347826200776E-3</v>
      </c>
      <c r="I44">
        <v>4.1012246944803059E-4</v>
      </c>
      <c r="J44" s="93">
        <v>2842</v>
      </c>
      <c r="K44" s="93">
        <v>3141</v>
      </c>
      <c r="L44" s="93">
        <v>1142</v>
      </c>
      <c r="M44" s="93">
        <v>3224</v>
      </c>
      <c r="N44" s="93">
        <v>12006</v>
      </c>
      <c r="O44" s="93" t="s">
        <v>408</v>
      </c>
      <c r="P44" s="93">
        <v>17408</v>
      </c>
    </row>
    <row r="45" spans="1:16" x14ac:dyDescent="0.45">
      <c r="A45">
        <f t="shared" si="1"/>
        <v>32</v>
      </c>
      <c r="B45" t="str">
        <f t="shared" si="2"/>
        <v>xxxxxxxxxxxxxxxxxxxxxxxxxxxxxxxx</v>
      </c>
      <c r="C45" s="93">
        <v>1024</v>
      </c>
      <c r="D45">
        <v>1</v>
      </c>
      <c r="E45">
        <v>3.3628140656707193E-3</v>
      </c>
      <c r="F45">
        <v>2.8621936764957347E-3</v>
      </c>
      <c r="G45">
        <v>6.7004285092249916E-3</v>
      </c>
      <c r="H45">
        <v>2.9995375896929295E-3</v>
      </c>
      <c r="I45">
        <v>5.1903967558525126E-4</v>
      </c>
      <c r="J45" s="93">
        <v>1485</v>
      </c>
      <c r="K45" s="93">
        <v>1744</v>
      </c>
      <c r="L45" s="93">
        <v>746</v>
      </c>
      <c r="M45" s="93">
        <v>1664</v>
      </c>
      <c r="N45" s="93">
        <v>9517</v>
      </c>
      <c r="O45" s="93" t="s">
        <v>409</v>
      </c>
      <c r="P45" s="93">
        <v>34816</v>
      </c>
    </row>
    <row r="46" spans="1:16" x14ac:dyDescent="0.45">
      <c r="A46">
        <f t="shared" si="1"/>
        <v>32</v>
      </c>
      <c r="B46" t="str">
        <f t="shared" si="2"/>
        <v>xxxxxxxxxxxxxxxxxxxxxxxxxxxxxxxx</v>
      </c>
      <c r="C46" s="93">
        <v>2048</v>
      </c>
      <c r="D46">
        <v>1</v>
      </c>
      <c r="E46">
        <v>6.8468540320032155E-3</v>
      </c>
      <c r="F46">
        <v>5.6718537028346942E-3</v>
      </c>
      <c r="G46">
        <v>1.1602908811570292E-2</v>
      </c>
      <c r="H46">
        <v>5.8430385349218595E-3</v>
      </c>
      <c r="I46">
        <v>7.0999641022358357E-4</v>
      </c>
      <c r="J46" s="93">
        <v>730</v>
      </c>
      <c r="K46" s="93">
        <v>881</v>
      </c>
      <c r="L46" s="93">
        <v>431</v>
      </c>
      <c r="M46" s="93">
        <v>855</v>
      </c>
      <c r="N46" s="93">
        <v>6980</v>
      </c>
      <c r="O46" s="93" t="s">
        <v>410</v>
      </c>
      <c r="P46" s="93">
        <v>69632</v>
      </c>
    </row>
    <row r="47" spans="1:16" x14ac:dyDescent="0.45">
      <c r="A47">
        <f t="shared" si="1"/>
        <v>32</v>
      </c>
      <c r="B47" t="str">
        <f t="shared" si="2"/>
        <v>xxxxxxxxxxxxxxxxxxxxxxxxxxxxxxxx</v>
      </c>
      <c r="C47" s="93">
        <v>4096</v>
      </c>
      <c r="D47">
        <v>1</v>
      </c>
      <c r="E47">
        <v>1.3263000902030107E-2</v>
      </c>
      <c r="F47">
        <v>1.2835919416618062E-2</v>
      </c>
      <c r="G47">
        <v>2.2270677809768224E-2</v>
      </c>
      <c r="H47">
        <v>1.2086677075481446E-2</v>
      </c>
      <c r="I47">
        <v>1.1205515686239329E-3</v>
      </c>
      <c r="J47" s="93">
        <v>377</v>
      </c>
      <c r="K47" s="93">
        <v>390</v>
      </c>
      <c r="L47" s="93">
        <v>225</v>
      </c>
      <c r="M47" s="93">
        <v>414</v>
      </c>
      <c r="N47" s="93">
        <v>4437</v>
      </c>
      <c r="O47" s="93" t="s">
        <v>411</v>
      </c>
      <c r="P47" s="93">
        <v>139264</v>
      </c>
    </row>
    <row r="48" spans="1:16" x14ac:dyDescent="0.45">
      <c r="A48">
        <f t="shared" si="1"/>
        <v>32</v>
      </c>
      <c r="B48" t="str">
        <f t="shared" si="2"/>
        <v>xxxxxxxxxxxxxxxxxxxxxxxxxxxxxxxx</v>
      </c>
      <c r="C48" s="93">
        <v>8192</v>
      </c>
      <c r="D48">
        <v>1</v>
      </c>
      <c r="E48">
        <v>3.3025699558335571E-2</v>
      </c>
      <c r="F48">
        <v>2.3571742435701204E-2</v>
      </c>
      <c r="G48">
        <v>4.080668435721102E-2</v>
      </c>
      <c r="H48">
        <v>2.5394751341606816E-2</v>
      </c>
      <c r="I48">
        <v>2.2167750786852005E-3</v>
      </c>
      <c r="J48" s="93">
        <v>152</v>
      </c>
      <c r="K48" s="93">
        <v>213</v>
      </c>
      <c r="L48" s="93">
        <v>123</v>
      </c>
      <c r="M48" s="93">
        <v>197</v>
      </c>
      <c r="N48" s="93">
        <v>2250</v>
      </c>
      <c r="O48" s="93" t="s">
        <v>412</v>
      </c>
      <c r="P48" s="93">
        <v>278528</v>
      </c>
    </row>
    <row r="49" spans="1:16" x14ac:dyDescent="0.45">
      <c r="A49">
        <f t="shared" si="1"/>
        <v>32</v>
      </c>
      <c r="B49" t="str">
        <f t="shared" si="2"/>
        <v>xxxxxxxxxxxxxxxxxxxxxxxxxxxxxxxx</v>
      </c>
      <c r="C49" s="93">
        <v>16384</v>
      </c>
      <c r="D49">
        <v>1</v>
      </c>
      <c r="E49">
        <v>5.4311386612694898E-2</v>
      </c>
      <c r="F49">
        <v>5.6516541559998711E-2</v>
      </c>
      <c r="G49">
        <v>8.121217370936766E-2</v>
      </c>
      <c r="H49">
        <v>6.1408406714955496E-2</v>
      </c>
      <c r="I49">
        <v>4.2835440435438988E-3</v>
      </c>
      <c r="J49" s="93">
        <v>93</v>
      </c>
      <c r="K49" s="93">
        <v>89</v>
      </c>
      <c r="L49" s="93">
        <v>62</v>
      </c>
      <c r="M49" s="93">
        <v>82</v>
      </c>
      <c r="N49" s="93">
        <v>1166</v>
      </c>
      <c r="O49" s="93" t="s">
        <v>413</v>
      </c>
      <c r="P49" s="93">
        <v>557056</v>
      </c>
    </row>
    <row r="50" spans="1:16" x14ac:dyDescent="0.45">
      <c r="A50">
        <f t="shared" si="1"/>
        <v>32</v>
      </c>
      <c r="B50" t="str">
        <f t="shared" si="2"/>
        <v>xxxxxxxxxxxxxxxxxxxxxxxxxxxxxxxx</v>
      </c>
      <c r="C50" s="93">
        <v>32768</v>
      </c>
      <c r="D50">
        <v>1</v>
      </c>
      <c r="E50">
        <v>0.12455414208062916</v>
      </c>
      <c r="F50">
        <v>0.10694735977664271</v>
      </c>
      <c r="G50">
        <v>0.16130587693479731</v>
      </c>
      <c r="H50">
        <v>0.12069918546087174</v>
      </c>
      <c r="I50">
        <v>7.6015664689956667E-3</v>
      </c>
      <c r="J50" s="93">
        <v>41</v>
      </c>
      <c r="K50" s="93">
        <v>47</v>
      </c>
      <c r="L50" s="93">
        <v>31</v>
      </c>
      <c r="M50" s="93">
        <v>42</v>
      </c>
      <c r="N50" s="93">
        <v>658</v>
      </c>
      <c r="O50" s="93" t="s">
        <v>414</v>
      </c>
      <c r="P50" s="93">
        <v>1114112</v>
      </c>
    </row>
    <row r="51" spans="1:16" x14ac:dyDescent="0.45">
      <c r="A51">
        <f t="shared" si="1"/>
        <v>32</v>
      </c>
      <c r="B51" t="str">
        <f t="shared" si="2"/>
        <v>xxxxxxxxxxxxxxxxxxxxxxxxxxxxxxxx</v>
      </c>
      <c r="C51" s="93">
        <v>65536</v>
      </c>
      <c r="D51">
        <v>1</v>
      </c>
      <c r="E51">
        <v>0.23810474022250236</v>
      </c>
      <c r="F51">
        <v>0.20585370403240713</v>
      </c>
      <c r="G51">
        <v>0.30035313462029212</v>
      </c>
      <c r="H51">
        <v>0.23911720212759838</v>
      </c>
      <c r="I51">
        <v>1.4198209486545542E-2</v>
      </c>
      <c r="J51" s="93">
        <v>21</v>
      </c>
      <c r="K51" s="93">
        <v>25</v>
      </c>
      <c r="L51" s="93">
        <v>17</v>
      </c>
      <c r="M51" s="93">
        <v>21</v>
      </c>
      <c r="N51" s="93">
        <v>352</v>
      </c>
      <c r="O51" s="93" t="s">
        <v>415</v>
      </c>
      <c r="P51" s="93">
        <v>2228224</v>
      </c>
    </row>
    <row r="52" spans="1:16" x14ac:dyDescent="0.45">
      <c r="A52">
        <f t="shared" si="1"/>
        <v>32</v>
      </c>
      <c r="B52" t="str">
        <f t="shared" si="2"/>
        <v>xxxxxxxxxxxxxxxxxxxxxxxxxxxxxxxx</v>
      </c>
      <c r="C52" s="93">
        <v>131072</v>
      </c>
      <c r="D52">
        <v>1</v>
      </c>
      <c r="E52">
        <v>0.47420422766767589</v>
      </c>
      <c r="F52">
        <v>0.41119814864799442</v>
      </c>
      <c r="G52">
        <v>0.57292406403147533</v>
      </c>
      <c r="H52">
        <v>0.48686495494031157</v>
      </c>
      <c r="I52">
        <v>2.8890216424806218E-2</v>
      </c>
      <c r="J52" s="93">
        <v>11</v>
      </c>
      <c r="K52" s="93">
        <v>13</v>
      </c>
      <c r="L52" s="93">
        <v>9</v>
      </c>
      <c r="M52" s="93">
        <v>11</v>
      </c>
      <c r="N52" s="93">
        <v>174</v>
      </c>
      <c r="O52" s="93" t="s">
        <v>416</v>
      </c>
      <c r="P52" s="93">
        <v>4456448</v>
      </c>
    </row>
    <row r="53" spans="1:16" x14ac:dyDescent="0.45">
      <c r="A53">
        <f t="shared" si="1"/>
        <v>32</v>
      </c>
      <c r="B53" t="str">
        <f t="shared" si="2"/>
        <v>xxxxxxxxxxxxxxxxxxxxxxxxxxxxxxxx</v>
      </c>
      <c r="C53" s="93">
        <v>262144</v>
      </c>
      <c r="D53">
        <v>1</v>
      </c>
      <c r="E53">
        <v>0.92102626403252019</v>
      </c>
      <c r="F53">
        <v>0.82146599260400188</v>
      </c>
      <c r="G53">
        <v>1.1933981440320267</v>
      </c>
      <c r="H53">
        <v>1.060355124034605</v>
      </c>
      <c r="I53">
        <v>6.1371712719446497E-2</v>
      </c>
      <c r="J53" s="93">
        <v>6</v>
      </c>
      <c r="K53" s="93">
        <v>7</v>
      </c>
      <c r="L53" s="93">
        <v>5</v>
      </c>
      <c r="M53" s="93">
        <v>5</v>
      </c>
      <c r="N53" s="93">
        <v>82</v>
      </c>
      <c r="O53" s="93" t="s">
        <v>417</v>
      </c>
      <c r="P53" s="93">
        <v>8912896</v>
      </c>
    </row>
    <row r="54" spans="1:16" x14ac:dyDescent="0.45">
      <c r="A54">
        <f t="shared" si="1"/>
        <v>32</v>
      </c>
      <c r="B54" t="str">
        <f t="shared" si="2"/>
        <v>xxxxxxxxxxxxxxxxxxxxxxxxxxxxxxxx</v>
      </c>
      <c r="C54" s="93">
        <v>524288</v>
      </c>
      <c r="D54">
        <v>1</v>
      </c>
      <c r="E54">
        <v>1.8528191973638766</v>
      </c>
      <c r="F54">
        <v>1.6164357890315941</v>
      </c>
      <c r="G54">
        <v>2.3163669640333358</v>
      </c>
      <c r="H54">
        <v>2.5159824140296321</v>
      </c>
      <c r="I54">
        <v>0.11159366568503556</v>
      </c>
      <c r="J54" s="93">
        <v>3</v>
      </c>
      <c r="K54" s="93">
        <v>4</v>
      </c>
      <c r="L54" s="93">
        <v>3</v>
      </c>
      <c r="M54" s="93">
        <v>2</v>
      </c>
      <c r="N54" s="93">
        <v>45</v>
      </c>
      <c r="O54" s="93" t="s">
        <v>418</v>
      </c>
      <c r="P54" s="93">
        <v>17825792</v>
      </c>
    </row>
    <row r="55" spans="1:16" x14ac:dyDescent="0.45">
      <c r="A55">
        <f t="shared" si="1"/>
        <v>32</v>
      </c>
      <c r="B55" t="str">
        <f t="shared" si="2"/>
        <v>xxxxxxxxxxxxxxxxxxxxxxxxxxxxxxxx</v>
      </c>
      <c r="C55" s="93">
        <v>1048576</v>
      </c>
      <c r="D55">
        <v>1</v>
      </c>
      <c r="E55">
        <v>3.5912374140257368</v>
      </c>
      <c r="F55">
        <v>3.3928790140357803</v>
      </c>
      <c r="G55">
        <v>4.5230440640311924</v>
      </c>
      <c r="H55">
        <v>6.0658539640221631</v>
      </c>
      <c r="I55">
        <v>0.24123175854348633</v>
      </c>
      <c r="J55" s="93">
        <v>2</v>
      </c>
      <c r="K55" s="93">
        <v>2</v>
      </c>
      <c r="L55" s="93">
        <v>2</v>
      </c>
      <c r="M55" s="93">
        <v>1</v>
      </c>
      <c r="N55" s="93">
        <v>21</v>
      </c>
      <c r="O55" s="93" t="s">
        <v>419</v>
      </c>
      <c r="P55" s="93">
        <v>35651584</v>
      </c>
    </row>
    <row r="56" spans="1:16" x14ac:dyDescent="0.45">
      <c r="C56" s="93"/>
      <c r="J56" s="93"/>
      <c r="K56" s="93"/>
      <c r="L56" s="93"/>
      <c r="M56" s="93"/>
      <c r="N56" s="93"/>
    </row>
    <row r="57" spans="1:16" x14ac:dyDescent="0.45">
      <c r="J57" s="93"/>
      <c r="K57" s="93"/>
      <c r="L57" s="93"/>
      <c r="M57" s="93"/>
      <c r="N57" s="93"/>
      <c r="P57">
        <f>P55/1000000/E55</f>
        <v>9.9273815372832654</v>
      </c>
    </row>
    <row r="58" spans="1:16" x14ac:dyDescent="0.45">
      <c r="J58" s="93"/>
      <c r="K58" s="93"/>
      <c r="L58" s="93"/>
      <c r="M58" s="93"/>
      <c r="N58" s="93"/>
      <c r="P58" s="93">
        <f>C55*D55/E55</f>
        <v>291981.80992009607</v>
      </c>
    </row>
    <row r="59" spans="1:16" x14ac:dyDescent="0.45">
      <c r="J59" s="93"/>
      <c r="K59" s="93"/>
      <c r="L59" s="93"/>
      <c r="M59" s="93"/>
      <c r="N59" s="93"/>
      <c r="O59" s="14" t="s">
        <v>531</v>
      </c>
    </row>
    <row r="60" spans="1:16" x14ac:dyDescent="0.45">
      <c r="J60" s="93"/>
      <c r="K60" s="93"/>
      <c r="L60" s="93"/>
      <c r="M60" s="93"/>
      <c r="N60" s="93"/>
      <c r="O60" t="s">
        <v>539</v>
      </c>
    </row>
    <row r="61" spans="1:16" ht="42.75" x14ac:dyDescent="0.45">
      <c r="A61" s="12" t="s">
        <v>10</v>
      </c>
      <c r="B61" s="12" t="s">
        <v>11</v>
      </c>
      <c r="C61" s="12" t="s">
        <v>12</v>
      </c>
      <c r="D61" s="12" t="s">
        <v>13</v>
      </c>
      <c r="E61" s="13" t="str" cm="1">
        <f t="array" ref="E61:I61">ParserNames</f>
        <v>CSVRead
v0.14</v>
      </c>
      <c r="F61" s="13" t="str">
        <v>sdkn104
v1.9</v>
      </c>
      <c r="G61" s="13" t="str">
        <v>ws_garcia
v3.1.5</v>
      </c>
      <c r="H61" s="13" t="str">
        <v>ArrayFromCSVfile</v>
      </c>
      <c r="I61" s="13" t="str">
        <v>CSV.jl
v0.8.5+</v>
      </c>
      <c r="J61" s="13" t="str" cm="1">
        <f t="array" ref="J61:N61">"NCalls"&amp;CHAR(10)&amp;ParserNames</f>
        <v>NCalls
CSVRead
v0.14</v>
      </c>
      <c r="K61" s="13" t="str">
        <v>NCalls
sdkn104
v1.9</v>
      </c>
      <c r="L61" s="13" t="str">
        <v>NCalls
ws_garcia
v3.1.5</v>
      </c>
      <c r="M61" s="13" t="str">
        <v>NCalls
ArrayFromCSVfile</v>
      </c>
      <c r="N61" s="59" t="str">
        <v>NCalls
CSV.jl
v0.8.5+</v>
      </c>
      <c r="O61" s="12" t="s">
        <v>14</v>
      </c>
      <c r="P61" s="12" t="s">
        <v>15</v>
      </c>
    </row>
    <row r="62" spans="1:16" x14ac:dyDescent="0.45">
      <c r="A62">
        <f>LEN(B62)</f>
        <v>20</v>
      </c>
      <c r="B62" t="str">
        <f>"""xxxxxxxx"&amp;CHAR(13)&amp;CHAR(10)&amp;"yyyyyyyy"""</f>
        <v>"xxxxxxxx_x000D_
yyyyyyyy"</v>
      </c>
      <c r="C62" s="93">
        <v>1</v>
      </c>
      <c r="D62">
        <v>1</v>
      </c>
      <c r="E62">
        <v>1.8541295054612391E-4</v>
      </c>
      <c r="F62">
        <v>1.2608399015601049E-4</v>
      </c>
      <c r="G62">
        <v>1.844363402834183E-3</v>
      </c>
      <c r="H62">
        <v>1.191572478726458E-4</v>
      </c>
      <c r="I62">
        <v>2.6347535892412658E-4</v>
      </c>
      <c r="J62" s="93">
        <v>26076</v>
      </c>
      <c r="K62" s="93">
        <v>37759</v>
      </c>
      <c r="L62" s="93">
        <v>2702</v>
      </c>
      <c r="M62" s="93">
        <v>39843</v>
      </c>
      <c r="N62" s="93">
        <v>18550</v>
      </c>
      <c r="O62" s="93" t="s">
        <v>420</v>
      </c>
      <c r="P62" s="93">
        <v>26</v>
      </c>
    </row>
    <row r="63" spans="1:16" x14ac:dyDescent="0.45">
      <c r="A63">
        <f t="shared" ref="A63:A82" si="3">LEN(B63)</f>
        <v>20</v>
      </c>
      <c r="B63" t="str">
        <f t="shared" ref="B63:B82" si="4">"""xxxxxxxx"&amp;CHAR(13)&amp;CHAR(10)&amp;"yyyyyyyy"""</f>
        <v>"xxxxxxxx_x000D_
yyyyyyyy"</v>
      </c>
      <c r="C63" s="93">
        <v>2</v>
      </c>
      <c r="D63">
        <v>1</v>
      </c>
      <c r="E63">
        <v>1.8677460669494175E-4</v>
      </c>
      <c r="F63">
        <v>1.333156994116333E-4</v>
      </c>
      <c r="G63">
        <v>1.9175168984870725E-3</v>
      </c>
      <c r="H63">
        <v>1.2316650027227377E-4</v>
      </c>
      <c r="I63">
        <v>2.4745825564355774E-4</v>
      </c>
      <c r="J63" s="93">
        <v>25892</v>
      </c>
      <c r="K63" s="93">
        <v>35804</v>
      </c>
      <c r="L63" s="93">
        <v>2599</v>
      </c>
      <c r="M63" s="93">
        <v>38610</v>
      </c>
      <c r="N63" s="93">
        <v>19701</v>
      </c>
      <c r="O63" s="93" t="s">
        <v>421</v>
      </c>
      <c r="P63" s="93">
        <v>52</v>
      </c>
    </row>
    <row r="64" spans="1:16" x14ac:dyDescent="0.45">
      <c r="A64">
        <f t="shared" si="3"/>
        <v>20</v>
      </c>
      <c r="B64" t="str">
        <f t="shared" si="4"/>
        <v>"xxxxxxxx_x000D_
yyyyyyyy"</v>
      </c>
      <c r="C64" s="93">
        <v>4</v>
      </c>
      <c r="D64">
        <v>1</v>
      </c>
      <c r="E64">
        <v>1.9589579741993723E-4</v>
      </c>
      <c r="F64">
        <v>1.4200924650229377E-4</v>
      </c>
      <c r="G64">
        <v>2.2146001332438471E-3</v>
      </c>
      <c r="H64">
        <v>1.2929722337383658E-4</v>
      </c>
      <c r="I64">
        <v>2.4639351036644455E-4</v>
      </c>
      <c r="J64" s="93">
        <v>24725</v>
      </c>
      <c r="K64" s="93">
        <v>33706</v>
      </c>
      <c r="L64" s="93">
        <v>2252</v>
      </c>
      <c r="M64" s="93">
        <v>36865</v>
      </c>
      <c r="N64" s="93">
        <v>19784</v>
      </c>
      <c r="O64" s="93" t="s">
        <v>422</v>
      </c>
      <c r="P64" s="93">
        <v>104</v>
      </c>
    </row>
    <row r="65" spans="1:16" x14ac:dyDescent="0.45">
      <c r="A65">
        <f t="shared" si="3"/>
        <v>20</v>
      </c>
      <c r="B65" t="str">
        <f t="shared" si="4"/>
        <v>"xxxxxxxx_x000D_
yyyyyyyy"</v>
      </c>
      <c r="C65" s="93">
        <v>8</v>
      </c>
      <c r="D65">
        <v>1</v>
      </c>
      <c r="E65">
        <v>2.1734921072343822E-4</v>
      </c>
      <c r="F65">
        <v>1.5964655756117E-4</v>
      </c>
      <c r="G65">
        <v>2.1120797456837858E-3</v>
      </c>
      <c r="H65">
        <v>1.4908651808988725E-4</v>
      </c>
      <c r="I65">
        <v>2.5655631647260812E-4</v>
      </c>
      <c r="J65" s="93">
        <v>22353</v>
      </c>
      <c r="K65" s="93">
        <v>30124</v>
      </c>
      <c r="L65" s="93">
        <v>2361</v>
      </c>
      <c r="M65" s="93">
        <v>32171</v>
      </c>
      <c r="N65" s="93">
        <v>19023</v>
      </c>
      <c r="O65" s="93" t="s">
        <v>423</v>
      </c>
      <c r="P65" s="93">
        <v>208</v>
      </c>
    </row>
    <row r="66" spans="1:16" x14ac:dyDescent="0.45">
      <c r="A66">
        <f t="shared" si="3"/>
        <v>20</v>
      </c>
      <c r="B66" t="str">
        <f t="shared" si="4"/>
        <v>"xxxxxxxx_x000D_
yyyyyyyy"</v>
      </c>
      <c r="C66" s="93">
        <v>16</v>
      </c>
      <c r="D66">
        <v>1</v>
      </c>
      <c r="E66">
        <v>2.7128800756928196E-4</v>
      </c>
      <c r="F66">
        <v>1.999542250854973E-4</v>
      </c>
      <c r="G66">
        <v>2.5261973990849461E-3</v>
      </c>
      <c r="H66">
        <v>1.8708053813097625E-4</v>
      </c>
      <c r="I66">
        <v>2.5739102182022606E-4</v>
      </c>
      <c r="J66" s="93">
        <v>18010</v>
      </c>
      <c r="K66" s="93">
        <v>24238</v>
      </c>
      <c r="L66" s="93">
        <v>1975</v>
      </c>
      <c r="M66" s="93">
        <v>25851</v>
      </c>
      <c r="N66" s="93">
        <v>18959</v>
      </c>
      <c r="O66" s="93" t="s">
        <v>424</v>
      </c>
      <c r="P66" s="93">
        <v>416</v>
      </c>
    </row>
    <row r="67" spans="1:16" x14ac:dyDescent="0.45">
      <c r="A67">
        <f t="shared" si="3"/>
        <v>20</v>
      </c>
      <c r="B67" t="str">
        <f t="shared" si="4"/>
        <v>"xxxxxxxx_x000D_
yyyyyyyy"</v>
      </c>
      <c r="C67" s="93">
        <v>32</v>
      </c>
      <c r="D67">
        <v>1</v>
      </c>
      <c r="E67">
        <v>3.281574893190758E-4</v>
      </c>
      <c r="F67">
        <v>2.7616706606988596E-4</v>
      </c>
      <c r="G67">
        <v>2.9808101490808045E-3</v>
      </c>
      <c r="H67">
        <v>2.6702142553912129E-4</v>
      </c>
      <c r="I67">
        <v>2.7995089143323989E-4</v>
      </c>
      <c r="J67" s="93">
        <v>14948</v>
      </c>
      <c r="K67" s="93">
        <v>17699</v>
      </c>
      <c r="L67" s="93">
        <v>1674</v>
      </c>
      <c r="M67" s="93">
        <v>18293</v>
      </c>
      <c r="N67" s="93">
        <v>17465</v>
      </c>
      <c r="O67" s="93" t="s">
        <v>425</v>
      </c>
      <c r="P67" s="93">
        <v>832</v>
      </c>
    </row>
    <row r="68" spans="1:16" x14ac:dyDescent="0.45">
      <c r="A68">
        <f t="shared" si="3"/>
        <v>20</v>
      </c>
      <c r="B68" t="str">
        <f t="shared" si="4"/>
        <v>"xxxxxxxx_x000D_
yyyyyyyy"</v>
      </c>
      <c r="C68" s="93">
        <v>64</v>
      </c>
      <c r="D68">
        <v>1</v>
      </c>
      <c r="E68">
        <v>5.9247392421523206E-4</v>
      </c>
      <c r="F68">
        <v>4.9328385613952653E-4</v>
      </c>
      <c r="G68">
        <v>4.571362751122068E-3</v>
      </c>
      <c r="H68">
        <v>3.6047215993525674E-4</v>
      </c>
      <c r="I68">
        <v>2.7470500777435579E-4</v>
      </c>
      <c r="J68" s="93">
        <v>8350</v>
      </c>
      <c r="K68" s="93">
        <v>10008</v>
      </c>
      <c r="L68" s="93">
        <v>1093</v>
      </c>
      <c r="M68" s="93">
        <v>13632</v>
      </c>
      <c r="N68" s="93">
        <v>17791</v>
      </c>
      <c r="O68" s="93" t="s">
        <v>426</v>
      </c>
      <c r="P68" s="93">
        <v>1664</v>
      </c>
    </row>
    <row r="69" spans="1:16" x14ac:dyDescent="0.45">
      <c r="A69">
        <f t="shared" si="3"/>
        <v>20</v>
      </c>
      <c r="B69" t="str">
        <f t="shared" si="4"/>
        <v>"xxxxxxxx_x000D_
yyyyyyyy"</v>
      </c>
      <c r="C69" s="93">
        <v>128</v>
      </c>
      <c r="D69">
        <v>1</v>
      </c>
      <c r="E69">
        <v>7.9336890965928228E-4</v>
      </c>
      <c r="F69">
        <v>7.1166966094906832E-4</v>
      </c>
      <c r="G69">
        <v>6.4227073482071547E-3</v>
      </c>
      <c r="H69">
        <v>5.8293049440805037E-4</v>
      </c>
      <c r="I69">
        <v>2.8507328715803173E-4</v>
      </c>
      <c r="J69" s="93">
        <v>6253</v>
      </c>
      <c r="K69" s="93">
        <v>6964</v>
      </c>
      <c r="L69" s="93">
        <v>778</v>
      </c>
      <c r="M69" s="93">
        <v>8486</v>
      </c>
      <c r="N69" s="93">
        <v>17158</v>
      </c>
      <c r="O69" s="93" t="s">
        <v>427</v>
      </c>
      <c r="P69" s="93">
        <v>3328</v>
      </c>
    </row>
    <row r="70" spans="1:16" x14ac:dyDescent="0.45">
      <c r="A70">
        <f t="shared" si="3"/>
        <v>20</v>
      </c>
      <c r="B70" t="str">
        <f t="shared" si="4"/>
        <v>"xxxxxxxx_x000D_
yyyyyyyy"</v>
      </c>
      <c r="C70" s="93">
        <v>256</v>
      </c>
      <c r="D70">
        <v>1</v>
      </c>
      <c r="E70">
        <v>1.3361474950870195E-3</v>
      </c>
      <c r="F70">
        <v>1.286084760873014E-3</v>
      </c>
      <c r="G70">
        <v>1.1418830470346003E-2</v>
      </c>
      <c r="H70">
        <v>1.074913977944993E-3</v>
      </c>
      <c r="I70">
        <v>3.1941815278971591E-4</v>
      </c>
      <c r="J70" s="93">
        <v>3725</v>
      </c>
      <c r="K70" s="93">
        <v>3869</v>
      </c>
      <c r="L70" s="93">
        <v>438</v>
      </c>
      <c r="M70" s="93">
        <v>4625</v>
      </c>
      <c r="N70" s="93">
        <v>15349</v>
      </c>
      <c r="O70" s="93" t="s">
        <v>428</v>
      </c>
      <c r="P70" s="93">
        <v>6656</v>
      </c>
    </row>
    <row r="71" spans="1:16" x14ac:dyDescent="0.45">
      <c r="A71">
        <f t="shared" si="3"/>
        <v>20</v>
      </c>
      <c r="B71" t="str">
        <f t="shared" si="4"/>
        <v>"xxxxxxxx_x000D_
yyyyyyyy"</v>
      </c>
      <c r="C71" s="93">
        <v>512</v>
      </c>
      <c r="D71">
        <v>1</v>
      </c>
      <c r="E71">
        <v>2.4162274525457257E-3</v>
      </c>
      <c r="F71">
        <v>2.4770880637747161E-3</v>
      </c>
      <c r="G71">
        <v>1.9947358852693556E-2</v>
      </c>
      <c r="H71">
        <v>1.9923434884360552E-3</v>
      </c>
      <c r="I71">
        <v>4.4936946400883746E-4</v>
      </c>
      <c r="J71" s="93">
        <v>2064</v>
      </c>
      <c r="K71" s="93">
        <v>2014</v>
      </c>
      <c r="L71" s="93">
        <v>251</v>
      </c>
      <c r="M71" s="93">
        <v>2502</v>
      </c>
      <c r="N71" s="93">
        <v>10972</v>
      </c>
      <c r="O71" s="93" t="s">
        <v>429</v>
      </c>
      <c r="P71" s="93">
        <v>13312</v>
      </c>
    </row>
    <row r="72" spans="1:16" x14ac:dyDescent="0.45">
      <c r="A72">
        <f t="shared" si="3"/>
        <v>20</v>
      </c>
      <c r="B72" t="str">
        <f t="shared" si="4"/>
        <v>"xxxxxxxx_x000D_
yyyyyyyy"</v>
      </c>
      <c r="C72" s="93">
        <v>1024</v>
      </c>
      <c r="D72">
        <v>1</v>
      </c>
      <c r="E72">
        <v>4.7536431947126498E-3</v>
      </c>
      <c r="F72">
        <v>4.845807775933221E-3</v>
      </c>
      <c r="G72">
        <v>3.9769096571629907E-2</v>
      </c>
      <c r="H72">
        <v>3.9803531156660096E-3</v>
      </c>
      <c r="I72">
        <v>6.0156676756239797E-4</v>
      </c>
      <c r="J72" s="93">
        <v>1051</v>
      </c>
      <c r="K72" s="93">
        <v>1031</v>
      </c>
      <c r="L72" s="93">
        <v>126</v>
      </c>
      <c r="M72" s="93">
        <v>1255</v>
      </c>
      <c r="N72" s="93">
        <v>8225</v>
      </c>
      <c r="O72" s="93" t="s">
        <v>430</v>
      </c>
      <c r="P72" s="93">
        <v>26624</v>
      </c>
    </row>
    <row r="73" spans="1:16" x14ac:dyDescent="0.45">
      <c r="A73">
        <f t="shared" si="3"/>
        <v>20</v>
      </c>
      <c r="B73" t="str">
        <f t="shared" si="4"/>
        <v>"xxxxxxxx_x000D_
yyyyyyyy"</v>
      </c>
      <c r="C73" s="93">
        <v>2048</v>
      </c>
      <c r="D73">
        <v>1</v>
      </c>
      <c r="E73">
        <v>9.2842922323505463E-3</v>
      </c>
      <c r="F73">
        <v>9.779409824565299E-3</v>
      </c>
      <c r="G73">
        <v>7.4051712561610444E-2</v>
      </c>
      <c r="H73">
        <v>7.7592937994430547E-3</v>
      </c>
      <c r="I73">
        <v>7.5819002588387995E-4</v>
      </c>
      <c r="J73" s="93">
        <v>539</v>
      </c>
      <c r="K73" s="93">
        <v>511</v>
      </c>
      <c r="L73" s="93">
        <v>68</v>
      </c>
      <c r="M73" s="93">
        <v>645</v>
      </c>
      <c r="N73" s="93">
        <v>6540</v>
      </c>
      <c r="O73" s="93" t="s">
        <v>431</v>
      </c>
      <c r="P73" s="93">
        <v>53248</v>
      </c>
    </row>
    <row r="74" spans="1:16" x14ac:dyDescent="0.45">
      <c r="A74">
        <f t="shared" si="3"/>
        <v>20</v>
      </c>
      <c r="B74" t="str">
        <f t="shared" si="4"/>
        <v>"xxxxxxxx_x000D_
yyyyyyyy"</v>
      </c>
      <c r="C74" s="93">
        <v>4096</v>
      </c>
      <c r="D74">
        <v>1</v>
      </c>
      <c r="E74">
        <v>2.197680920739865E-2</v>
      </c>
      <c r="F74">
        <v>2.1716846716022847E-2</v>
      </c>
      <c r="G74">
        <v>0.15967770153202845</v>
      </c>
      <c r="H74">
        <v>1.7778023606471589E-2</v>
      </c>
      <c r="I74">
        <v>1.148096203269555E-3</v>
      </c>
      <c r="J74" s="93">
        <v>228</v>
      </c>
      <c r="K74" s="93">
        <v>231</v>
      </c>
      <c r="L74" s="93">
        <v>32</v>
      </c>
      <c r="M74" s="93">
        <v>282</v>
      </c>
      <c r="N74" s="93">
        <v>4332</v>
      </c>
      <c r="O74" s="93" t="s">
        <v>432</v>
      </c>
      <c r="P74" s="93">
        <v>106496</v>
      </c>
    </row>
    <row r="75" spans="1:16" x14ac:dyDescent="0.45">
      <c r="A75">
        <f t="shared" si="3"/>
        <v>20</v>
      </c>
      <c r="B75" t="str">
        <f t="shared" si="4"/>
        <v>"xxxxxxxx_x000D_
yyyyyyyy"</v>
      </c>
      <c r="C75" s="93">
        <v>8192</v>
      </c>
      <c r="D75">
        <v>1</v>
      </c>
      <c r="E75">
        <v>4.2620007252344168E-2</v>
      </c>
      <c r="F75">
        <v>4.2244300166354463E-2</v>
      </c>
      <c r="G75">
        <v>0.30128142873762176</v>
      </c>
      <c r="H75">
        <v>3.489487305974337E-2</v>
      </c>
      <c r="I75">
        <v>2.8491751684935201E-3</v>
      </c>
      <c r="J75" s="93">
        <v>118</v>
      </c>
      <c r="K75" s="93">
        <v>119</v>
      </c>
      <c r="L75" s="93">
        <v>17</v>
      </c>
      <c r="M75" s="93">
        <v>144</v>
      </c>
      <c r="N75" s="93">
        <v>1751</v>
      </c>
      <c r="O75" s="93" t="s">
        <v>433</v>
      </c>
      <c r="P75" s="93">
        <v>212992</v>
      </c>
    </row>
    <row r="76" spans="1:16" x14ac:dyDescent="0.45">
      <c r="A76">
        <f t="shared" si="3"/>
        <v>20</v>
      </c>
      <c r="B76" t="str">
        <f t="shared" si="4"/>
        <v>"xxxxxxxx_x000D_
yyyyyyyy"</v>
      </c>
      <c r="C76" s="93">
        <v>16384</v>
      </c>
      <c r="D76">
        <v>1</v>
      </c>
      <c r="E76">
        <v>8.1789944677170226E-2</v>
      </c>
      <c r="F76">
        <v>8.4569610698639927E-2</v>
      </c>
      <c r="G76">
        <v>0.61967047514327611</v>
      </c>
      <c r="H76">
        <v>7.1731319746345584E-2</v>
      </c>
      <c r="I76">
        <v>4.6737388879222914E-3</v>
      </c>
      <c r="J76" s="93">
        <v>62</v>
      </c>
      <c r="K76" s="93">
        <v>60</v>
      </c>
      <c r="L76" s="93">
        <v>9</v>
      </c>
      <c r="M76" s="93">
        <v>70</v>
      </c>
      <c r="N76" s="93">
        <v>1069</v>
      </c>
      <c r="O76" s="93" t="s">
        <v>434</v>
      </c>
      <c r="P76" s="93">
        <v>425984</v>
      </c>
    </row>
    <row r="77" spans="1:16" x14ac:dyDescent="0.45">
      <c r="A77">
        <f t="shared" si="3"/>
        <v>20</v>
      </c>
      <c r="B77" t="str">
        <f t="shared" si="4"/>
        <v>"xxxxxxxx_x000D_
yyyyyyyy"</v>
      </c>
      <c r="C77" s="93">
        <v>32768</v>
      </c>
      <c r="D77">
        <v>1</v>
      </c>
      <c r="E77">
        <v>0.16003509528219265</v>
      </c>
      <c r="F77">
        <v>0.16068771715709854</v>
      </c>
      <c r="G77">
        <v>1.1584679840335512</v>
      </c>
      <c r="H77">
        <v>0.1467705011749495</v>
      </c>
      <c r="I77">
        <v>8.4555928433719188E-3</v>
      </c>
      <c r="J77" s="93">
        <v>32</v>
      </c>
      <c r="K77" s="93">
        <v>32</v>
      </c>
      <c r="L77" s="93">
        <v>5</v>
      </c>
      <c r="M77" s="93">
        <v>35</v>
      </c>
      <c r="N77" s="93">
        <v>591</v>
      </c>
      <c r="O77" s="93" t="s">
        <v>435</v>
      </c>
      <c r="P77" s="93">
        <v>851968</v>
      </c>
    </row>
    <row r="78" spans="1:16" x14ac:dyDescent="0.45">
      <c r="A78">
        <f t="shared" si="3"/>
        <v>20</v>
      </c>
      <c r="B78" t="str">
        <f t="shared" si="4"/>
        <v>"xxxxxxxx_x000D_
yyyyyyyy"</v>
      </c>
      <c r="C78" s="93">
        <v>65536</v>
      </c>
      <c r="D78">
        <v>1</v>
      </c>
      <c r="E78">
        <v>0.34492221736573891</v>
      </c>
      <c r="F78">
        <v>0.33770209069957147</v>
      </c>
      <c r="G78">
        <v>2.3742715307006113</v>
      </c>
      <c r="H78">
        <v>0.30212991697267355</v>
      </c>
      <c r="I78">
        <v>1.4874616412952468E-2</v>
      </c>
      <c r="J78" s="93">
        <v>15</v>
      </c>
      <c r="K78" s="93">
        <v>15</v>
      </c>
      <c r="L78" s="93">
        <v>3</v>
      </c>
      <c r="M78" s="93">
        <v>17</v>
      </c>
      <c r="N78" s="93">
        <v>336</v>
      </c>
      <c r="O78" s="93" t="s">
        <v>436</v>
      </c>
      <c r="P78" s="93">
        <v>1703936</v>
      </c>
    </row>
    <row r="79" spans="1:16" x14ac:dyDescent="0.45">
      <c r="A79">
        <f t="shared" si="3"/>
        <v>20</v>
      </c>
      <c r="B79" t="str">
        <f t="shared" si="4"/>
        <v>"xxxxxxxx_x000D_
yyyyyyyy"</v>
      </c>
      <c r="C79" s="93">
        <v>131072</v>
      </c>
      <c r="D79">
        <v>1</v>
      </c>
      <c r="E79">
        <v>0.63626525153223235</v>
      </c>
      <c r="F79">
        <v>0.74863515153220839</v>
      </c>
      <c r="G79">
        <v>4.6332265140313309</v>
      </c>
      <c r="H79">
        <v>0.73647356403185193</v>
      </c>
      <c r="I79">
        <v>3.2745297482875961E-2</v>
      </c>
      <c r="J79" s="93">
        <v>8</v>
      </c>
      <c r="K79" s="93">
        <v>8</v>
      </c>
      <c r="L79" s="93">
        <v>2</v>
      </c>
      <c r="M79" s="93">
        <v>7</v>
      </c>
      <c r="N79" s="93">
        <v>153</v>
      </c>
      <c r="O79" s="93" t="s">
        <v>437</v>
      </c>
      <c r="P79" s="93">
        <v>3407872</v>
      </c>
    </row>
    <row r="80" spans="1:16" x14ac:dyDescent="0.45">
      <c r="A80">
        <f t="shared" si="3"/>
        <v>20</v>
      </c>
      <c r="B80" t="str">
        <f t="shared" si="4"/>
        <v>"xxxxxxxx_x000D_
yyyyyyyy"</v>
      </c>
      <c r="C80" s="93">
        <v>262144</v>
      </c>
      <c r="D80">
        <v>1</v>
      </c>
      <c r="E80">
        <v>1.4134225890316074</v>
      </c>
      <c r="F80">
        <v>1.4448142140295304</v>
      </c>
      <c r="G80">
        <v>9.6322169640275312</v>
      </c>
      <c r="H80">
        <v>2.0398800640337056</v>
      </c>
      <c r="I80">
        <v>6.1335130005272645E-2</v>
      </c>
      <c r="J80" s="93">
        <v>4</v>
      </c>
      <c r="K80" s="93">
        <v>4</v>
      </c>
      <c r="L80" s="93">
        <v>1</v>
      </c>
      <c r="M80" s="93">
        <v>3</v>
      </c>
      <c r="N80" s="93">
        <v>82</v>
      </c>
      <c r="O80" s="93" t="s">
        <v>438</v>
      </c>
      <c r="P80" s="93">
        <v>6815744</v>
      </c>
    </row>
    <row r="81" spans="1:16" x14ac:dyDescent="0.45">
      <c r="A81">
        <f t="shared" si="3"/>
        <v>20</v>
      </c>
      <c r="B81" t="str">
        <f t="shared" si="4"/>
        <v>"xxxxxxxx_x000D_
yyyyyyyy"</v>
      </c>
      <c r="C81" s="93">
        <v>524288</v>
      </c>
      <c r="D81">
        <v>1</v>
      </c>
      <c r="E81">
        <v>2.9313750640299174</v>
      </c>
      <c r="F81">
        <v>2.9588492140260412</v>
      </c>
      <c r="G81">
        <v>19.62626626403063</v>
      </c>
      <c r="H81">
        <v>6.0133217640336722</v>
      </c>
      <c r="I81">
        <v>0.12018413686190964</v>
      </c>
      <c r="J81" s="93">
        <v>2</v>
      </c>
      <c r="K81" s="93">
        <v>2</v>
      </c>
      <c r="L81" s="93">
        <v>1</v>
      </c>
      <c r="M81" s="93">
        <v>1</v>
      </c>
      <c r="N81" s="93">
        <v>42</v>
      </c>
      <c r="O81" s="93" t="s">
        <v>439</v>
      </c>
      <c r="P81" s="93">
        <v>13631488</v>
      </c>
    </row>
    <row r="82" spans="1:16" x14ac:dyDescent="0.45">
      <c r="A82">
        <f t="shared" si="3"/>
        <v>20</v>
      </c>
      <c r="B82" t="str">
        <f t="shared" si="4"/>
        <v>"xxxxxxxx_x000D_
yyyyyyyy"</v>
      </c>
      <c r="C82" s="93">
        <v>1048576</v>
      </c>
      <c r="D82">
        <v>1</v>
      </c>
      <c r="E82">
        <v>5.3145593640306386</v>
      </c>
      <c r="F82">
        <v>5.583984164034983</v>
      </c>
      <c r="G82">
        <v>40.603153964033034</v>
      </c>
      <c r="H82">
        <v>20.962398964032683</v>
      </c>
      <c r="I82">
        <v>0.31799366772748805</v>
      </c>
      <c r="J82" s="93">
        <v>1</v>
      </c>
      <c r="K82" s="93">
        <v>1</v>
      </c>
      <c r="L82" s="93">
        <v>1</v>
      </c>
      <c r="M82" s="93">
        <v>1</v>
      </c>
      <c r="N82" s="93">
        <v>16</v>
      </c>
      <c r="O82" s="93" t="s">
        <v>440</v>
      </c>
      <c r="P82" s="93">
        <v>27262976</v>
      </c>
    </row>
    <row r="83" spans="1:16" x14ac:dyDescent="0.45">
      <c r="C83" s="93"/>
      <c r="J83" s="93"/>
      <c r="K83" s="93"/>
      <c r="L83" s="93"/>
      <c r="M83" s="93"/>
      <c r="N83" s="93"/>
    </row>
    <row r="84" spans="1:16" x14ac:dyDescent="0.45">
      <c r="J84" s="93"/>
      <c r="K84" s="93"/>
      <c r="L84" s="93"/>
      <c r="M84" s="93"/>
      <c r="N84" s="93"/>
      <c r="P84">
        <f>P82/1000000/E82</f>
        <v>5.1298657391086824</v>
      </c>
    </row>
    <row r="85" spans="1:16" x14ac:dyDescent="0.45">
      <c r="G85">
        <f>G82/E82</f>
        <v>7.6399850265740596</v>
      </c>
      <c r="J85" s="93"/>
      <c r="K85" s="93"/>
      <c r="L85" s="93"/>
      <c r="M85" s="93"/>
      <c r="N85" s="93"/>
      <c r="P85" s="93">
        <f>C82*D82/E82</f>
        <v>197302.528427257</v>
      </c>
    </row>
    <row r="86" spans="1:16" x14ac:dyDescent="0.45">
      <c r="G86">
        <f>E82/I82</f>
        <v>16.712783628713865</v>
      </c>
      <c r="J86" s="93"/>
      <c r="K86" s="93"/>
      <c r="L86" s="93"/>
      <c r="M86" s="93"/>
      <c r="N86" s="93"/>
      <c r="O86" s="14" t="s">
        <v>534</v>
      </c>
    </row>
    <row r="87" spans="1:16" x14ac:dyDescent="0.45">
      <c r="J87" s="93"/>
      <c r="K87" s="93"/>
      <c r="L87" s="93"/>
      <c r="M87" s="93"/>
      <c r="N87" s="93"/>
      <c r="O87" t="s">
        <v>540</v>
      </c>
    </row>
    <row r="88" spans="1:16" ht="42.75" x14ac:dyDescent="0.45">
      <c r="A88" s="12" t="s">
        <v>10</v>
      </c>
      <c r="B88" s="12" t="s">
        <v>11</v>
      </c>
      <c r="C88" s="12" t="s">
        <v>12</v>
      </c>
      <c r="D88" s="12" t="s">
        <v>13</v>
      </c>
      <c r="E88" s="13" t="str" cm="1">
        <f t="array" ref="E88:I88">ParserNames</f>
        <v>CSVRead
v0.14</v>
      </c>
      <c r="F88" s="13" t="str">
        <v>sdkn104
v1.9</v>
      </c>
      <c r="G88" s="13" t="str">
        <v>ws_garcia
v3.1.5</v>
      </c>
      <c r="H88" s="13" t="str">
        <v>ArrayFromCSVfile</v>
      </c>
      <c r="I88" s="13" t="str">
        <v>CSV.jl
v0.8.5+</v>
      </c>
      <c r="J88" s="13" t="str" cm="1">
        <f t="array" ref="J88:N88">"NCalls"&amp;CHAR(10)&amp;ParserNames</f>
        <v>NCalls
CSVRead
v0.14</v>
      </c>
      <c r="K88" s="13" t="str">
        <v>NCalls
sdkn104
v1.9</v>
      </c>
      <c r="L88" s="13" t="str">
        <v>NCalls
ws_garcia
v3.1.5</v>
      </c>
      <c r="M88" s="13" t="str">
        <v>NCalls
ArrayFromCSVfile</v>
      </c>
      <c r="N88" s="59" t="str">
        <v>NCalls
CSV.jl
v0.8.5+</v>
      </c>
      <c r="O88" s="12" t="s">
        <v>14</v>
      </c>
      <c r="P88" s="12" t="s">
        <v>15</v>
      </c>
    </row>
    <row r="89" spans="1:16" x14ac:dyDescent="0.45">
      <c r="A89">
        <f>LEN(B89)</f>
        <v>17</v>
      </c>
      <c r="B89">
        <v>0.71905720709757637</v>
      </c>
      <c r="C89" s="15">
        <v>1</v>
      </c>
      <c r="D89" s="16">
        <v>10</v>
      </c>
      <c r="E89">
        <v>2.1473478980318922E-4</v>
      </c>
      <c r="F89">
        <v>1.4198312609110526E-4</v>
      </c>
      <c r="G89">
        <v>1.8882028956370997E-3</v>
      </c>
      <c r="H89">
        <v>1.3962414993526161E-4</v>
      </c>
      <c r="I89">
        <v>3.0900207438152081E-4</v>
      </c>
      <c r="J89" s="93">
        <v>22618</v>
      </c>
      <c r="K89" s="93">
        <v>33712</v>
      </c>
      <c r="L89" s="93">
        <v>2640</v>
      </c>
      <c r="M89" s="93">
        <v>34256</v>
      </c>
      <c r="N89" s="93">
        <v>15856</v>
      </c>
      <c r="O89" s="93" t="s">
        <v>441</v>
      </c>
      <c r="P89" s="93">
        <v>181</v>
      </c>
    </row>
    <row r="90" spans="1:16" x14ac:dyDescent="0.45">
      <c r="A90">
        <f t="shared" ref="A90:A107" si="5">LEN(B90)</f>
        <v>17</v>
      </c>
      <c r="B90">
        <v>0.71905720709757637</v>
      </c>
      <c r="C90" s="15">
        <v>2</v>
      </c>
      <c r="D90" s="16">
        <v>10</v>
      </c>
      <c r="E90">
        <v>2.2805035834863263E-4</v>
      </c>
      <c r="F90">
        <v>1.7160092879725308E-4</v>
      </c>
      <c r="G90">
        <v>1.8143235514774473E-3</v>
      </c>
      <c r="H90">
        <v>1.4266308736679233E-4</v>
      </c>
      <c r="I90">
        <v>3.077541130353288E-4</v>
      </c>
      <c r="J90" s="93">
        <v>21333</v>
      </c>
      <c r="K90" s="93">
        <v>28100</v>
      </c>
      <c r="L90" s="93">
        <v>2747</v>
      </c>
      <c r="M90" s="93">
        <v>33558</v>
      </c>
      <c r="N90" s="93">
        <v>15919</v>
      </c>
      <c r="O90" s="93" t="s">
        <v>442</v>
      </c>
      <c r="P90" s="93">
        <v>362</v>
      </c>
    </row>
    <row r="91" spans="1:16" x14ac:dyDescent="0.45">
      <c r="A91">
        <f t="shared" si="5"/>
        <v>17</v>
      </c>
      <c r="B91">
        <v>0.71905720709757637</v>
      </c>
      <c r="C91" s="15">
        <v>4</v>
      </c>
      <c r="D91" s="16">
        <v>10</v>
      </c>
      <c r="E91">
        <v>2.7596933913588245E-4</v>
      </c>
      <c r="F91">
        <v>1.8759714684313348E-4</v>
      </c>
      <c r="G91">
        <v>1.8743807676155904E-3</v>
      </c>
      <c r="H91">
        <v>1.730401790850868E-4</v>
      </c>
      <c r="I91">
        <v>3.1096318163836687E-4</v>
      </c>
      <c r="J91" s="93">
        <v>17712</v>
      </c>
      <c r="K91" s="93">
        <v>25783</v>
      </c>
      <c r="L91" s="93">
        <v>2659</v>
      </c>
      <c r="M91" s="93">
        <v>27875</v>
      </c>
      <c r="N91" s="93">
        <v>15758</v>
      </c>
      <c r="O91" s="93" t="s">
        <v>443</v>
      </c>
      <c r="P91" s="93">
        <v>724</v>
      </c>
    </row>
    <row r="92" spans="1:16" x14ac:dyDescent="0.45">
      <c r="A92">
        <f t="shared" si="5"/>
        <v>17</v>
      </c>
      <c r="B92">
        <v>0.71905720709757637</v>
      </c>
      <c r="C92" s="15">
        <v>8</v>
      </c>
      <c r="D92" s="16">
        <v>10</v>
      </c>
      <c r="E92">
        <v>3.5636742674820113E-4</v>
      </c>
      <c r="F92">
        <v>2.6261782684689378E-4</v>
      </c>
      <c r="G92">
        <v>2.0527145054408656E-3</v>
      </c>
      <c r="H92">
        <v>2.3550980225430103E-4</v>
      </c>
      <c r="I92">
        <v>3.2851535801133887E-4</v>
      </c>
      <c r="J92" s="93">
        <v>13786</v>
      </c>
      <c r="K92" s="93">
        <v>18591</v>
      </c>
      <c r="L92" s="93">
        <v>2429</v>
      </c>
      <c r="M92" s="93">
        <v>20675</v>
      </c>
      <c r="N92" s="93">
        <v>14932</v>
      </c>
      <c r="O92" s="93" t="s">
        <v>444</v>
      </c>
      <c r="P92" s="93">
        <v>1448</v>
      </c>
    </row>
    <row r="93" spans="1:16" x14ac:dyDescent="0.45">
      <c r="A93">
        <f t="shared" si="5"/>
        <v>17</v>
      </c>
      <c r="B93">
        <v>0.71905720709757637</v>
      </c>
      <c r="C93" s="15">
        <v>16</v>
      </c>
      <c r="D93" s="16">
        <v>10</v>
      </c>
      <c r="E93">
        <v>5.1663577135711858E-4</v>
      </c>
      <c r="F93">
        <v>3.9971881517369918E-4</v>
      </c>
      <c r="G93">
        <v>2.5531931005744147E-3</v>
      </c>
      <c r="H93">
        <v>3.7986214739360325E-4</v>
      </c>
      <c r="I93">
        <v>3.2699736533342122E-4</v>
      </c>
      <c r="J93" s="93">
        <v>9561</v>
      </c>
      <c r="K93" s="93">
        <v>12314</v>
      </c>
      <c r="L93" s="93">
        <v>1954</v>
      </c>
      <c r="M93" s="93">
        <v>12947</v>
      </c>
      <c r="N93" s="93">
        <v>15000</v>
      </c>
      <c r="O93" s="93" t="s">
        <v>445</v>
      </c>
      <c r="P93" s="93">
        <v>2896</v>
      </c>
    </row>
    <row r="94" spans="1:16" x14ac:dyDescent="0.45">
      <c r="A94">
        <f t="shared" si="5"/>
        <v>17</v>
      </c>
      <c r="B94">
        <v>0.71905720709757637</v>
      </c>
      <c r="C94" s="15">
        <v>32</v>
      </c>
      <c r="D94" s="16">
        <v>10</v>
      </c>
      <c r="E94">
        <v>8.7078167802777785E-4</v>
      </c>
      <c r="F94">
        <v>6.6943642016237736E-4</v>
      </c>
      <c r="G94">
        <v>2.7728920319995084E-3</v>
      </c>
      <c r="H94">
        <v>5.8632815431801063E-4</v>
      </c>
      <c r="I94">
        <v>3.5350570166543512E-4</v>
      </c>
      <c r="J94" s="93">
        <v>5701</v>
      </c>
      <c r="K94" s="93">
        <v>7399</v>
      </c>
      <c r="L94" s="93">
        <v>1800</v>
      </c>
      <c r="M94" s="93">
        <v>8437</v>
      </c>
      <c r="N94" s="93">
        <v>13895</v>
      </c>
      <c r="O94" s="93" t="s">
        <v>446</v>
      </c>
      <c r="P94" s="93">
        <v>5792</v>
      </c>
    </row>
    <row r="95" spans="1:16" x14ac:dyDescent="0.45">
      <c r="A95">
        <f t="shared" si="5"/>
        <v>17</v>
      </c>
      <c r="B95">
        <v>0.71905720709757637</v>
      </c>
      <c r="C95" s="15">
        <v>64</v>
      </c>
      <c r="D95" s="16">
        <v>10</v>
      </c>
      <c r="E95">
        <v>1.5572561520721855E-3</v>
      </c>
      <c r="F95">
        <v>1.2132072271202887E-3</v>
      </c>
      <c r="G95">
        <v>3.7551264380190608E-3</v>
      </c>
      <c r="H95">
        <v>1.0548612518644352E-3</v>
      </c>
      <c r="I95">
        <v>4.7816015603109564E-4</v>
      </c>
      <c r="J95" s="93">
        <v>3198</v>
      </c>
      <c r="K95" s="93">
        <v>4100</v>
      </c>
      <c r="L95" s="93">
        <v>1330</v>
      </c>
      <c r="M95" s="93">
        <v>4712</v>
      </c>
      <c r="N95" s="93">
        <v>10320</v>
      </c>
      <c r="O95" s="93" t="s">
        <v>447</v>
      </c>
      <c r="P95" s="93">
        <v>11584</v>
      </c>
    </row>
    <row r="96" spans="1:16" x14ac:dyDescent="0.45">
      <c r="A96">
        <f t="shared" si="5"/>
        <v>17</v>
      </c>
      <c r="B96">
        <v>0.71905720709757637</v>
      </c>
      <c r="C96" s="15">
        <v>128</v>
      </c>
      <c r="D96" s="16">
        <v>10</v>
      </c>
      <c r="E96">
        <v>2.9051318434094747E-3</v>
      </c>
      <c r="F96">
        <v>2.3011756609778058E-3</v>
      </c>
      <c r="G96">
        <v>5.6760008083932088E-3</v>
      </c>
      <c r="H96">
        <v>1.9935183702642174E-3</v>
      </c>
      <c r="I96">
        <v>5.143888809898817E-4</v>
      </c>
      <c r="J96" s="93">
        <v>1718</v>
      </c>
      <c r="K96" s="93">
        <v>2167</v>
      </c>
      <c r="L96" s="93">
        <v>881</v>
      </c>
      <c r="M96" s="93">
        <v>2501</v>
      </c>
      <c r="N96" s="93">
        <v>9602</v>
      </c>
      <c r="O96" s="93" t="s">
        <v>448</v>
      </c>
      <c r="P96" s="93">
        <v>23168</v>
      </c>
    </row>
    <row r="97" spans="1:16" x14ac:dyDescent="0.45">
      <c r="A97">
        <f t="shared" si="5"/>
        <v>17</v>
      </c>
      <c r="B97">
        <v>0.71905720709757637</v>
      </c>
      <c r="C97" s="15">
        <v>256</v>
      </c>
      <c r="D97" s="16">
        <v>10</v>
      </c>
      <c r="E97">
        <v>5.6896675587258276E-3</v>
      </c>
      <c r="F97">
        <v>4.5957962307177861E-3</v>
      </c>
      <c r="G97">
        <v>9.6682050378105594E-3</v>
      </c>
      <c r="H97">
        <v>4.0148987586905993E-3</v>
      </c>
      <c r="I97">
        <v>7.8392798015877285E-4</v>
      </c>
      <c r="J97" s="93">
        <v>879</v>
      </c>
      <c r="K97" s="93">
        <v>1087</v>
      </c>
      <c r="L97" s="93">
        <v>517</v>
      </c>
      <c r="M97" s="93">
        <v>1244</v>
      </c>
      <c r="N97" s="93">
        <v>6327</v>
      </c>
      <c r="O97" s="93" t="s">
        <v>449</v>
      </c>
      <c r="P97" s="93">
        <v>46336</v>
      </c>
    </row>
    <row r="98" spans="1:16" x14ac:dyDescent="0.45">
      <c r="A98">
        <f t="shared" si="5"/>
        <v>17</v>
      </c>
      <c r="B98">
        <v>0.71905720709757637</v>
      </c>
      <c r="C98" s="15">
        <v>512</v>
      </c>
      <c r="D98" s="16">
        <v>10</v>
      </c>
      <c r="E98">
        <v>1.1263327320289567E-2</v>
      </c>
      <c r="F98">
        <v>9.35237674226508E-3</v>
      </c>
      <c r="G98">
        <v>1.7945200949596757E-2</v>
      </c>
      <c r="H98">
        <v>7.8753783627093996E-3</v>
      </c>
      <c r="I98">
        <v>1.9992797560273645E-3</v>
      </c>
      <c r="J98" s="93">
        <v>444</v>
      </c>
      <c r="K98" s="93">
        <v>535</v>
      </c>
      <c r="L98" s="93">
        <v>279</v>
      </c>
      <c r="M98" s="93">
        <v>635</v>
      </c>
      <c r="N98" s="93">
        <v>2493</v>
      </c>
      <c r="O98" s="93" t="s">
        <v>450</v>
      </c>
      <c r="P98" s="93">
        <v>92672</v>
      </c>
    </row>
    <row r="99" spans="1:16" x14ac:dyDescent="0.45">
      <c r="A99">
        <f t="shared" si="5"/>
        <v>17</v>
      </c>
      <c r="B99">
        <v>0.71905720709757637</v>
      </c>
      <c r="C99" s="15">
        <v>1024</v>
      </c>
      <c r="D99" s="16">
        <v>10</v>
      </c>
      <c r="E99">
        <v>2.3931814271248433E-2</v>
      </c>
      <c r="F99">
        <v>1.8946506456231294E-2</v>
      </c>
      <c r="G99">
        <v>3.5564538500094084E-2</v>
      </c>
      <c r="H99">
        <v>1.6768705838013691E-2</v>
      </c>
      <c r="I99">
        <v>1.6959722821372823E-3</v>
      </c>
      <c r="J99" s="93">
        <v>209</v>
      </c>
      <c r="K99" s="93">
        <v>264</v>
      </c>
      <c r="L99" s="93">
        <v>141</v>
      </c>
      <c r="M99" s="93">
        <v>299</v>
      </c>
      <c r="N99" s="93">
        <v>2946</v>
      </c>
      <c r="O99" s="93" t="s">
        <v>451</v>
      </c>
      <c r="P99" s="93">
        <v>185344</v>
      </c>
    </row>
    <row r="100" spans="1:16" x14ac:dyDescent="0.45">
      <c r="A100">
        <f t="shared" si="5"/>
        <v>17</v>
      </c>
      <c r="B100">
        <v>0.71905720709757637</v>
      </c>
      <c r="C100" s="15">
        <v>2048</v>
      </c>
      <c r="D100" s="16">
        <v>10</v>
      </c>
      <c r="E100">
        <v>6.5131466629321358E-2</v>
      </c>
      <c r="F100">
        <v>3.9456221512387354E-2</v>
      </c>
      <c r="G100">
        <v>7.0299589031855944E-2</v>
      </c>
      <c r="H100">
        <v>4.0447626128850653E-2</v>
      </c>
      <c r="I100">
        <v>2.2709865119360309E-3</v>
      </c>
      <c r="J100" s="93">
        <v>77</v>
      </c>
      <c r="K100" s="93">
        <v>127</v>
      </c>
      <c r="L100" s="93">
        <v>72</v>
      </c>
      <c r="M100" s="93">
        <v>124</v>
      </c>
      <c r="N100" s="93">
        <v>2196</v>
      </c>
      <c r="O100" s="93" t="s">
        <v>452</v>
      </c>
      <c r="P100" s="93">
        <v>370688</v>
      </c>
    </row>
    <row r="101" spans="1:16" x14ac:dyDescent="0.45">
      <c r="A101">
        <f t="shared" si="5"/>
        <v>17</v>
      </c>
      <c r="B101">
        <v>0.71905720709757637</v>
      </c>
      <c r="C101" s="15">
        <v>4096</v>
      </c>
      <c r="D101" s="16">
        <v>10</v>
      </c>
      <c r="E101">
        <v>0.11156956180986707</v>
      </c>
      <c r="F101">
        <v>9.5880148937693088E-2</v>
      </c>
      <c r="G101">
        <v>0.14081825292079056</v>
      </c>
      <c r="H101">
        <v>8.4286314031891574E-2</v>
      </c>
      <c r="I101">
        <v>3.3880971616674334E-3</v>
      </c>
      <c r="J101" s="93">
        <v>45</v>
      </c>
      <c r="K101" s="93">
        <v>53</v>
      </c>
      <c r="L101" s="93">
        <v>36</v>
      </c>
      <c r="M101" s="93">
        <v>60</v>
      </c>
      <c r="N101" s="93">
        <v>1473</v>
      </c>
      <c r="O101" s="93" t="s">
        <v>453</v>
      </c>
      <c r="P101" s="93">
        <v>741376</v>
      </c>
    </row>
    <row r="102" spans="1:16" x14ac:dyDescent="0.45">
      <c r="A102">
        <f t="shared" si="5"/>
        <v>17</v>
      </c>
      <c r="B102">
        <v>0.71905720709757637</v>
      </c>
      <c r="C102" s="15">
        <v>8192</v>
      </c>
      <c r="D102" s="16">
        <v>10</v>
      </c>
      <c r="E102">
        <v>0.22304488577082263</v>
      </c>
      <c r="F102">
        <v>0.17375793299752068</v>
      </c>
      <c r="G102">
        <v>0.26290601403226072</v>
      </c>
      <c r="H102">
        <v>0.18427444617484542</v>
      </c>
      <c r="I102">
        <v>6.5624711689656985E-3</v>
      </c>
      <c r="J102" s="93">
        <v>23</v>
      </c>
      <c r="K102" s="93">
        <v>29</v>
      </c>
      <c r="L102" s="93">
        <v>20</v>
      </c>
      <c r="M102" s="93">
        <v>28</v>
      </c>
      <c r="N102" s="93">
        <v>763</v>
      </c>
      <c r="O102" s="93" t="s">
        <v>454</v>
      </c>
      <c r="P102" s="93">
        <v>1482752</v>
      </c>
    </row>
    <row r="103" spans="1:16" x14ac:dyDescent="0.45">
      <c r="A103">
        <f t="shared" si="5"/>
        <v>17</v>
      </c>
      <c r="B103">
        <v>0.71905720709757637</v>
      </c>
      <c r="C103" s="15">
        <v>16384</v>
      </c>
      <c r="D103" s="16">
        <v>10</v>
      </c>
      <c r="E103">
        <v>0.44011971403249622</v>
      </c>
      <c r="F103">
        <v>0.36372739260313808</v>
      </c>
      <c r="G103">
        <v>0.54354135403255976</v>
      </c>
      <c r="H103">
        <v>0.35601165069860524</v>
      </c>
      <c r="I103">
        <v>1.1559483655564E-2</v>
      </c>
      <c r="J103" s="93">
        <v>12</v>
      </c>
      <c r="K103" s="93">
        <v>14</v>
      </c>
      <c r="L103" s="93">
        <v>10</v>
      </c>
      <c r="M103" s="93">
        <v>15</v>
      </c>
      <c r="N103" s="93">
        <v>433</v>
      </c>
      <c r="O103" s="93" t="s">
        <v>455</v>
      </c>
      <c r="P103" s="93">
        <v>2965504</v>
      </c>
    </row>
    <row r="104" spans="1:16" x14ac:dyDescent="0.45">
      <c r="A104">
        <f t="shared" si="5"/>
        <v>17</v>
      </c>
      <c r="B104">
        <v>0.71905720709757637</v>
      </c>
      <c r="C104" s="15">
        <v>32768</v>
      </c>
      <c r="D104" s="16">
        <v>10</v>
      </c>
      <c r="E104">
        <v>0.85683744736541256</v>
      </c>
      <c r="F104">
        <v>0.75699134974724025</v>
      </c>
      <c r="G104">
        <v>1.0674095640336518</v>
      </c>
      <c r="H104">
        <v>0.70964926403167816</v>
      </c>
      <c r="I104">
        <v>2.6653238946485937E-2</v>
      </c>
      <c r="J104" s="93">
        <v>6</v>
      </c>
      <c r="K104" s="93">
        <v>7</v>
      </c>
      <c r="L104" s="93">
        <v>5</v>
      </c>
      <c r="M104" s="93">
        <v>8</v>
      </c>
      <c r="N104" s="93">
        <v>188</v>
      </c>
      <c r="O104" s="93" t="s">
        <v>456</v>
      </c>
      <c r="P104" s="93">
        <v>5931008</v>
      </c>
    </row>
    <row r="105" spans="1:16" x14ac:dyDescent="0.45">
      <c r="A105">
        <f t="shared" si="5"/>
        <v>17</v>
      </c>
      <c r="B105">
        <v>0.71905720709757637</v>
      </c>
      <c r="C105" s="15">
        <v>65536</v>
      </c>
      <c r="D105" s="16">
        <v>10</v>
      </c>
      <c r="E105">
        <v>1.7886813306966762</v>
      </c>
      <c r="F105">
        <v>1.4708712640326767</v>
      </c>
      <c r="G105">
        <v>2.146159930701752</v>
      </c>
      <c r="H105">
        <v>1.4106787390314921</v>
      </c>
      <c r="I105">
        <v>4.3932261075355396E-2</v>
      </c>
      <c r="J105" s="93">
        <v>3</v>
      </c>
      <c r="K105" s="93">
        <v>4</v>
      </c>
      <c r="L105" s="93">
        <v>3</v>
      </c>
      <c r="M105" s="93">
        <v>4</v>
      </c>
      <c r="N105" s="93">
        <v>114</v>
      </c>
      <c r="O105" s="93" t="s">
        <v>457</v>
      </c>
      <c r="P105" s="93">
        <v>11862016</v>
      </c>
    </row>
    <row r="106" spans="1:16" x14ac:dyDescent="0.45">
      <c r="A106">
        <f t="shared" si="5"/>
        <v>17</v>
      </c>
      <c r="B106">
        <v>0.71905720709757637</v>
      </c>
      <c r="C106" s="15">
        <v>131072</v>
      </c>
      <c r="D106" s="16">
        <v>10</v>
      </c>
      <c r="E106">
        <v>3.6231086640268684</v>
      </c>
      <c r="F106">
        <v>3.0902020140361044</v>
      </c>
      <c r="G106">
        <v>4.0840542640303381</v>
      </c>
      <c r="H106">
        <v>2.7801244640300053</v>
      </c>
      <c r="I106">
        <v>9.2938109465440122E-2</v>
      </c>
      <c r="J106" s="93">
        <v>2</v>
      </c>
      <c r="K106" s="93">
        <v>2</v>
      </c>
      <c r="L106" s="93">
        <v>2</v>
      </c>
      <c r="M106" s="93">
        <v>2</v>
      </c>
      <c r="N106" s="93">
        <v>54</v>
      </c>
      <c r="O106" s="93" t="s">
        <v>458</v>
      </c>
      <c r="P106" s="93">
        <v>23724032</v>
      </c>
    </row>
    <row r="107" spans="1:16" x14ac:dyDescent="0.45">
      <c r="A107">
        <f t="shared" si="5"/>
        <v>17</v>
      </c>
      <c r="B107">
        <v>0.71905720709757637</v>
      </c>
      <c r="C107" s="15">
        <v>262144</v>
      </c>
      <c r="D107" s="16">
        <v>10</v>
      </c>
      <c r="E107">
        <v>7.2906760640266937</v>
      </c>
      <c r="F107">
        <v>6.5738716640276023</v>
      </c>
      <c r="G107">
        <v>8.558099864030293</v>
      </c>
      <c r="H107">
        <v>6.1295408640376179</v>
      </c>
      <c r="I107">
        <v>0.16702699463146706</v>
      </c>
      <c r="J107" s="93">
        <v>1</v>
      </c>
      <c r="K107" s="93">
        <v>1</v>
      </c>
      <c r="L107" s="93">
        <v>1</v>
      </c>
      <c r="M107" s="93">
        <v>1</v>
      </c>
      <c r="N107" s="93">
        <v>30</v>
      </c>
      <c r="O107" s="93" t="s">
        <v>459</v>
      </c>
      <c r="P107" s="93">
        <v>47448064</v>
      </c>
    </row>
    <row r="108" spans="1:16" x14ac:dyDescent="0.45">
      <c r="C108" s="93"/>
      <c r="J108" s="93"/>
      <c r="K108" s="93"/>
      <c r="L108" s="93"/>
      <c r="M108" s="93"/>
      <c r="N108" s="93"/>
      <c r="O108" s="93"/>
    </row>
    <row r="109" spans="1:16" x14ac:dyDescent="0.45">
      <c r="C109" s="93"/>
      <c r="J109" s="93"/>
      <c r="K109" s="93"/>
      <c r="L109" s="93"/>
      <c r="M109" s="93"/>
      <c r="N109" s="93"/>
      <c r="O109" s="93"/>
      <c r="P109">
        <f>P107/1000000/E107</f>
        <v>6.5080472075993034</v>
      </c>
    </row>
    <row r="110" spans="1:16" x14ac:dyDescent="0.45">
      <c r="J110" s="93"/>
      <c r="K110" s="93"/>
      <c r="L110" s="93"/>
      <c r="M110" s="93"/>
      <c r="N110" s="93"/>
      <c r="P110" s="93">
        <f>C107*D107/E107</f>
        <v>359560.61920438136</v>
      </c>
    </row>
    <row r="111" spans="1:16" x14ac:dyDescent="0.45">
      <c r="C111" s="15"/>
      <c r="D111" s="16"/>
      <c r="J111" s="93"/>
      <c r="K111" s="93"/>
      <c r="L111" s="93"/>
      <c r="M111" s="93"/>
      <c r="N111" s="93"/>
      <c r="O111" s="93"/>
    </row>
    <row r="112" spans="1:16" x14ac:dyDescent="0.45">
      <c r="J112" s="93"/>
      <c r="K112" s="93"/>
      <c r="L112" s="93"/>
      <c r="M112" s="93"/>
      <c r="N112" s="93"/>
    </row>
    <row r="113" spans="1:16" x14ac:dyDescent="0.45">
      <c r="J113" s="93"/>
      <c r="K113" s="93"/>
      <c r="L113" s="93"/>
      <c r="M113" s="93"/>
      <c r="N113" s="93"/>
      <c r="O113" s="14" t="s">
        <v>535</v>
      </c>
    </row>
    <row r="114" spans="1:16" x14ac:dyDescent="0.45">
      <c r="J114" s="93"/>
      <c r="K114" s="93"/>
      <c r="L114" s="93"/>
      <c r="M114" s="93"/>
      <c r="N114" s="93"/>
      <c r="O114" t="s">
        <v>541</v>
      </c>
    </row>
    <row r="115" spans="1:16" ht="42.75" x14ac:dyDescent="0.45">
      <c r="A115" s="12" t="s">
        <v>10</v>
      </c>
      <c r="B115" s="12" t="s">
        <v>11</v>
      </c>
      <c r="C115" s="12" t="s">
        <v>12</v>
      </c>
      <c r="D115" s="12" t="s">
        <v>13</v>
      </c>
      <c r="E115" s="13" t="str" cm="1">
        <f t="array" ref="E115:I115">ParserNames</f>
        <v>CSVRead
v0.14</v>
      </c>
      <c r="F115" s="13" t="str">
        <v>sdkn104
v1.9</v>
      </c>
      <c r="G115" s="13" t="str">
        <v>ws_garcia
v3.1.5</v>
      </c>
      <c r="H115" s="13" t="str">
        <v>ArrayFromCSVfile</v>
      </c>
      <c r="I115" s="13" t="str">
        <v>CSV.jl
v0.8.5+</v>
      </c>
      <c r="J115" s="13" t="str" cm="1">
        <f t="array" ref="J115:N115">"NCalls"&amp;CHAR(10)&amp;ParserNames</f>
        <v>NCalls
CSVRead
v0.14</v>
      </c>
      <c r="K115" s="13" t="str">
        <v>NCalls
sdkn104
v1.9</v>
      </c>
      <c r="L115" s="13" t="str">
        <v>NCalls
ws_garcia
v3.1.5</v>
      </c>
      <c r="M115" s="13" t="str">
        <v>NCalls
ArrayFromCSVfile</v>
      </c>
      <c r="N115" s="59" t="str">
        <v>NCalls
CSV.jl
v0.8.5+</v>
      </c>
      <c r="O115" s="12" t="s">
        <v>14</v>
      </c>
      <c r="P115" s="12" t="s">
        <v>15</v>
      </c>
    </row>
    <row r="116" spans="1:16" x14ac:dyDescent="0.45">
      <c r="A116">
        <f>LEN(B116)</f>
        <v>16</v>
      </c>
      <c r="B116" t="str">
        <f>REPT("x",16)</f>
        <v>xxxxxxxxxxxxxxxx</v>
      </c>
      <c r="C116" s="15">
        <v>8</v>
      </c>
      <c r="D116" s="15">
        <v>1</v>
      </c>
      <c r="E116">
        <v>1.9730644229665428E-4</v>
      </c>
      <c r="F116">
        <v>1.4030497401822402E-4</v>
      </c>
      <c r="G116">
        <v>2.055671990764423E-3</v>
      </c>
      <c r="H116">
        <v>1.3081552005449467E-4</v>
      </c>
      <c r="I116">
        <v>2.5259998300443149E-4</v>
      </c>
      <c r="J116" s="93">
        <v>24553</v>
      </c>
      <c r="K116" s="93">
        <v>34097</v>
      </c>
      <c r="L116" s="93">
        <v>2425</v>
      </c>
      <c r="M116" s="93">
        <v>36457</v>
      </c>
      <c r="N116" s="93">
        <v>19360</v>
      </c>
      <c r="O116" s="93" t="s">
        <v>460</v>
      </c>
      <c r="P116" s="93">
        <v>144</v>
      </c>
    </row>
    <row r="117" spans="1:16" x14ac:dyDescent="0.45">
      <c r="A117">
        <f t="shared" ref="A117:A129" si="6">LEN(B117)</f>
        <v>16</v>
      </c>
      <c r="B117" t="str">
        <f t="shared" ref="B117:B129" si="7">REPT("x",16)</f>
        <v>xxxxxxxxxxxxxxxx</v>
      </c>
      <c r="C117" s="15">
        <v>8</v>
      </c>
      <c r="D117" s="15">
        <v>2</v>
      </c>
      <c r="E117">
        <v>2.7037863631652849E-4</v>
      </c>
      <c r="F117">
        <v>1.8667753518465763E-4</v>
      </c>
      <c r="G117">
        <v>2.1818853449093773E-3</v>
      </c>
      <c r="H117">
        <v>1.4815893683273055E-4</v>
      </c>
      <c r="I117">
        <v>2.753383038720951E-4</v>
      </c>
      <c r="J117" s="93">
        <v>18070</v>
      </c>
      <c r="K117" s="93">
        <v>25905</v>
      </c>
      <c r="L117" s="93">
        <v>2285</v>
      </c>
      <c r="M117" s="93">
        <v>32364</v>
      </c>
      <c r="N117" s="93">
        <v>17751</v>
      </c>
      <c r="O117" s="93" t="s">
        <v>461</v>
      </c>
      <c r="P117" s="93">
        <v>280</v>
      </c>
    </row>
    <row r="118" spans="1:16" x14ac:dyDescent="0.45">
      <c r="A118">
        <f t="shared" si="6"/>
        <v>16</v>
      </c>
      <c r="B118" t="str">
        <f t="shared" si="7"/>
        <v>xxxxxxxxxxxxxxxx</v>
      </c>
      <c r="C118" s="15">
        <v>8</v>
      </c>
      <c r="D118" s="15">
        <v>4</v>
      </c>
      <c r="E118">
        <v>2.5756552564031433E-4</v>
      </c>
      <c r="F118">
        <v>1.9207523790469683E-4</v>
      </c>
      <c r="G118">
        <v>2.1445796018912597E-3</v>
      </c>
      <c r="H118">
        <v>1.7235835314656221E-4</v>
      </c>
      <c r="I118">
        <v>2.9850490506434834E-4</v>
      </c>
      <c r="J118" s="93">
        <v>18947</v>
      </c>
      <c r="K118" s="93">
        <v>25201</v>
      </c>
      <c r="L118" s="93">
        <v>2325</v>
      </c>
      <c r="M118" s="93">
        <v>27981</v>
      </c>
      <c r="N118" s="93">
        <v>16402</v>
      </c>
      <c r="O118" s="93" t="s">
        <v>462</v>
      </c>
      <c r="P118" s="93">
        <v>552</v>
      </c>
    </row>
    <row r="119" spans="1:16" x14ac:dyDescent="0.45">
      <c r="A119">
        <f t="shared" si="6"/>
        <v>16</v>
      </c>
      <c r="B119" t="str">
        <f t="shared" si="7"/>
        <v>xxxxxxxxxxxxxxxx</v>
      </c>
      <c r="C119" s="15">
        <v>8</v>
      </c>
      <c r="D119" s="15">
        <v>8</v>
      </c>
      <c r="E119">
        <v>3.8912869508085841E-4</v>
      </c>
      <c r="F119">
        <v>2.4059828385196728E-4</v>
      </c>
      <c r="G119">
        <v>2.298365598821522E-3</v>
      </c>
      <c r="H119">
        <v>2.2452010107027647E-4</v>
      </c>
      <c r="I119">
        <v>3.4446737164788135E-4</v>
      </c>
      <c r="J119" s="93">
        <v>12644</v>
      </c>
      <c r="K119" s="93">
        <v>20250</v>
      </c>
      <c r="L119" s="93">
        <v>2170</v>
      </c>
      <c r="M119" s="93">
        <v>21659</v>
      </c>
      <c r="N119" s="93">
        <v>14253</v>
      </c>
      <c r="O119" s="93" t="s">
        <v>463</v>
      </c>
      <c r="P119" s="93">
        <v>1096</v>
      </c>
    </row>
    <row r="120" spans="1:16" x14ac:dyDescent="0.45">
      <c r="A120">
        <f t="shared" si="6"/>
        <v>16</v>
      </c>
      <c r="B120" t="str">
        <f t="shared" si="7"/>
        <v>xxxxxxxxxxxxxxxx</v>
      </c>
      <c r="C120" s="15">
        <v>8</v>
      </c>
      <c r="D120" s="15">
        <v>16</v>
      </c>
      <c r="E120">
        <v>4.5398104387620752E-4</v>
      </c>
      <c r="F120">
        <v>3.37807283428249E-4</v>
      </c>
      <c r="G120">
        <v>2.3151305593886954E-3</v>
      </c>
      <c r="H120">
        <v>2.9993608271704339E-4</v>
      </c>
      <c r="I120">
        <v>4.2720257357643402E-4</v>
      </c>
      <c r="J120" s="93">
        <v>10863</v>
      </c>
      <c r="K120" s="93">
        <v>14529</v>
      </c>
      <c r="L120" s="93">
        <v>2154</v>
      </c>
      <c r="M120" s="93">
        <v>16326</v>
      </c>
      <c r="N120" s="93">
        <v>11533</v>
      </c>
      <c r="O120" s="93" t="s">
        <v>464</v>
      </c>
      <c r="P120" s="93">
        <v>2184</v>
      </c>
    </row>
    <row r="121" spans="1:16" x14ac:dyDescent="0.45">
      <c r="A121">
        <f t="shared" si="6"/>
        <v>16</v>
      </c>
      <c r="B121" t="str">
        <f t="shared" si="7"/>
        <v>xxxxxxxxxxxxxxxx</v>
      </c>
      <c r="C121" s="15">
        <v>8</v>
      </c>
      <c r="D121" s="15">
        <v>32</v>
      </c>
      <c r="E121">
        <v>7.2670682631054595E-4</v>
      </c>
      <c r="F121">
        <v>5.8603436726946618E-4</v>
      </c>
      <c r="G121">
        <v>3.3381720587624519E-3</v>
      </c>
      <c r="H121">
        <v>4.9746100932977506E-4</v>
      </c>
      <c r="I121">
        <v>5.583167705658699E-4</v>
      </c>
      <c r="J121" s="93">
        <v>6821</v>
      </c>
      <c r="K121" s="93">
        <v>8441</v>
      </c>
      <c r="L121" s="93">
        <v>1495</v>
      </c>
      <c r="M121" s="93">
        <v>9925</v>
      </c>
      <c r="N121" s="93">
        <v>8855</v>
      </c>
      <c r="O121" s="93" t="s">
        <v>465</v>
      </c>
      <c r="P121" s="93">
        <v>4360</v>
      </c>
    </row>
    <row r="122" spans="1:16" x14ac:dyDescent="0.45">
      <c r="A122">
        <f t="shared" si="6"/>
        <v>16</v>
      </c>
      <c r="B122" t="str">
        <f t="shared" si="7"/>
        <v>xxxxxxxxxxxxxxxx</v>
      </c>
      <c r="C122" s="15">
        <v>8</v>
      </c>
      <c r="D122" s="15">
        <v>64</v>
      </c>
      <c r="E122">
        <v>1.2539326811912706E-3</v>
      </c>
      <c r="F122">
        <v>9.8221337956893424E-4</v>
      </c>
      <c r="G122">
        <v>6.8308360265325763E-3</v>
      </c>
      <c r="H122">
        <v>8.6399686054537022E-4</v>
      </c>
      <c r="I122">
        <v>9.0757373772116265E-4</v>
      </c>
      <c r="J122" s="93">
        <v>3968</v>
      </c>
      <c r="K122" s="93">
        <v>5058</v>
      </c>
      <c r="L122" s="93">
        <v>732</v>
      </c>
      <c r="M122" s="93">
        <v>5745</v>
      </c>
      <c r="N122" s="93">
        <v>5471</v>
      </c>
      <c r="O122" s="93" t="s">
        <v>466</v>
      </c>
      <c r="P122" s="93">
        <v>8712</v>
      </c>
    </row>
    <row r="123" spans="1:16" x14ac:dyDescent="0.45">
      <c r="A123">
        <f t="shared" si="6"/>
        <v>16</v>
      </c>
      <c r="B123" t="str">
        <f t="shared" si="7"/>
        <v>xxxxxxxxxxxxxxxx</v>
      </c>
      <c r="C123" s="15">
        <v>8</v>
      </c>
      <c r="D123" s="15">
        <v>128</v>
      </c>
      <c r="E123">
        <v>2.4384687729610286E-3</v>
      </c>
      <c r="F123">
        <v>1.9876227241847314E-3</v>
      </c>
      <c r="G123">
        <v>1.8666004330508149E-2</v>
      </c>
      <c r="H123">
        <v>1.6133110527264099E-3</v>
      </c>
      <c r="I123">
        <v>1.4177597312310761E-3</v>
      </c>
      <c r="J123" s="93">
        <v>2046</v>
      </c>
      <c r="K123" s="93">
        <v>2508</v>
      </c>
      <c r="L123" s="93">
        <v>268</v>
      </c>
      <c r="M123" s="93">
        <v>3088</v>
      </c>
      <c r="N123" s="93">
        <v>3511</v>
      </c>
      <c r="O123" s="93" t="s">
        <v>467</v>
      </c>
      <c r="P123" s="93">
        <v>17416</v>
      </c>
    </row>
    <row r="124" spans="1:16" x14ac:dyDescent="0.45">
      <c r="A124">
        <f t="shared" si="6"/>
        <v>16</v>
      </c>
      <c r="B124" t="str">
        <f t="shared" si="7"/>
        <v>xxxxxxxxxxxxxxxx</v>
      </c>
      <c r="C124" s="15">
        <v>8</v>
      </c>
      <c r="D124" s="15">
        <v>256</v>
      </c>
      <c r="E124">
        <v>5.1261162371250679E-3</v>
      </c>
      <c r="F124">
        <v>4.483237102010291E-3</v>
      </c>
      <c r="G124">
        <v>7.014113208764057E-2</v>
      </c>
      <c r="H124">
        <v>3.9228956109403253E-3</v>
      </c>
      <c r="I124">
        <v>2.6645974375583562E-3</v>
      </c>
      <c r="J124" s="93">
        <v>975</v>
      </c>
      <c r="K124" s="93">
        <v>1114</v>
      </c>
      <c r="L124" s="93">
        <v>72</v>
      </c>
      <c r="M124" s="93">
        <v>1273</v>
      </c>
      <c r="N124" s="93">
        <v>1875</v>
      </c>
      <c r="O124" s="93" t="s">
        <v>468</v>
      </c>
      <c r="P124" s="93">
        <v>34824</v>
      </c>
    </row>
    <row r="125" spans="1:16" x14ac:dyDescent="0.45">
      <c r="A125">
        <f t="shared" si="6"/>
        <v>16</v>
      </c>
      <c r="B125" t="str">
        <f t="shared" si="7"/>
        <v>xxxxxxxxxxxxxxxx</v>
      </c>
      <c r="C125" s="15">
        <v>8</v>
      </c>
      <c r="D125" s="15">
        <v>512</v>
      </c>
      <c r="E125">
        <v>9.4382278055881712E-3</v>
      </c>
      <c r="F125">
        <v>1.0509780208458053E-2</v>
      </c>
      <c r="G125">
        <v>0.26011217903206751</v>
      </c>
      <c r="H125">
        <v>6.5797110056914901E-3</v>
      </c>
      <c r="I125">
        <v>4.8395944253521537E-3</v>
      </c>
      <c r="J125" s="93">
        <v>530</v>
      </c>
      <c r="K125" s="93">
        <v>476</v>
      </c>
      <c r="L125" s="93">
        <v>20</v>
      </c>
      <c r="M125" s="93">
        <v>760</v>
      </c>
      <c r="N125" s="93">
        <v>1032</v>
      </c>
      <c r="O125" s="93" t="s">
        <v>469</v>
      </c>
      <c r="P125" s="93">
        <v>69640</v>
      </c>
    </row>
    <row r="126" spans="1:16" x14ac:dyDescent="0.45">
      <c r="A126">
        <f t="shared" si="6"/>
        <v>16</v>
      </c>
      <c r="B126" t="str">
        <f t="shared" si="7"/>
        <v>xxxxxxxxxxxxxxxx</v>
      </c>
      <c r="C126" s="15">
        <v>8</v>
      </c>
      <c r="D126" s="15">
        <v>1024</v>
      </c>
      <c r="E126">
        <v>2.0449495460574087E-2</v>
      </c>
      <c r="F126">
        <v>1.6068793839667105E-2</v>
      </c>
      <c r="G126">
        <v>1.0057844040303381</v>
      </c>
      <c r="H126">
        <v>1.3313327861803418E-2</v>
      </c>
      <c r="I126">
        <v>1.0355982615897269E-2</v>
      </c>
      <c r="J126" s="93">
        <v>245</v>
      </c>
      <c r="K126" s="93">
        <v>312</v>
      </c>
      <c r="L126" s="93">
        <v>5</v>
      </c>
      <c r="M126" s="93">
        <v>376</v>
      </c>
      <c r="N126" s="93">
        <v>483</v>
      </c>
      <c r="O126" s="93" t="s">
        <v>470</v>
      </c>
      <c r="P126" s="93">
        <v>139272</v>
      </c>
    </row>
    <row r="127" spans="1:16" x14ac:dyDescent="0.45">
      <c r="A127">
        <f t="shared" si="6"/>
        <v>16</v>
      </c>
      <c r="B127" t="str">
        <f t="shared" si="7"/>
        <v>xxxxxxxxxxxxxxxx</v>
      </c>
      <c r="C127" s="15">
        <v>8</v>
      </c>
      <c r="D127" s="15">
        <v>2048</v>
      </c>
      <c r="E127">
        <v>4.0429987419116555E-2</v>
      </c>
      <c r="F127">
        <v>3.3133228270495703E-2</v>
      </c>
      <c r="G127">
        <v>3.8127479640329609</v>
      </c>
      <c r="H127">
        <v>2.7279856423329765E-2</v>
      </c>
      <c r="I127">
        <v>2.0450806258550131E-2</v>
      </c>
      <c r="J127" s="93">
        <v>124</v>
      </c>
      <c r="K127" s="93">
        <v>151</v>
      </c>
      <c r="L127" s="93">
        <v>2</v>
      </c>
      <c r="M127" s="93">
        <v>184</v>
      </c>
      <c r="N127" s="93">
        <v>245</v>
      </c>
      <c r="O127" s="93" t="s">
        <v>471</v>
      </c>
      <c r="P127" s="93">
        <v>278536</v>
      </c>
    </row>
    <row r="128" spans="1:16" x14ac:dyDescent="0.45">
      <c r="A128">
        <f t="shared" si="6"/>
        <v>16</v>
      </c>
      <c r="B128" t="str">
        <f t="shared" si="7"/>
        <v>xxxxxxxxxxxxxxxx</v>
      </c>
      <c r="C128" s="15">
        <v>8</v>
      </c>
      <c r="D128" s="15">
        <v>4096</v>
      </c>
      <c r="E128">
        <v>7.8478809344697656E-2</v>
      </c>
      <c r="F128">
        <v>6.2244043044340051E-2</v>
      </c>
      <c r="G128">
        <v>15.048107064032148</v>
      </c>
      <c r="H128">
        <v>5.9018529914341179E-2</v>
      </c>
      <c r="I128">
        <v>4.3174699057366511E-2</v>
      </c>
      <c r="J128" s="93">
        <v>64</v>
      </c>
      <c r="K128" s="93">
        <v>81</v>
      </c>
      <c r="L128" s="93">
        <v>1</v>
      </c>
      <c r="M128" s="93">
        <v>85</v>
      </c>
      <c r="N128" s="93">
        <v>116</v>
      </c>
      <c r="O128" s="93" t="s">
        <v>472</v>
      </c>
      <c r="P128" s="93">
        <v>557064</v>
      </c>
    </row>
    <row r="129" spans="1:16" x14ac:dyDescent="0.45">
      <c r="A129">
        <f t="shared" si="6"/>
        <v>16</v>
      </c>
      <c r="B129" t="str">
        <f t="shared" si="7"/>
        <v>xxxxxxxxxxxxxxxx</v>
      </c>
      <c r="C129" s="15">
        <v>8</v>
      </c>
      <c r="D129" s="15">
        <v>8192</v>
      </c>
      <c r="E129">
        <v>0.16395547693510201</v>
      </c>
      <c r="F129">
        <v>0.12426142012976273</v>
      </c>
      <c r="G129">
        <v>62.329506564035462</v>
      </c>
      <c r="H129">
        <v>0.12394729086137278</v>
      </c>
      <c r="I129">
        <v>8.1106567965371357E-2</v>
      </c>
      <c r="J129" s="93">
        <v>31</v>
      </c>
      <c r="K129" s="93">
        <v>41</v>
      </c>
      <c r="L129" s="93">
        <v>1</v>
      </c>
      <c r="M129" s="93">
        <v>41</v>
      </c>
      <c r="N129" s="93">
        <v>62</v>
      </c>
      <c r="O129" s="93" t="s">
        <v>473</v>
      </c>
      <c r="P129" s="93">
        <v>1114120</v>
      </c>
    </row>
    <row r="130" spans="1:16" x14ac:dyDescent="0.45">
      <c r="J130" s="93"/>
      <c r="K130" s="93"/>
      <c r="L130" s="93"/>
      <c r="M130" s="93"/>
      <c r="N130" s="93"/>
    </row>
    <row r="131" spans="1:16" x14ac:dyDescent="0.45">
      <c r="J131" s="93"/>
      <c r="K131" s="93"/>
      <c r="L131" s="93"/>
      <c r="M131" s="93"/>
      <c r="N131" s="93"/>
    </row>
    <row r="132" spans="1:16" x14ac:dyDescent="0.45">
      <c r="J132" s="93"/>
      <c r="K132" s="93"/>
      <c r="L132" s="93"/>
      <c r="M132" s="93"/>
      <c r="N132" s="93"/>
      <c r="P132" s="93"/>
    </row>
    <row r="133" spans="1:16" x14ac:dyDescent="0.45">
      <c r="J133" s="93"/>
      <c r="K133" s="93"/>
      <c r="L133" s="93"/>
      <c r="M133" s="93"/>
      <c r="N133" s="93"/>
    </row>
    <row r="134" spans="1:16" x14ac:dyDescent="0.45">
      <c r="J134" s="93"/>
      <c r="K134" s="93"/>
      <c r="L134" s="93"/>
      <c r="M134" s="93"/>
      <c r="N134" s="93"/>
    </row>
    <row r="135" spans="1:16" x14ac:dyDescent="0.45">
      <c r="J135" s="93"/>
      <c r="K135" s="93"/>
      <c r="L135" s="93"/>
      <c r="M135" s="93"/>
      <c r="N135" s="93"/>
    </row>
    <row r="136" spans="1:16" x14ac:dyDescent="0.45">
      <c r="J136" s="93"/>
      <c r="K136" s="93"/>
      <c r="L136" s="93"/>
      <c r="M136" s="93"/>
      <c r="N136" s="93"/>
    </row>
    <row r="137" spans="1:16" x14ac:dyDescent="0.45">
      <c r="J137" s="93"/>
      <c r="K137" s="93"/>
      <c r="L137" s="93"/>
      <c r="M137" s="93"/>
      <c r="N137" s="93"/>
    </row>
    <row r="138" spans="1:16" x14ac:dyDescent="0.45">
      <c r="J138" s="93"/>
      <c r="K138" s="93"/>
      <c r="L138" s="93"/>
      <c r="M138" s="93"/>
      <c r="N138" s="93"/>
    </row>
    <row r="139" spans="1:16" x14ac:dyDescent="0.45">
      <c r="J139" s="93"/>
      <c r="K139" s="93"/>
      <c r="L139" s="93"/>
      <c r="M139" s="93"/>
      <c r="N139" s="93"/>
    </row>
    <row r="140" spans="1:16" x14ac:dyDescent="0.45">
      <c r="J140" s="93"/>
      <c r="K140" s="93"/>
      <c r="L140" s="93"/>
      <c r="M140" s="93"/>
      <c r="N140" s="93"/>
      <c r="O140" s="14" t="s">
        <v>536</v>
      </c>
    </row>
    <row r="141" spans="1:16" x14ac:dyDescent="0.45">
      <c r="J141" s="93"/>
      <c r="K141" s="93"/>
      <c r="L141" s="93"/>
      <c r="M141" s="93"/>
      <c r="N141" s="93"/>
      <c r="O141" t="s">
        <v>542</v>
      </c>
    </row>
    <row r="142" spans="1:16" ht="42.75" x14ac:dyDescent="0.45">
      <c r="A142" s="12" t="s">
        <v>10</v>
      </c>
      <c r="B142" s="12" t="s">
        <v>11</v>
      </c>
      <c r="C142" s="12" t="s">
        <v>12</v>
      </c>
      <c r="D142" s="12" t="s">
        <v>13</v>
      </c>
      <c r="E142" s="13" t="str" cm="1">
        <f t="array" ref="E142:I142">ParserNames</f>
        <v>CSVRead
v0.14</v>
      </c>
      <c r="F142" s="13" t="str">
        <v>sdkn104
v1.9</v>
      </c>
      <c r="G142" s="13" t="str">
        <v>ws_garcia
v3.1.5</v>
      </c>
      <c r="H142" s="13" t="str">
        <v>ArrayFromCSVfile</v>
      </c>
      <c r="I142" s="13" t="str">
        <v>CSV.jl
v0.8.5+</v>
      </c>
      <c r="J142" s="13" t="str" cm="1">
        <f t="array" ref="J142:N142">"NCalls"&amp;CHAR(10)&amp;ParserNames</f>
        <v>NCalls
CSVRead
v0.14</v>
      </c>
      <c r="K142" s="13" t="str">
        <v>NCalls
sdkn104
v1.9</v>
      </c>
      <c r="L142" s="13" t="str">
        <v>NCalls
ws_garcia
v3.1.5</v>
      </c>
      <c r="M142" s="13" t="str">
        <v>NCalls
ArrayFromCSVfile</v>
      </c>
      <c r="N142" s="59" t="str">
        <v>NCalls
CSV.jl
v0.8.5+</v>
      </c>
      <c r="O142" s="12" t="s">
        <v>14</v>
      </c>
      <c r="P142" s="12" t="s">
        <v>15</v>
      </c>
    </row>
    <row r="143" spans="1:16" x14ac:dyDescent="0.45">
      <c r="A143" s="93" cm="1">
        <f t="array" ref="A143:A157">LEN(B143:B157)</f>
        <v>1</v>
      </c>
      <c r="B143" t="s">
        <v>16</v>
      </c>
      <c r="C143" s="93">
        <v>1024</v>
      </c>
      <c r="D143">
        <v>8</v>
      </c>
      <c r="E143">
        <v>1.3404191304690685E-2</v>
      </c>
      <c r="F143">
        <v>1.0335802668355137E-2</v>
      </c>
      <c r="G143">
        <v>2.3453318237593598E-2</v>
      </c>
      <c r="H143">
        <v>6.4911263696598208E-3</v>
      </c>
      <c r="I143">
        <v>1.3579205122183689E-3</v>
      </c>
      <c r="J143" s="93">
        <v>374</v>
      </c>
      <c r="K143" s="93">
        <v>484</v>
      </c>
      <c r="L143" s="93">
        <v>214</v>
      </c>
      <c r="M143" s="93">
        <v>770</v>
      </c>
      <c r="N143" s="93">
        <v>3665</v>
      </c>
      <c r="O143" s="93" t="s">
        <v>474</v>
      </c>
      <c r="P143" s="93">
        <v>17408</v>
      </c>
    </row>
    <row r="144" spans="1:16" x14ac:dyDescent="0.45">
      <c r="A144" s="93">
        <v>2</v>
      </c>
      <c r="B144" t="s">
        <v>17</v>
      </c>
      <c r="C144" s="93">
        <v>1024</v>
      </c>
      <c r="D144">
        <v>8</v>
      </c>
      <c r="E144">
        <v>1.3017463250748018E-2</v>
      </c>
      <c r="F144">
        <v>8.6492472499842561E-3</v>
      </c>
      <c r="G144">
        <v>2.4254501713184426E-2</v>
      </c>
      <c r="H144">
        <v>6.4998098057152147E-3</v>
      </c>
      <c r="I144">
        <v>2.5969957165078083E-3</v>
      </c>
      <c r="J144" s="93">
        <v>384</v>
      </c>
      <c r="K144" s="93">
        <v>578</v>
      </c>
      <c r="L144" s="93">
        <v>207</v>
      </c>
      <c r="M144" s="93">
        <v>769</v>
      </c>
      <c r="N144" s="93">
        <v>1921</v>
      </c>
      <c r="O144" s="93" t="s">
        <v>475</v>
      </c>
      <c r="P144" s="93">
        <v>25600</v>
      </c>
    </row>
    <row r="145" spans="1:16" x14ac:dyDescent="0.45">
      <c r="A145" s="93">
        <v>4</v>
      </c>
      <c r="B145" t="s">
        <v>18</v>
      </c>
      <c r="C145" s="93">
        <v>1024</v>
      </c>
      <c r="D145">
        <v>8</v>
      </c>
      <c r="E145">
        <v>1.3580738286754372E-2</v>
      </c>
      <c r="F145">
        <v>9.9939376847057206E-3</v>
      </c>
      <c r="G145">
        <v>2.4978409803087916E-2</v>
      </c>
      <c r="H145">
        <v>7.5243355681328828E-3</v>
      </c>
      <c r="I145">
        <v>2.7366294030618009E-3</v>
      </c>
      <c r="J145" s="93">
        <v>369</v>
      </c>
      <c r="K145" s="93">
        <v>501</v>
      </c>
      <c r="L145" s="93">
        <v>201</v>
      </c>
      <c r="M145" s="93">
        <v>664</v>
      </c>
      <c r="N145" s="93">
        <v>1848</v>
      </c>
      <c r="O145" s="93" t="s">
        <v>476</v>
      </c>
      <c r="P145" s="93">
        <v>41984</v>
      </c>
    </row>
    <row r="146" spans="1:16" x14ac:dyDescent="0.45">
      <c r="A146" s="93">
        <v>8</v>
      </c>
      <c r="B146" t="s">
        <v>19</v>
      </c>
      <c r="C146" s="93">
        <v>1024</v>
      </c>
      <c r="D146">
        <v>8</v>
      </c>
      <c r="E146">
        <v>1.651847789336609E-2</v>
      </c>
      <c r="F146">
        <v>1.2636124385512374E-2</v>
      </c>
      <c r="G146">
        <v>2.7730702153517008E-2</v>
      </c>
      <c r="H146">
        <v>1.0486455646272725E-2</v>
      </c>
      <c r="I146">
        <v>1.7915784512737305E-3</v>
      </c>
      <c r="J146" s="93">
        <v>303</v>
      </c>
      <c r="K146" s="93">
        <v>396</v>
      </c>
      <c r="L146" s="93">
        <v>181</v>
      </c>
      <c r="M146" s="93">
        <v>477</v>
      </c>
      <c r="N146" s="93">
        <v>2781</v>
      </c>
      <c r="O146" s="93" t="s">
        <v>477</v>
      </c>
      <c r="P146" s="93">
        <v>74752</v>
      </c>
    </row>
    <row r="147" spans="1:16" x14ac:dyDescent="0.45">
      <c r="A147" s="93">
        <v>16</v>
      </c>
      <c r="B147" t="s">
        <v>20</v>
      </c>
      <c r="C147" s="93">
        <v>1024</v>
      </c>
      <c r="D147">
        <v>8</v>
      </c>
      <c r="E147">
        <v>2.0455275460573737E-2</v>
      </c>
      <c r="F147">
        <v>1.5988016747617406E-2</v>
      </c>
      <c r="G147">
        <v>2.8643697746366232E-2</v>
      </c>
      <c r="H147">
        <v>1.3810715689442173E-2</v>
      </c>
      <c r="I147">
        <v>1.3755374576758968E-3</v>
      </c>
      <c r="J147" s="93">
        <v>245</v>
      </c>
      <c r="K147" s="93">
        <v>313</v>
      </c>
      <c r="L147" s="93">
        <v>175</v>
      </c>
      <c r="M147" s="93">
        <v>362</v>
      </c>
      <c r="N147" s="93">
        <v>3619</v>
      </c>
      <c r="O147" s="93" t="s">
        <v>478</v>
      </c>
      <c r="P147" s="93">
        <v>140288</v>
      </c>
    </row>
    <row r="148" spans="1:16" x14ac:dyDescent="0.45">
      <c r="A148" s="93">
        <v>32</v>
      </c>
      <c r="B148" t="s">
        <v>21</v>
      </c>
      <c r="C148" s="93">
        <v>1024</v>
      </c>
      <c r="D148">
        <v>8</v>
      </c>
      <c r="E148">
        <v>2.6769546384936733E-2</v>
      </c>
      <c r="F148">
        <v>2.2933072288874267E-2</v>
      </c>
      <c r="G148">
        <v>2.8901139754523096E-2</v>
      </c>
      <c r="H148">
        <v>2.1102062344223446E-2</v>
      </c>
      <c r="I148">
        <v>1.8482634385282779E-3</v>
      </c>
      <c r="J148" s="93">
        <v>187</v>
      </c>
      <c r="K148" s="93">
        <v>218</v>
      </c>
      <c r="L148" s="93">
        <v>173</v>
      </c>
      <c r="M148" s="93">
        <v>237</v>
      </c>
      <c r="N148" s="93">
        <v>2696</v>
      </c>
      <c r="O148" s="93" t="s">
        <v>479</v>
      </c>
      <c r="P148" s="93">
        <v>271360</v>
      </c>
    </row>
    <row r="149" spans="1:16" x14ac:dyDescent="0.45">
      <c r="A149" s="93">
        <v>64</v>
      </c>
      <c r="B149" t="s">
        <v>22</v>
      </c>
      <c r="C149" s="93">
        <v>1024</v>
      </c>
      <c r="D149">
        <v>8</v>
      </c>
      <c r="E149">
        <v>4.1053164031988325E-2</v>
      </c>
      <c r="F149">
        <v>3.7646554257614269E-2</v>
      </c>
      <c r="G149">
        <v>3.0371421607744004E-2</v>
      </c>
      <c r="H149">
        <v>4.0479886612629266E-2</v>
      </c>
      <c r="I149">
        <v>2.5800134916906278E-3</v>
      </c>
      <c r="J149" s="93">
        <v>122</v>
      </c>
      <c r="K149" s="93">
        <v>133</v>
      </c>
      <c r="L149" s="93">
        <v>165</v>
      </c>
      <c r="M149" s="93">
        <v>124</v>
      </c>
      <c r="N149" s="93">
        <v>1934</v>
      </c>
      <c r="O149" s="93" t="s">
        <v>480</v>
      </c>
      <c r="P149" s="93">
        <v>533504</v>
      </c>
    </row>
    <row r="150" spans="1:16" x14ac:dyDescent="0.45">
      <c r="A150" s="93">
        <v>128</v>
      </c>
      <c r="B150" t="s">
        <v>23</v>
      </c>
      <c r="C150" s="93">
        <v>1024</v>
      </c>
      <c r="D150">
        <v>8</v>
      </c>
      <c r="E150">
        <v>6.7643255923913181E-2</v>
      </c>
      <c r="F150">
        <v>6.2582140281948237E-2</v>
      </c>
      <c r="G150">
        <v>3.4338153758059431E-2</v>
      </c>
      <c r="H150">
        <v>7.0700787975655446E-2</v>
      </c>
      <c r="I150">
        <v>2.4891729778687265E-3</v>
      </c>
      <c r="J150" s="93">
        <v>74</v>
      </c>
      <c r="K150" s="93">
        <v>80</v>
      </c>
      <c r="L150" s="93">
        <v>146</v>
      </c>
      <c r="M150" s="93">
        <v>71</v>
      </c>
      <c r="N150" s="93">
        <v>2004</v>
      </c>
      <c r="O150" s="93" t="s">
        <v>481</v>
      </c>
      <c r="P150" s="93">
        <v>1057792</v>
      </c>
    </row>
    <row r="151" spans="1:16" x14ac:dyDescent="0.45">
      <c r="A151" s="93">
        <v>256</v>
      </c>
      <c r="B151" t="s">
        <v>24</v>
      </c>
      <c r="C151" s="93">
        <v>1024</v>
      </c>
      <c r="D151">
        <v>8</v>
      </c>
      <c r="E151">
        <v>0.12239593476362701</v>
      </c>
      <c r="F151">
        <v>0.11662810821806335</v>
      </c>
      <c r="G151">
        <v>4.4490981731040782E-2</v>
      </c>
      <c r="H151">
        <v>0.1373020532211372</v>
      </c>
      <c r="I151">
        <v>4.0365095675867916E-3</v>
      </c>
      <c r="J151" s="93">
        <v>41</v>
      </c>
      <c r="K151" s="93">
        <v>43</v>
      </c>
      <c r="L151" s="93">
        <v>113</v>
      </c>
      <c r="M151" s="93">
        <v>37</v>
      </c>
      <c r="N151" s="93">
        <v>1237</v>
      </c>
      <c r="O151" s="93" t="s">
        <v>482</v>
      </c>
      <c r="P151" s="93">
        <v>2106368</v>
      </c>
    </row>
    <row r="152" spans="1:16" x14ac:dyDescent="0.45">
      <c r="A152" s="93">
        <v>512</v>
      </c>
      <c r="B152" t="s">
        <v>25</v>
      </c>
      <c r="C152" s="93">
        <v>1024</v>
      </c>
      <c r="D152">
        <v>8</v>
      </c>
      <c r="E152">
        <v>0.23065494130495029</v>
      </c>
      <c r="F152">
        <v>0.23234489130520158</v>
      </c>
      <c r="G152">
        <v>7.5842070092575944E-2</v>
      </c>
      <c r="H152">
        <v>0.26957703771637487</v>
      </c>
      <c r="I152">
        <v>1.0019716178254265E-2</v>
      </c>
      <c r="J152" s="93">
        <v>22</v>
      </c>
      <c r="K152" s="93">
        <v>22</v>
      </c>
      <c r="L152" s="93">
        <v>66</v>
      </c>
      <c r="M152" s="93">
        <v>19</v>
      </c>
      <c r="N152" s="93">
        <v>499</v>
      </c>
      <c r="O152" s="93" t="s">
        <v>483</v>
      </c>
      <c r="P152" s="93">
        <v>4203520</v>
      </c>
    </row>
    <row r="153" spans="1:16" x14ac:dyDescent="0.45">
      <c r="A153" s="93">
        <v>1024</v>
      </c>
      <c r="B153" t="s">
        <v>26</v>
      </c>
      <c r="C153" s="93">
        <v>1024</v>
      </c>
      <c r="D153">
        <v>8</v>
      </c>
      <c r="E153">
        <v>0.44957552236535553</v>
      </c>
      <c r="F153">
        <v>0.43319134736537085</v>
      </c>
      <c r="G153">
        <v>0.17498538472173772</v>
      </c>
      <c r="H153">
        <v>0.54715488403299861</v>
      </c>
      <c r="I153">
        <v>9.9301717641492419E-3</v>
      </c>
      <c r="J153" s="93">
        <v>12</v>
      </c>
      <c r="K153" s="93">
        <v>12</v>
      </c>
      <c r="L153" s="93">
        <v>29</v>
      </c>
      <c r="M153" s="93">
        <v>10</v>
      </c>
      <c r="N153" s="93">
        <v>504</v>
      </c>
      <c r="O153" s="93" t="s">
        <v>484</v>
      </c>
      <c r="P153" s="93">
        <v>8397824</v>
      </c>
    </row>
    <row r="154" spans="1:16" x14ac:dyDescent="0.45">
      <c r="A154" s="93">
        <v>2048</v>
      </c>
      <c r="B154" t="s">
        <v>27</v>
      </c>
      <c r="C154" s="93">
        <v>1024</v>
      </c>
      <c r="D154">
        <v>8</v>
      </c>
      <c r="E154">
        <v>0.89008174736364787</v>
      </c>
      <c r="F154">
        <v>0.87878964736486909</v>
      </c>
      <c r="G154">
        <v>0.63222006403112652</v>
      </c>
      <c r="H154">
        <v>1.0929860840317915</v>
      </c>
      <c r="I154">
        <v>2.1976120540435788E-2</v>
      </c>
      <c r="J154" s="93">
        <v>6</v>
      </c>
      <c r="K154" s="93">
        <v>6</v>
      </c>
      <c r="L154" s="93">
        <v>8</v>
      </c>
      <c r="M154" s="93">
        <v>5</v>
      </c>
      <c r="N154" s="93">
        <v>228</v>
      </c>
      <c r="O154" s="93" t="s">
        <v>485</v>
      </c>
      <c r="P154" s="93">
        <v>16786432</v>
      </c>
    </row>
    <row r="155" spans="1:16" x14ac:dyDescent="0.45">
      <c r="A155" s="93">
        <v>4096</v>
      </c>
      <c r="B155" t="s">
        <v>28</v>
      </c>
      <c r="C155" s="93">
        <v>1024</v>
      </c>
      <c r="D155">
        <v>8</v>
      </c>
      <c r="E155">
        <v>2.0097309307010112</v>
      </c>
      <c r="F155">
        <v>1.7466433306970832</v>
      </c>
      <c r="G155">
        <v>1.9966197306968549</v>
      </c>
      <c r="H155">
        <v>2.1346888307005831</v>
      </c>
      <c r="I155">
        <v>5.0673662429827238E-2</v>
      </c>
      <c r="J155" s="93">
        <v>3</v>
      </c>
      <c r="K155" s="93">
        <v>3</v>
      </c>
      <c r="L155" s="93">
        <v>3</v>
      </c>
      <c r="M155" s="93">
        <v>3</v>
      </c>
      <c r="N155" s="93">
        <v>100</v>
      </c>
      <c r="O155" s="93" t="s">
        <v>486</v>
      </c>
      <c r="P155" s="93">
        <v>33563648</v>
      </c>
    </row>
    <row r="156" spans="1:16" x14ac:dyDescent="0.45">
      <c r="A156" s="93">
        <v>8192</v>
      </c>
      <c r="B156" t="s">
        <v>29</v>
      </c>
      <c r="C156" s="93">
        <v>1024</v>
      </c>
      <c r="D156">
        <v>8</v>
      </c>
      <c r="E156">
        <v>3.9006052640265905</v>
      </c>
      <c r="F156">
        <v>3.6074267640374371</v>
      </c>
      <c r="G156">
        <v>8.2269622640392406</v>
      </c>
      <c r="H156">
        <v>4.4857090640302983</v>
      </c>
      <c r="I156">
        <v>9.815052759987597E-2</v>
      </c>
      <c r="J156" s="93">
        <v>2</v>
      </c>
      <c r="K156" s="93">
        <v>2</v>
      </c>
      <c r="L156" s="93">
        <v>1</v>
      </c>
      <c r="M156" s="93">
        <v>2</v>
      </c>
      <c r="N156" s="93">
        <v>51</v>
      </c>
      <c r="O156" s="93" t="s">
        <v>487</v>
      </c>
      <c r="P156" s="93">
        <v>67118080</v>
      </c>
    </row>
    <row r="157" spans="1:16" x14ac:dyDescent="0.45">
      <c r="A157" s="93">
        <v>16384</v>
      </c>
      <c r="B157" t="s">
        <v>30</v>
      </c>
      <c r="C157" s="93">
        <v>1024</v>
      </c>
      <c r="D157">
        <v>8</v>
      </c>
      <c r="E157">
        <v>8.3994199640233198</v>
      </c>
      <c r="F157">
        <v>7.6652976640266486</v>
      </c>
      <c r="G157">
        <v>48.336469664028762</v>
      </c>
      <c r="H157">
        <v>11.294989964031185</v>
      </c>
      <c r="I157">
        <v>0.14027144710796852</v>
      </c>
      <c r="J157" s="93">
        <v>1</v>
      </c>
      <c r="K157" s="93">
        <v>1</v>
      </c>
      <c r="L157" s="93">
        <v>1</v>
      </c>
      <c r="M157" s="93">
        <v>1</v>
      </c>
      <c r="N157" s="93">
        <v>36</v>
      </c>
      <c r="O157" s="93" t="s">
        <v>488</v>
      </c>
      <c r="P157" s="93">
        <v>134226944</v>
      </c>
    </row>
    <row r="158" spans="1:16" x14ac:dyDescent="0.45">
      <c r="J158" s="93"/>
      <c r="K158" s="93"/>
      <c r="L158" s="93"/>
      <c r="M158" s="93"/>
      <c r="N158" s="93"/>
    </row>
    <row r="159" spans="1:16" x14ac:dyDescent="0.45">
      <c r="J159" s="93"/>
      <c r="K159" s="93"/>
      <c r="L159" s="93"/>
      <c r="M159" s="93"/>
      <c r="N159" s="93"/>
      <c r="P159">
        <f>P157/1000000/E157</f>
        <v>15.98050157926683</v>
      </c>
    </row>
    <row r="160" spans="1:16" x14ac:dyDescent="0.45">
      <c r="J160" s="93"/>
      <c r="K160" s="93"/>
      <c r="L160" s="93"/>
      <c r="M160" s="93"/>
      <c r="N160" s="93"/>
      <c r="P160" s="93">
        <f>C157*D157/E157</f>
        <v>975.30544193387777</v>
      </c>
    </row>
    <row r="161" spans="1:16" x14ac:dyDescent="0.45">
      <c r="J161" s="93"/>
      <c r="K161" s="93"/>
      <c r="L161" s="93"/>
      <c r="M161" s="93"/>
      <c r="N161" s="93"/>
    </row>
    <row r="162" spans="1:16" x14ac:dyDescent="0.45">
      <c r="J162" s="93"/>
      <c r="K162" s="93"/>
      <c r="L162" s="93"/>
      <c r="M162" s="93"/>
      <c r="N162" s="93"/>
    </row>
    <row r="163" spans="1:16" x14ac:dyDescent="0.45">
      <c r="J163" s="93"/>
      <c r="K163" s="93"/>
      <c r="L163" s="93"/>
      <c r="M163" s="93"/>
      <c r="N163" s="93"/>
    </row>
    <row r="164" spans="1:16" x14ac:dyDescent="0.45">
      <c r="J164" s="93"/>
      <c r="K164" s="93"/>
      <c r="L164" s="93"/>
      <c r="M164" s="93"/>
      <c r="N164" s="93"/>
    </row>
    <row r="165" spans="1:16" x14ac:dyDescent="0.45">
      <c r="J165" s="93"/>
      <c r="K165" s="93"/>
      <c r="L165" s="93"/>
      <c r="M165" s="93"/>
      <c r="N165" s="93"/>
    </row>
    <row r="166" spans="1:16" x14ac:dyDescent="0.45">
      <c r="J166" s="93"/>
      <c r="K166" s="93"/>
      <c r="L166" s="93"/>
      <c r="M166" s="93"/>
      <c r="N166" s="93"/>
    </row>
    <row r="167" spans="1:16" x14ac:dyDescent="0.45">
      <c r="J167" s="93"/>
      <c r="K167" s="93"/>
      <c r="L167" s="93"/>
      <c r="M167" s="93"/>
      <c r="N167" s="93"/>
      <c r="O167" s="14" t="s">
        <v>537</v>
      </c>
    </row>
    <row r="168" spans="1:16" ht="57" x14ac:dyDescent="0.45">
      <c r="J168" s="93"/>
      <c r="K168" s="93"/>
      <c r="L168" s="93"/>
      <c r="M168" s="93"/>
      <c r="N168" s="93"/>
      <c r="O168" s="65" t="s">
        <v>543</v>
      </c>
    </row>
    <row r="169" spans="1:16" ht="42.75" x14ac:dyDescent="0.45">
      <c r="A169" s="12" t="s">
        <v>10</v>
      </c>
      <c r="B169" s="12" t="s">
        <v>11</v>
      </c>
      <c r="C169" s="12" t="s">
        <v>12</v>
      </c>
      <c r="D169" s="12" t="s">
        <v>13</v>
      </c>
      <c r="E169" s="13" t="str" cm="1">
        <f t="array" ref="E169:I169">ParserNames</f>
        <v>CSVRead
v0.14</v>
      </c>
      <c r="F169" s="13" t="str">
        <v>sdkn104
v1.9</v>
      </c>
      <c r="G169" s="13" t="str">
        <v>ws_garcia
v3.1.5</v>
      </c>
      <c r="H169" s="13" t="str">
        <v>ArrayFromCSVfile</v>
      </c>
      <c r="I169" s="13" t="str">
        <v>CSV.jl
v0.8.5+</v>
      </c>
      <c r="J169" s="13" t="str" cm="1">
        <f t="array" ref="J169:N169">"NCalls"&amp;CHAR(10)&amp;ParserNames</f>
        <v>NCalls
CSVRead
v0.14</v>
      </c>
      <c r="K169" s="13" t="str">
        <v>NCalls
sdkn104
v1.9</v>
      </c>
      <c r="L169" s="13" t="str">
        <v>NCalls
ws_garcia
v3.1.5</v>
      </c>
      <c r="M169" s="13" t="str">
        <v>NCalls
ArrayFromCSVfile</v>
      </c>
      <c r="N169" s="59" t="str">
        <v>NCalls
CSV.jl
v0.8.5+</v>
      </c>
      <c r="O169" s="12" t="s">
        <v>14</v>
      </c>
      <c r="P169" s="12" t="s">
        <v>15</v>
      </c>
    </row>
    <row r="170" spans="1:16" x14ac:dyDescent="0.45">
      <c r="A170" s="93">
        <v>3</v>
      </c>
      <c r="B170" t="s">
        <v>31</v>
      </c>
      <c r="C170" s="93">
        <v>1024</v>
      </c>
      <c r="D170">
        <v>8</v>
      </c>
      <c r="E170">
        <v>3.1974099063849626E-2</v>
      </c>
      <c r="F170">
        <v>2.5727639929459641E-2</v>
      </c>
      <c r="G170">
        <v>4.388228683906116E-2</v>
      </c>
      <c r="H170">
        <v>1.1787881484813327E-2</v>
      </c>
      <c r="I170">
        <v>2.2627202604577792E-3</v>
      </c>
      <c r="J170" s="93">
        <v>157</v>
      </c>
      <c r="K170" s="93">
        <v>195</v>
      </c>
      <c r="L170" s="93">
        <v>114</v>
      </c>
      <c r="M170" s="93">
        <v>424</v>
      </c>
      <c r="N170" s="93">
        <v>2204</v>
      </c>
      <c r="O170" s="62" t="s">
        <v>489</v>
      </c>
      <c r="P170" s="93">
        <v>66560</v>
      </c>
    </row>
    <row r="171" spans="1:16" x14ac:dyDescent="0.45">
      <c r="A171" s="93">
        <v>4</v>
      </c>
      <c r="B171" t="s">
        <v>32</v>
      </c>
      <c r="C171" s="93">
        <v>1024</v>
      </c>
      <c r="D171">
        <v>8</v>
      </c>
      <c r="E171">
        <v>3.2396489838451475E-2</v>
      </c>
      <c r="F171">
        <v>2.6860649593530427E-2</v>
      </c>
      <c r="G171">
        <v>4.5680478577479228E-2</v>
      </c>
      <c r="H171">
        <v>1.2225802418301153E-2</v>
      </c>
      <c r="I171">
        <v>2.1962180141489574E-3</v>
      </c>
      <c r="J171" s="93">
        <v>155</v>
      </c>
      <c r="K171" s="93">
        <v>187</v>
      </c>
      <c r="L171" s="93">
        <v>110</v>
      </c>
      <c r="M171" s="93">
        <v>409</v>
      </c>
      <c r="N171" s="93">
        <v>2271</v>
      </c>
      <c r="O171" s="93" t="s">
        <v>490</v>
      </c>
      <c r="P171" s="93">
        <v>74752</v>
      </c>
    </row>
    <row r="172" spans="1:16" x14ac:dyDescent="0.45">
      <c r="A172" s="93">
        <v>6</v>
      </c>
      <c r="B172" t="s">
        <v>33</v>
      </c>
      <c r="C172" s="93">
        <v>1024</v>
      </c>
      <c r="D172">
        <v>8</v>
      </c>
      <c r="E172">
        <v>3.3209247475745059E-2</v>
      </c>
      <c r="F172">
        <v>2.8321772506580096E-2</v>
      </c>
      <c r="G172">
        <v>4.7315196107381309E-2</v>
      </c>
      <c r="H172">
        <v>1.3277101697773394E-2</v>
      </c>
      <c r="I172">
        <v>2.2972107512634469E-3</v>
      </c>
      <c r="J172" s="93">
        <v>151</v>
      </c>
      <c r="K172" s="93">
        <v>177</v>
      </c>
      <c r="L172" s="93">
        <v>106</v>
      </c>
      <c r="M172" s="93">
        <v>377</v>
      </c>
      <c r="N172" s="93">
        <v>2171</v>
      </c>
      <c r="O172" s="93" t="s">
        <v>491</v>
      </c>
      <c r="P172" s="93">
        <v>91136</v>
      </c>
    </row>
    <row r="173" spans="1:16" x14ac:dyDescent="0.45">
      <c r="A173" s="93">
        <v>10</v>
      </c>
      <c r="B173" t="s">
        <v>34</v>
      </c>
      <c r="C173" s="93">
        <v>1024</v>
      </c>
      <c r="D173">
        <v>8</v>
      </c>
      <c r="E173">
        <v>3.4861936254209157E-2</v>
      </c>
      <c r="F173">
        <v>3.1693796310481713E-2</v>
      </c>
      <c r="G173">
        <v>4.7825354508215089E-2</v>
      </c>
      <c r="H173">
        <v>1.5171660698655809E-2</v>
      </c>
      <c r="I173">
        <v>1.6960814647545993E-3</v>
      </c>
      <c r="J173" s="93">
        <v>144</v>
      </c>
      <c r="K173" s="93">
        <v>158</v>
      </c>
      <c r="L173" s="93">
        <v>105</v>
      </c>
      <c r="M173" s="93">
        <v>330</v>
      </c>
      <c r="N173" s="93">
        <v>2937</v>
      </c>
      <c r="O173" s="93" t="s">
        <v>492</v>
      </c>
      <c r="P173" s="93">
        <v>123904</v>
      </c>
    </row>
    <row r="174" spans="1:16" x14ac:dyDescent="0.45">
      <c r="A174" s="93">
        <v>18</v>
      </c>
      <c r="B174" t="s">
        <v>35</v>
      </c>
      <c r="C174" s="93">
        <v>1024</v>
      </c>
      <c r="D174">
        <v>8</v>
      </c>
      <c r="E174">
        <v>3.5067373822187914E-2</v>
      </c>
      <c r="F174">
        <v>3.2174594160211442E-2</v>
      </c>
      <c r="G174">
        <v>4.7367812145309399E-2</v>
      </c>
      <c r="H174">
        <v>1.8906601767835669E-2</v>
      </c>
      <c r="I174">
        <v>1.8465724897699107E-3</v>
      </c>
      <c r="J174" s="93">
        <v>143</v>
      </c>
      <c r="K174" s="93">
        <v>156</v>
      </c>
      <c r="L174" s="93">
        <v>106</v>
      </c>
      <c r="M174" s="93">
        <v>265</v>
      </c>
      <c r="N174" s="93">
        <v>2699</v>
      </c>
      <c r="O174" s="93" t="s">
        <v>493</v>
      </c>
      <c r="P174" s="93">
        <v>189440</v>
      </c>
    </row>
    <row r="175" spans="1:16" x14ac:dyDescent="0.45">
      <c r="A175" s="93">
        <v>34</v>
      </c>
      <c r="B175" t="s">
        <v>36</v>
      </c>
      <c r="C175" s="93">
        <v>1024</v>
      </c>
      <c r="D175">
        <v>8</v>
      </c>
      <c r="E175">
        <v>4.21501942841453E-2</v>
      </c>
      <c r="F175">
        <v>4.0035078431980654E-2</v>
      </c>
      <c r="G175">
        <v>5.363388211703482E-2</v>
      </c>
      <c r="H175">
        <v>2.5472822915199991E-2</v>
      </c>
      <c r="I175">
        <v>2.8598731646619019E-3</v>
      </c>
      <c r="J175" s="93">
        <v>119</v>
      </c>
      <c r="K175" s="93">
        <v>125</v>
      </c>
      <c r="L175" s="93">
        <v>94</v>
      </c>
      <c r="M175" s="93">
        <v>197</v>
      </c>
      <c r="N175" s="93">
        <v>1749</v>
      </c>
      <c r="O175" s="93" t="s">
        <v>494</v>
      </c>
      <c r="P175" s="93">
        <v>320512</v>
      </c>
    </row>
    <row r="176" spans="1:16" x14ac:dyDescent="0.45">
      <c r="A176" s="93">
        <v>66</v>
      </c>
      <c r="B176" t="s">
        <v>37</v>
      </c>
      <c r="C176" s="93">
        <v>1024</v>
      </c>
      <c r="D176">
        <v>8</v>
      </c>
      <c r="E176">
        <v>5.9873484270122623E-2</v>
      </c>
      <c r="F176">
        <v>5.6857240168245109E-2</v>
      </c>
      <c r="G176">
        <v>4.8474379416637542E-2</v>
      </c>
      <c r="H176">
        <v>4.3588632727644093E-2</v>
      </c>
      <c r="I176">
        <v>3.049898750826494E-3</v>
      </c>
      <c r="J176" s="93">
        <v>84</v>
      </c>
      <c r="K176" s="93">
        <v>88</v>
      </c>
      <c r="L176" s="93">
        <v>104</v>
      </c>
      <c r="M176" s="93">
        <v>115</v>
      </c>
      <c r="N176" s="93">
        <v>1636</v>
      </c>
      <c r="O176" s="93" t="s">
        <v>495</v>
      </c>
      <c r="P176" s="93">
        <v>582656</v>
      </c>
    </row>
    <row r="177" spans="1:16" x14ac:dyDescent="0.45">
      <c r="A177" s="93">
        <v>130</v>
      </c>
      <c r="B177" t="s">
        <v>38</v>
      </c>
      <c r="C177" s="93">
        <v>1024</v>
      </c>
      <c r="D177">
        <v>8</v>
      </c>
      <c r="E177">
        <v>8.7769479821395893E-2</v>
      </c>
      <c r="F177">
        <v>8.4975223354193996E-2</v>
      </c>
      <c r="G177">
        <v>8.0016880032020898E-2</v>
      </c>
      <c r="H177">
        <v>7.535026701699496E-2</v>
      </c>
      <c r="I177">
        <v>3.2648722030600569E-3</v>
      </c>
      <c r="J177" s="93">
        <v>57</v>
      </c>
      <c r="K177" s="93">
        <v>59</v>
      </c>
      <c r="L177" s="93">
        <v>75</v>
      </c>
      <c r="M177" s="93">
        <v>67</v>
      </c>
      <c r="N177" s="93">
        <v>1556</v>
      </c>
      <c r="O177" s="93" t="s">
        <v>496</v>
      </c>
      <c r="P177" s="93">
        <v>1106944</v>
      </c>
    </row>
    <row r="178" spans="1:16" x14ac:dyDescent="0.45">
      <c r="A178" s="93">
        <v>258</v>
      </c>
      <c r="B178" t="s">
        <v>39</v>
      </c>
      <c r="C178" s="93">
        <v>1024</v>
      </c>
      <c r="D178">
        <v>8</v>
      </c>
      <c r="E178">
        <v>0.13840881538320712</v>
      </c>
      <c r="F178">
        <v>0.13849599916696928</v>
      </c>
      <c r="G178">
        <v>6.5498787408701256E-2</v>
      </c>
      <c r="H178">
        <v>0.14007023625421811</v>
      </c>
      <c r="I178">
        <v>5.5402272481650935E-3</v>
      </c>
      <c r="J178" s="93">
        <v>37</v>
      </c>
      <c r="K178" s="93">
        <v>37</v>
      </c>
      <c r="L178" s="93">
        <v>77</v>
      </c>
      <c r="M178" s="93">
        <v>36</v>
      </c>
      <c r="N178" s="93">
        <v>902</v>
      </c>
      <c r="O178" s="93" t="s">
        <v>497</v>
      </c>
      <c r="P178" s="93">
        <v>2155520</v>
      </c>
    </row>
    <row r="179" spans="1:16" x14ac:dyDescent="0.45">
      <c r="A179" s="93">
        <v>514</v>
      </c>
      <c r="B179" t="s">
        <v>40</v>
      </c>
      <c r="C179" s="93">
        <v>1024</v>
      </c>
      <c r="D179">
        <v>8</v>
      </c>
      <c r="E179">
        <v>0.25311255403204164</v>
      </c>
      <c r="F179">
        <v>0.24291816403238603</v>
      </c>
      <c r="G179">
        <v>8.1064302741558986E-2</v>
      </c>
      <c r="H179">
        <v>0.2615019240321188</v>
      </c>
      <c r="I179">
        <v>1.0112006982734484E-2</v>
      </c>
      <c r="J179" s="93">
        <v>20</v>
      </c>
      <c r="K179" s="93">
        <v>21</v>
      </c>
      <c r="L179" s="93">
        <v>62</v>
      </c>
      <c r="M179" s="93">
        <v>20</v>
      </c>
      <c r="N179" s="93">
        <v>507</v>
      </c>
      <c r="O179" s="93" t="s">
        <v>498</v>
      </c>
      <c r="P179" s="93">
        <v>4252672</v>
      </c>
    </row>
    <row r="180" spans="1:16" x14ac:dyDescent="0.45">
      <c r="A180" s="93">
        <v>1026</v>
      </c>
      <c r="B180" t="s">
        <v>41</v>
      </c>
      <c r="C180" s="93">
        <v>1024</v>
      </c>
      <c r="D180">
        <v>8</v>
      </c>
      <c r="E180">
        <v>0.44963110569870957</v>
      </c>
      <c r="F180">
        <v>0.44300585569863948</v>
      </c>
      <c r="G180">
        <v>0.17730335713524681</v>
      </c>
      <c r="H180">
        <v>0.53003611403101869</v>
      </c>
      <c r="I180">
        <v>1.388533115960934E-2</v>
      </c>
      <c r="J180" s="93">
        <v>12</v>
      </c>
      <c r="K180" s="93">
        <v>12</v>
      </c>
      <c r="L180" s="93">
        <v>29</v>
      </c>
      <c r="M180" s="93">
        <v>10</v>
      </c>
      <c r="N180" s="93">
        <v>360</v>
      </c>
      <c r="O180" s="93" t="s">
        <v>499</v>
      </c>
      <c r="P180" s="93">
        <v>8446976</v>
      </c>
    </row>
    <row r="181" spans="1:16" x14ac:dyDescent="0.45">
      <c r="A181" s="93">
        <v>2050</v>
      </c>
      <c r="B181" t="s">
        <v>42</v>
      </c>
      <c r="C181" s="93">
        <v>1024</v>
      </c>
      <c r="D181">
        <v>8</v>
      </c>
      <c r="E181">
        <v>0.86090288069818677</v>
      </c>
      <c r="F181">
        <v>0.86303273070023123</v>
      </c>
      <c r="G181">
        <v>0.5424658440314587</v>
      </c>
      <c r="H181">
        <v>1.047293904030731</v>
      </c>
      <c r="I181">
        <v>2.1737143014345005E-2</v>
      </c>
      <c r="J181" s="93">
        <v>6</v>
      </c>
      <c r="K181" s="93">
        <v>6</v>
      </c>
      <c r="L181" s="93">
        <v>10</v>
      </c>
      <c r="M181" s="93">
        <v>5</v>
      </c>
      <c r="N181" s="93">
        <v>230</v>
      </c>
      <c r="O181" s="93" t="s">
        <v>500</v>
      </c>
      <c r="P181" s="93">
        <v>16835584</v>
      </c>
    </row>
    <row r="182" spans="1:16" x14ac:dyDescent="0.45">
      <c r="A182" s="93">
        <v>4098</v>
      </c>
      <c r="B182" t="s">
        <v>43</v>
      </c>
      <c r="C182" s="93">
        <v>1024</v>
      </c>
      <c r="D182">
        <v>8</v>
      </c>
      <c r="E182">
        <v>1.7308005973647393</v>
      </c>
      <c r="F182">
        <v>1.6847889973664778</v>
      </c>
      <c r="G182">
        <v>1.9968064307020943</v>
      </c>
      <c r="H182">
        <v>2.1177022640320904</v>
      </c>
      <c r="I182">
        <v>4.6438108776675334E-2</v>
      </c>
      <c r="J182" s="93">
        <v>3</v>
      </c>
      <c r="K182" s="93">
        <v>3</v>
      </c>
      <c r="L182" s="93">
        <v>3</v>
      </c>
      <c r="M182" s="93">
        <v>3</v>
      </c>
      <c r="N182" s="93">
        <v>108</v>
      </c>
      <c r="O182" s="93" t="s">
        <v>501</v>
      </c>
      <c r="P182" s="93">
        <v>33612800</v>
      </c>
    </row>
    <row r="183" spans="1:16" x14ac:dyDescent="0.45">
      <c r="A183" s="93">
        <v>8194</v>
      </c>
      <c r="B183" t="s">
        <v>44</v>
      </c>
      <c r="C183" s="93">
        <v>1024</v>
      </c>
      <c r="D183">
        <v>8</v>
      </c>
      <c r="E183">
        <v>3.5211815140369351</v>
      </c>
      <c r="F183">
        <v>3.4888944140343581</v>
      </c>
      <c r="G183">
        <v>9.7541278640214948</v>
      </c>
      <c r="H183">
        <v>4.4146144640267364</v>
      </c>
      <c r="I183">
        <v>9.0993663248624762E-2</v>
      </c>
      <c r="J183" s="93">
        <v>2</v>
      </c>
      <c r="K183" s="93">
        <v>2</v>
      </c>
      <c r="L183" s="93">
        <v>1</v>
      </c>
      <c r="M183" s="93">
        <v>2</v>
      </c>
      <c r="N183" s="93">
        <v>56</v>
      </c>
      <c r="O183" s="93" t="s">
        <v>502</v>
      </c>
      <c r="P183" s="93">
        <v>67167232</v>
      </c>
    </row>
    <row r="184" spans="1:16" x14ac:dyDescent="0.45">
      <c r="A184" s="93">
        <v>16386</v>
      </c>
      <c r="B184" t="s">
        <v>45</v>
      </c>
      <c r="C184" s="93">
        <v>1024</v>
      </c>
      <c r="D184">
        <v>8</v>
      </c>
      <c r="E184">
        <v>7.5331332640430544</v>
      </c>
      <c r="F184">
        <v>7.400213564027136</v>
      </c>
      <c r="G184">
        <v>53.178915664038421</v>
      </c>
      <c r="H184">
        <v>9.690102264031804</v>
      </c>
      <c r="I184">
        <v>0.74888255398052705</v>
      </c>
      <c r="J184" s="93">
        <v>1</v>
      </c>
      <c r="K184" s="93">
        <v>1</v>
      </c>
      <c r="L184" s="93">
        <v>1</v>
      </c>
      <c r="M184" s="93">
        <v>1</v>
      </c>
      <c r="N184" s="93">
        <v>9</v>
      </c>
      <c r="O184" s="93" t="s">
        <v>503</v>
      </c>
      <c r="P184" s="93">
        <v>134276096</v>
      </c>
    </row>
    <row r="185" spans="1:16" x14ac:dyDescent="0.45">
      <c r="J185" s="93"/>
      <c r="K185" s="93"/>
      <c r="L185" s="93"/>
      <c r="M185" s="93"/>
      <c r="N185" s="93"/>
    </row>
    <row r="186" spans="1:16" x14ac:dyDescent="0.45">
      <c r="J186" s="93"/>
      <c r="K186" s="93"/>
      <c r="L186" s="93"/>
      <c r="M186" s="93"/>
      <c r="N186" s="93"/>
    </row>
    <row r="187" spans="1:16" x14ac:dyDescent="0.45">
      <c r="J187" s="93"/>
      <c r="K187" s="93"/>
      <c r="L187" s="93"/>
      <c r="M187" s="93"/>
      <c r="N187" s="93"/>
      <c r="P187" s="93"/>
    </row>
    <row r="188" spans="1:16" x14ac:dyDescent="0.45">
      <c r="J188" s="93"/>
      <c r="K188" s="93"/>
      <c r="L188" s="93"/>
      <c r="M188" s="93"/>
      <c r="N188" s="93"/>
    </row>
    <row r="189" spans="1:16" x14ac:dyDescent="0.45">
      <c r="J189" s="93"/>
      <c r="K189" s="93"/>
      <c r="L189" s="93"/>
      <c r="M189" s="93"/>
      <c r="N189" s="93"/>
    </row>
    <row r="190" spans="1:16" x14ac:dyDescent="0.45">
      <c r="J190" s="93"/>
      <c r="K190" s="93"/>
      <c r="L190" s="93"/>
      <c r="M190" s="93"/>
      <c r="N190" s="93"/>
    </row>
    <row r="191" spans="1:16" x14ac:dyDescent="0.45">
      <c r="J191" s="93"/>
      <c r="K191" s="93"/>
      <c r="L191" s="93"/>
      <c r="M191" s="93"/>
      <c r="N191" s="93"/>
    </row>
    <row r="192" spans="1:16" x14ac:dyDescent="0.45">
      <c r="J192" s="93"/>
      <c r="K192" s="93"/>
      <c r="L192" s="93"/>
      <c r="M192" s="93"/>
      <c r="N192" s="93"/>
    </row>
    <row r="193" spans="10:14" x14ac:dyDescent="0.45">
      <c r="J193" s="93"/>
      <c r="K193" s="93"/>
      <c r="L193" s="93"/>
      <c r="M193" s="93"/>
      <c r="N193" s="93"/>
    </row>
    <row r="194" spans="10:14" x14ac:dyDescent="0.45">
      <c r="J194" s="93"/>
      <c r="K194" s="93"/>
      <c r="L194" s="93"/>
      <c r="M194" s="93"/>
      <c r="N194" s="93"/>
    </row>
    <row r="195" spans="10:14" x14ac:dyDescent="0.45">
      <c r="J195" s="93"/>
      <c r="K195" s="93"/>
      <c r="L195" s="93"/>
      <c r="M195" s="93"/>
      <c r="N195" s="93"/>
    </row>
    <row r="196" spans="10:14" x14ac:dyDescent="0.45">
      <c r="J196" s="93"/>
      <c r="K196" s="93"/>
      <c r="L196" s="93"/>
      <c r="M196" s="93"/>
      <c r="N196" s="93"/>
    </row>
    <row r="197" spans="10:14" x14ac:dyDescent="0.45">
      <c r="J197" s="93"/>
      <c r="K197" s="93"/>
      <c r="L197" s="93"/>
      <c r="M197" s="93"/>
      <c r="N197" s="93"/>
    </row>
    <row r="198" spans="10:14" x14ac:dyDescent="0.45">
      <c r="J198" s="93"/>
      <c r="K198" s="93"/>
      <c r="L198" s="93"/>
      <c r="M198" s="93"/>
      <c r="N198" s="93"/>
    </row>
    <row r="199" spans="10:14" x14ac:dyDescent="0.45">
      <c r="J199" s="93"/>
      <c r="K199" s="93"/>
      <c r="L199" s="93"/>
      <c r="M199" s="93"/>
      <c r="N199" s="93"/>
    </row>
    <row r="200" spans="10:14" x14ac:dyDescent="0.45">
      <c r="J200" s="93"/>
      <c r="K200" s="93"/>
      <c r="L200" s="93"/>
      <c r="M200" s="93"/>
      <c r="N200" s="93"/>
    </row>
    <row r="201" spans="10:14" x14ac:dyDescent="0.45">
      <c r="J201" s="93"/>
      <c r="K201" s="93"/>
      <c r="L201" s="93"/>
      <c r="M201" s="93"/>
      <c r="N201" s="93"/>
    </row>
    <row r="202" spans="10:14" x14ac:dyDescent="0.45">
      <c r="J202" s="93"/>
      <c r="K202" s="93"/>
      <c r="L202" s="93"/>
      <c r="M202" s="93"/>
      <c r="N202" s="93"/>
    </row>
    <row r="203" spans="10:14" x14ac:dyDescent="0.45">
      <c r="J203" s="93"/>
      <c r="K203" s="93"/>
      <c r="L203" s="93"/>
      <c r="M203" s="93"/>
      <c r="N203" s="93"/>
    </row>
    <row r="204" spans="10:14" x14ac:dyDescent="0.45">
      <c r="J204" s="93"/>
      <c r="K204" s="93"/>
      <c r="L204" s="93"/>
      <c r="M204" s="93"/>
      <c r="N204" s="93"/>
    </row>
    <row r="205" spans="10:14" x14ac:dyDescent="0.45">
      <c r="J205" s="93"/>
      <c r="K205" s="93"/>
      <c r="L205" s="93"/>
      <c r="M205" s="93"/>
      <c r="N205" s="93"/>
    </row>
    <row r="206" spans="10:14" x14ac:dyDescent="0.45">
      <c r="J206" s="93"/>
      <c r="K206" s="93"/>
      <c r="L206" s="93"/>
      <c r="M206" s="93"/>
      <c r="N206" s="93"/>
    </row>
    <row r="207" spans="10:14" x14ac:dyDescent="0.45">
      <c r="J207" s="93"/>
      <c r="K207" s="93"/>
      <c r="L207" s="93"/>
      <c r="M207" s="93"/>
      <c r="N207" s="93"/>
    </row>
    <row r="208" spans="10:14" x14ac:dyDescent="0.45">
      <c r="J208" s="93"/>
      <c r="K208" s="93"/>
      <c r="L208" s="93"/>
      <c r="M208" s="93"/>
      <c r="N208" s="93"/>
    </row>
    <row r="209" spans="10:14" x14ac:dyDescent="0.45">
      <c r="J209" s="93"/>
      <c r="K209" s="93"/>
      <c r="L209" s="93"/>
      <c r="M209" s="93"/>
      <c r="N209" s="93"/>
    </row>
    <row r="210" spans="10:14" x14ac:dyDescent="0.45">
      <c r="J210" s="93"/>
      <c r="K210" s="93"/>
      <c r="L210" s="93"/>
      <c r="M210" s="93"/>
      <c r="N210" s="93"/>
    </row>
    <row r="211" spans="10:14" x14ac:dyDescent="0.45">
      <c r="J211" s="93"/>
      <c r="K211" s="93"/>
      <c r="L211" s="93"/>
      <c r="M211" s="93"/>
      <c r="N211" s="93"/>
    </row>
    <row r="212" spans="10:14" x14ac:dyDescent="0.45">
      <c r="J212" s="93"/>
      <c r="K212" s="93"/>
      <c r="L212" s="93"/>
      <c r="M212" s="93"/>
      <c r="N212" s="93"/>
    </row>
    <row r="213" spans="10:14" x14ac:dyDescent="0.45">
      <c r="J213" s="93"/>
      <c r="K213" s="93"/>
      <c r="L213" s="93"/>
      <c r="M213" s="93"/>
      <c r="N213" s="93"/>
    </row>
    <row r="214" spans="10:14" x14ac:dyDescent="0.45">
      <c r="J214" s="93"/>
      <c r="K214" s="93"/>
      <c r="L214" s="93"/>
      <c r="M214" s="93"/>
      <c r="N214" s="93"/>
    </row>
    <row r="215" spans="10:14" x14ac:dyDescent="0.45">
      <c r="J215" s="93"/>
      <c r="K215" s="93"/>
      <c r="L215" s="93"/>
      <c r="M215" s="93"/>
      <c r="N215" s="93"/>
    </row>
    <row r="216" spans="10:14" x14ac:dyDescent="0.45">
      <c r="J216" s="93"/>
      <c r="K216" s="93"/>
      <c r="L216" s="93"/>
      <c r="M216" s="93"/>
      <c r="N216" s="93"/>
    </row>
    <row r="217" spans="10:14" x14ac:dyDescent="0.45">
      <c r="J217" s="93"/>
      <c r="K217" s="93"/>
      <c r="L217" s="93"/>
      <c r="M217" s="93"/>
      <c r="N217" s="93"/>
    </row>
    <row r="218" spans="10:14" x14ac:dyDescent="0.45">
      <c r="J218" s="93"/>
      <c r="K218" s="93"/>
      <c r="L218" s="93"/>
      <c r="M218" s="93"/>
      <c r="N218" s="93"/>
    </row>
    <row r="219" spans="10:14" x14ac:dyDescent="0.45">
      <c r="J219" s="93"/>
      <c r="K219" s="93"/>
      <c r="L219" s="93"/>
      <c r="M219" s="93"/>
      <c r="N219" s="93"/>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7585" r:id="rId4" name="Button 1">
              <controlPr defaultSize="0" print="0" autoFill="0" autoPict="0" macro="[0]!RunSpeedTests">
                <anchor moveWithCells="1" sizeWithCells="1">
                  <from>
                    <xdr:col>5</xdr:col>
                    <xdr:colOff>1062038</xdr:colOff>
                    <xdr:row>1</xdr:row>
                    <xdr:rowOff>300038</xdr:rowOff>
                  </from>
                  <to>
                    <xdr:col>6</xdr:col>
                    <xdr:colOff>971550</xdr:colOff>
                    <xdr:row>4</xdr:row>
                    <xdr:rowOff>119063</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D18FD7-C3A5-4363-81B0-A057FC82D580}">
  <sheetPr codeName="shPerformance6"/>
  <dimension ref="A2:L36"/>
  <sheetViews>
    <sheetView showGridLines="0" showRowColHeaders="0" zoomScaleNormal="100" workbookViewId="0">
      <pane ySplit="5" topLeftCell="A6" activePane="bottomLeft" state="frozen"/>
      <selection pane="bottomLeft"/>
    </sheetView>
  </sheetViews>
  <sheetFormatPr defaultRowHeight="14.25" x14ac:dyDescent="0.45"/>
  <cols>
    <col min="1" max="1" width="10.265625" bestFit="1" customWidth="1"/>
    <col min="2" max="2" width="16" bestFit="1" customWidth="1"/>
    <col min="3" max="3" width="9.1328125" bestFit="1" customWidth="1"/>
    <col min="4" max="4" width="8.1328125" bestFit="1" customWidth="1"/>
    <col min="5" max="5" width="11.73046875" bestFit="1" customWidth="1"/>
    <col min="6" max="6" width="15.1328125" bestFit="1" customWidth="1"/>
    <col min="7" max="7" width="16.3984375" customWidth="1"/>
    <col min="8" max="8" width="11.265625" bestFit="1" customWidth="1"/>
    <col min="9" max="9" width="11" bestFit="1" customWidth="1"/>
    <col min="10" max="10" width="14.1328125" bestFit="1" customWidth="1"/>
    <col min="11" max="11" width="25.3984375" customWidth="1"/>
    <col min="12" max="12" width="11.59765625" bestFit="1" customWidth="1"/>
  </cols>
  <sheetData>
    <row r="2" spans="1:12" ht="28.5" x14ac:dyDescent="0.85">
      <c r="A2" s="1" t="s">
        <v>222</v>
      </c>
    </row>
    <row r="3" spans="1:12" x14ac:dyDescent="0.45">
      <c r="L3" s="93"/>
    </row>
    <row r="5" spans="1:12" x14ac:dyDescent="0.45">
      <c r="A5" s="14" t="s">
        <v>925</v>
      </c>
      <c r="K5" s="14" t="s">
        <v>923</v>
      </c>
    </row>
    <row r="6" spans="1:12" ht="42.75" x14ac:dyDescent="0.45">
      <c r="K6" s="107" t="s">
        <v>924</v>
      </c>
    </row>
    <row r="7" spans="1:12" ht="42.75" x14ac:dyDescent="0.45">
      <c r="A7" s="12" t="s">
        <v>10</v>
      </c>
      <c r="B7" s="12" t="s">
        <v>11</v>
      </c>
      <c r="C7" s="12" t="s">
        <v>12</v>
      </c>
      <c r="D7" s="106" t="s">
        <v>922</v>
      </c>
      <c r="E7" s="13" t="s">
        <v>672</v>
      </c>
      <c r="F7" s="13" t="s">
        <v>374</v>
      </c>
      <c r="G7" s="13" t="s">
        <v>898</v>
      </c>
      <c r="H7" s="13" t="str" cm="1">
        <f t="array" ref="H7:J7">"NCalls"&amp;CHAR(10)&amp;E7:G7</f>
        <v>NCalls
CSVRead
v0.14</v>
      </c>
      <c r="I7" s="13" t="str">
        <v>NCalls
sdkn104
v1.9</v>
      </c>
      <c r="J7" s="13" t="str">
        <v>NCalls
ArrayFromCSVfile</v>
      </c>
      <c r="K7" s="12" t="s">
        <v>14</v>
      </c>
      <c r="L7" s="12" t="s">
        <v>15</v>
      </c>
    </row>
    <row r="8" spans="1:12" x14ac:dyDescent="0.45">
      <c r="A8">
        <f>LEN(B8)</f>
        <v>1</v>
      </c>
      <c r="B8" t="s">
        <v>16</v>
      </c>
      <c r="C8" s="93">
        <v>1</v>
      </c>
      <c r="D8">
        <v>1</v>
      </c>
      <c r="E8">
        <v>1.7644801248840853E-4</v>
      </c>
      <c r="F8">
        <v>1.1477924232639978E-4</v>
      </c>
      <c r="G8">
        <v>1.1355474123241447E-4</v>
      </c>
      <c r="H8" s="93">
        <v>5471</v>
      </c>
      <c r="I8" s="93">
        <v>8255</v>
      </c>
      <c r="J8" s="93">
        <v>8340</v>
      </c>
      <c r="K8" s="60" t="s">
        <v>377</v>
      </c>
      <c r="L8" s="93">
        <v>3</v>
      </c>
    </row>
    <row r="9" spans="1:12" x14ac:dyDescent="0.45">
      <c r="A9">
        <f t="shared" ref="A9:A21" si="0">LEN(B9)</f>
        <v>1</v>
      </c>
      <c r="B9" t="s">
        <v>16</v>
      </c>
      <c r="C9" s="93">
        <v>2</v>
      </c>
      <c r="D9">
        <f>D8*2</f>
        <v>2</v>
      </c>
      <c r="E9">
        <v>1.8445118421340419E-4</v>
      </c>
      <c r="F9">
        <v>1.20630134380587E-4</v>
      </c>
      <c r="G9">
        <v>1.1550345418980276E-4</v>
      </c>
      <c r="H9" s="93">
        <v>5241</v>
      </c>
      <c r="I9" s="93">
        <v>7875</v>
      </c>
      <c r="J9" s="93">
        <v>8206</v>
      </c>
      <c r="K9" s="61" t="s">
        <v>909</v>
      </c>
      <c r="L9" s="93">
        <v>10</v>
      </c>
    </row>
    <row r="10" spans="1:12" x14ac:dyDescent="0.45">
      <c r="A10">
        <f t="shared" si="0"/>
        <v>1</v>
      </c>
      <c r="B10" t="s">
        <v>16</v>
      </c>
      <c r="C10" s="93">
        <v>4</v>
      </c>
      <c r="D10">
        <f t="shared" ref="C10:D16" si="1">D9*2</f>
        <v>4</v>
      </c>
      <c r="E10">
        <v>2.0120135983347796E-4</v>
      </c>
      <c r="F10">
        <v>1.3190786813201488E-4</v>
      </c>
      <c r="G10">
        <v>1.2532129681308855E-4</v>
      </c>
      <c r="H10" s="93">
        <v>4818</v>
      </c>
      <c r="I10" s="93">
        <v>7233</v>
      </c>
      <c r="J10" s="93">
        <v>7595</v>
      </c>
      <c r="K10" s="61" t="s">
        <v>910</v>
      </c>
      <c r="L10" s="93">
        <v>36</v>
      </c>
    </row>
    <row r="11" spans="1:12" x14ac:dyDescent="0.45">
      <c r="A11">
        <f t="shared" si="0"/>
        <v>1</v>
      </c>
      <c r="B11" t="s">
        <v>16</v>
      </c>
      <c r="C11" s="93">
        <v>8</v>
      </c>
      <c r="D11">
        <f t="shared" si="1"/>
        <v>8</v>
      </c>
      <c r="E11">
        <v>2.7148083755594495E-4</v>
      </c>
      <c r="F11">
        <v>1.7899621343273755E-4</v>
      </c>
      <c r="G11">
        <v>1.5881782411461212E-4</v>
      </c>
      <c r="H11" s="93">
        <v>3600</v>
      </c>
      <c r="I11" s="93">
        <v>5396</v>
      </c>
      <c r="J11" s="93">
        <v>6055</v>
      </c>
      <c r="K11" s="61" t="s">
        <v>911</v>
      </c>
      <c r="L11" s="93">
        <v>136</v>
      </c>
    </row>
    <row r="12" spans="1:12" x14ac:dyDescent="0.45">
      <c r="A12">
        <f t="shared" si="0"/>
        <v>1</v>
      </c>
      <c r="B12" t="s">
        <v>16</v>
      </c>
      <c r="C12" s="93">
        <v>16</v>
      </c>
      <c r="D12">
        <f t="shared" si="1"/>
        <v>16</v>
      </c>
      <c r="E12">
        <v>5.3517332450247362E-4</v>
      </c>
      <c r="F12">
        <v>3.5523165980093049E-4</v>
      </c>
      <c r="G12">
        <v>2.8731259291933111E-4</v>
      </c>
      <c r="H12" s="93">
        <v>1847</v>
      </c>
      <c r="I12" s="93">
        <v>2766</v>
      </c>
      <c r="J12" s="93">
        <v>3406</v>
      </c>
      <c r="K12" s="61" t="s">
        <v>912</v>
      </c>
      <c r="L12" s="93">
        <v>528</v>
      </c>
    </row>
    <row r="13" spans="1:12" x14ac:dyDescent="0.45">
      <c r="A13">
        <f t="shared" si="0"/>
        <v>1</v>
      </c>
      <c r="B13" t="s">
        <v>16</v>
      </c>
      <c r="C13" s="93">
        <v>32</v>
      </c>
      <c r="D13">
        <f t="shared" si="1"/>
        <v>32</v>
      </c>
      <c r="E13">
        <v>1.6377223616258511E-3</v>
      </c>
      <c r="F13">
        <v>1.0567130646882592E-3</v>
      </c>
      <c r="G13">
        <v>8.0562709368125823E-4</v>
      </c>
      <c r="H13" s="93">
        <v>609</v>
      </c>
      <c r="I13" s="93">
        <v>941</v>
      </c>
      <c r="J13" s="93">
        <v>1232</v>
      </c>
      <c r="K13" s="61" t="s">
        <v>913</v>
      </c>
      <c r="L13" s="93">
        <v>2080</v>
      </c>
    </row>
    <row r="14" spans="1:12" x14ac:dyDescent="0.45">
      <c r="A14">
        <f t="shared" si="0"/>
        <v>1</v>
      </c>
      <c r="B14" t="s">
        <v>16</v>
      </c>
      <c r="C14">
        <f t="shared" si="1"/>
        <v>64</v>
      </c>
      <c r="D14">
        <f t="shared" si="1"/>
        <v>64</v>
      </c>
      <c r="E14">
        <v>6.4179169871830775E-3</v>
      </c>
      <c r="F14">
        <v>3.8925967586751014E-3</v>
      </c>
      <c r="G14">
        <v>2.9890384826220711E-3</v>
      </c>
      <c r="H14" s="93">
        <v>156</v>
      </c>
      <c r="I14" s="93">
        <v>257</v>
      </c>
      <c r="J14" s="93">
        <v>334</v>
      </c>
      <c r="K14" s="61" t="s">
        <v>914</v>
      </c>
      <c r="L14" s="93">
        <v>8256</v>
      </c>
    </row>
    <row r="15" spans="1:12" x14ac:dyDescent="0.45">
      <c r="A15">
        <f t="shared" si="0"/>
        <v>1</v>
      </c>
      <c r="B15" t="s">
        <v>16</v>
      </c>
      <c r="C15">
        <f t="shared" si="1"/>
        <v>128</v>
      </c>
      <c r="D15">
        <f t="shared" si="1"/>
        <v>128</v>
      </c>
      <c r="E15">
        <v>2.3822850409788418E-2</v>
      </c>
      <c r="F15">
        <v>1.5324832721456415E-2</v>
      </c>
      <c r="G15">
        <v>1.1657537619151665E-2</v>
      </c>
      <c r="H15" s="93">
        <v>43</v>
      </c>
      <c r="I15" s="93">
        <v>66</v>
      </c>
      <c r="J15" s="93">
        <v>86</v>
      </c>
      <c r="K15" s="61" t="s">
        <v>915</v>
      </c>
      <c r="L15" s="93">
        <v>32896</v>
      </c>
    </row>
    <row r="16" spans="1:12" x14ac:dyDescent="0.45">
      <c r="A16">
        <f t="shared" si="0"/>
        <v>1</v>
      </c>
      <c r="B16" t="s">
        <v>16</v>
      </c>
      <c r="C16">
        <f t="shared" si="1"/>
        <v>256</v>
      </c>
      <c r="D16">
        <f t="shared" si="1"/>
        <v>256</v>
      </c>
      <c r="E16">
        <v>9.599932969180576E-2</v>
      </c>
      <c r="F16">
        <v>6.6397720031857024E-2</v>
      </c>
      <c r="G16">
        <v>5.0958153781941511E-2</v>
      </c>
      <c r="H16" s="93">
        <v>11</v>
      </c>
      <c r="I16" s="93">
        <v>16</v>
      </c>
      <c r="J16" s="93">
        <v>20</v>
      </c>
      <c r="K16" s="61" t="s">
        <v>916</v>
      </c>
      <c r="L16" s="93">
        <v>131328</v>
      </c>
    </row>
    <row r="17" spans="1:12" x14ac:dyDescent="0.45">
      <c r="A17">
        <f t="shared" ref="A17:A19" si="2">LEN(B17)</f>
        <v>1</v>
      </c>
      <c r="B17" t="s">
        <v>16</v>
      </c>
      <c r="C17">
        <f t="shared" ref="C17:C21" si="3">C16*2</f>
        <v>512</v>
      </c>
      <c r="D17">
        <f t="shared" ref="D17:D21" si="4">D16*2</f>
        <v>512</v>
      </c>
      <c r="E17">
        <v>0.59267523878119599</v>
      </c>
      <c r="F17">
        <v>0.27987241378181554</v>
      </c>
      <c r="G17">
        <v>0.22796689878199891</v>
      </c>
      <c r="H17" s="93">
        <v>2</v>
      </c>
      <c r="I17" s="93">
        <v>4</v>
      </c>
      <c r="J17" s="93">
        <v>5</v>
      </c>
      <c r="K17" s="61" t="s">
        <v>917</v>
      </c>
      <c r="L17" s="93">
        <v>524800</v>
      </c>
    </row>
    <row r="18" spans="1:12" x14ac:dyDescent="0.45">
      <c r="A18">
        <f t="shared" si="2"/>
        <v>1</v>
      </c>
      <c r="B18" t="s">
        <v>16</v>
      </c>
      <c r="C18">
        <f t="shared" si="3"/>
        <v>1024</v>
      </c>
      <c r="D18">
        <f t="shared" si="4"/>
        <v>1024</v>
      </c>
      <c r="E18">
        <v>1.6514603387830378</v>
      </c>
      <c r="F18">
        <v>1.2590950387883297</v>
      </c>
      <c r="G18">
        <v>1.1223542387805012</v>
      </c>
      <c r="H18" s="93">
        <v>1</v>
      </c>
      <c r="I18" s="93">
        <v>1</v>
      </c>
      <c r="J18" s="93">
        <v>1</v>
      </c>
      <c r="K18" s="61" t="s">
        <v>918</v>
      </c>
      <c r="L18" s="93">
        <v>2098176</v>
      </c>
    </row>
    <row r="19" spans="1:12" x14ac:dyDescent="0.45">
      <c r="A19">
        <f t="shared" si="2"/>
        <v>1</v>
      </c>
      <c r="B19" t="s">
        <v>16</v>
      </c>
      <c r="C19">
        <f t="shared" si="3"/>
        <v>2048</v>
      </c>
      <c r="D19">
        <f t="shared" si="4"/>
        <v>2048</v>
      </c>
      <c r="E19">
        <v>7.7898979387744856</v>
      </c>
      <c r="F19">
        <v>6.1225244387813671</v>
      </c>
      <c r="G19">
        <v>5.2295692387768593</v>
      </c>
      <c r="H19" s="93">
        <v>1</v>
      </c>
      <c r="I19" s="93">
        <v>1</v>
      </c>
      <c r="J19" s="93">
        <v>1</v>
      </c>
      <c r="K19" s="61" t="s">
        <v>919</v>
      </c>
      <c r="L19" s="93">
        <v>8390656</v>
      </c>
    </row>
    <row r="20" spans="1:12" x14ac:dyDescent="0.45">
      <c r="A20">
        <f t="shared" si="0"/>
        <v>1</v>
      </c>
      <c r="B20" t="s">
        <v>16</v>
      </c>
      <c r="C20">
        <f t="shared" si="3"/>
        <v>4096</v>
      </c>
      <c r="D20">
        <f t="shared" si="4"/>
        <v>4096</v>
      </c>
      <c r="E20">
        <v>32.304938438776702</v>
      </c>
      <c r="F20">
        <v>28.03440563877561</v>
      </c>
      <c r="G20">
        <v>26.263708238787189</v>
      </c>
      <c r="H20" s="93">
        <v>1</v>
      </c>
      <c r="I20" s="93">
        <v>1</v>
      </c>
      <c r="J20" s="93">
        <v>1</v>
      </c>
      <c r="K20" s="61" t="s">
        <v>920</v>
      </c>
      <c r="L20" s="93">
        <v>33558528</v>
      </c>
    </row>
    <row r="21" spans="1:12" x14ac:dyDescent="0.45">
      <c r="A21">
        <f t="shared" si="0"/>
        <v>1</v>
      </c>
      <c r="B21" t="s">
        <v>16</v>
      </c>
      <c r="C21">
        <f t="shared" si="3"/>
        <v>8192</v>
      </c>
      <c r="D21">
        <f t="shared" si="4"/>
        <v>8192</v>
      </c>
      <c r="E21">
        <v>159.12672273879329</v>
      </c>
      <c r="F21">
        <v>156.65383093877503</v>
      </c>
      <c r="G21">
        <v>169.5070796387798</v>
      </c>
      <c r="H21" s="93">
        <v>1</v>
      </c>
      <c r="I21" s="93">
        <v>1</v>
      </c>
      <c r="J21" s="93">
        <v>1</v>
      </c>
      <c r="K21" s="61" t="s">
        <v>921</v>
      </c>
      <c r="L21" s="93">
        <v>134225920</v>
      </c>
    </row>
    <row r="36" spans="5:5" x14ac:dyDescent="0.45">
      <c r="E36" s="93"/>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8849" r:id="rId4" name="Button 1">
              <controlPr defaultSize="0" print="0" autoFill="0" autoPict="0" macro="[0]!RunSpeedTests">
                <anchor moveWithCells="1" sizeWithCells="1">
                  <from>
                    <xdr:col>4</xdr:col>
                    <xdr:colOff>652463</xdr:colOff>
                    <xdr:row>0</xdr:row>
                    <xdr:rowOff>52388</xdr:rowOff>
                  </from>
                  <to>
                    <xdr:col>5</xdr:col>
                    <xdr:colOff>804863</xdr:colOff>
                    <xdr:row>2</xdr:row>
                    <xdr:rowOff>52388</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08C012-73C2-4F83-ABA0-A7B56C41F06D}">
  <sheetPr codeName="shRegExp"/>
  <dimension ref="B1:M171"/>
  <sheetViews>
    <sheetView showGridLines="0" showRowColHeaders="0" zoomScaleNormal="100" workbookViewId="0"/>
  </sheetViews>
  <sheetFormatPr defaultRowHeight="14.25" x14ac:dyDescent="0.45"/>
  <cols>
    <col min="1" max="1" width="4.59765625" customWidth="1"/>
    <col min="2" max="2" width="27.1328125" bestFit="1" customWidth="1"/>
    <col min="3" max="3" width="7" bestFit="1" customWidth="1"/>
    <col min="4" max="5" width="7.265625" bestFit="1" customWidth="1"/>
    <col min="6" max="6" width="7.73046875" bestFit="1" customWidth="1"/>
    <col min="7" max="7" width="10.59765625" customWidth="1"/>
    <col min="8" max="8" width="28" bestFit="1" customWidth="1"/>
    <col min="9" max="11" width="14.265625" bestFit="1" customWidth="1"/>
    <col min="12" max="13" width="10.59765625" customWidth="1"/>
    <col min="14" max="14" width="23.1328125" bestFit="1" customWidth="1"/>
  </cols>
  <sheetData>
    <row r="1" spans="2:13" ht="28.5" x14ac:dyDescent="0.85">
      <c r="B1" s="1" t="s">
        <v>319</v>
      </c>
    </row>
    <row r="2" spans="2:13" x14ac:dyDescent="0.45">
      <c r="K2" s="35" t="s">
        <v>289</v>
      </c>
      <c r="L2" s="14" t="s">
        <v>291</v>
      </c>
    </row>
    <row r="3" spans="2:13" x14ac:dyDescent="0.45">
      <c r="B3" s="14" t="s">
        <v>318</v>
      </c>
      <c r="K3" s="35" t="s">
        <v>292</v>
      </c>
      <c r="L3" s="14" t="s">
        <v>304</v>
      </c>
    </row>
    <row r="4" spans="2:13" x14ac:dyDescent="0.45">
      <c r="B4" s="48" t="s">
        <v>551</v>
      </c>
      <c r="F4" s="14"/>
      <c r="G4" s="14"/>
      <c r="H4" s="14"/>
      <c r="I4" s="14"/>
      <c r="K4" s="50" t="s">
        <v>290</v>
      </c>
      <c r="L4" s="14" t="s">
        <v>305</v>
      </c>
    </row>
    <row r="5" spans="2:13" x14ac:dyDescent="0.45">
      <c r="B5" s="49" t="s">
        <v>317</v>
      </c>
      <c r="F5" s="14"/>
      <c r="G5" s="14"/>
      <c r="H5" s="14"/>
      <c r="I5" s="14"/>
      <c r="K5" s="50" t="s">
        <v>303</v>
      </c>
      <c r="L5" s="14" t="s">
        <v>295</v>
      </c>
    </row>
    <row r="6" spans="2:13" x14ac:dyDescent="0.45">
      <c r="F6" s="14"/>
      <c r="G6" s="14"/>
      <c r="H6" s="14"/>
      <c r="I6" s="14"/>
      <c r="K6" s="50" t="s">
        <v>302</v>
      </c>
      <c r="L6" t="str">
        <f>L4&amp;"("&amp;L5&amp;")?"</f>
        <v>T[0-2][0-9]:[0-5][0-9]:[0-5][0-9](\.[0-9]+)?</v>
      </c>
    </row>
    <row r="7" spans="2:13" x14ac:dyDescent="0.45">
      <c r="K7" s="35" t="s">
        <v>315</v>
      </c>
      <c r="L7" s="14" t="s">
        <v>312</v>
      </c>
    </row>
    <row r="8" spans="2:13" x14ac:dyDescent="0.45">
      <c r="F8" s="14"/>
      <c r="G8" s="14"/>
      <c r="H8" s="14"/>
      <c r="I8" s="14"/>
      <c r="K8" s="50" t="s">
        <v>320</v>
      </c>
      <c r="L8" t="str">
        <f>L6&amp;"("&amp;L7&amp;")?"</f>
        <v>T[0-2][0-9]:[0-5][0-9]:[0-5][0-9](\.[0-9]+)?((Z|((\+|\-)[0-2][0-9]:[0-5][0-9])))?</v>
      </c>
    </row>
    <row r="9" spans="2:13" x14ac:dyDescent="0.45">
      <c r="B9" s="40"/>
      <c r="F9" s="47"/>
      <c r="G9" s="47"/>
      <c r="H9" s="47"/>
      <c r="I9" s="47"/>
      <c r="K9" s="50" t="s">
        <v>316</v>
      </c>
      <c r="L9" t="str">
        <f>L6&amp;L7</f>
        <v>T[0-2][0-9]:[0-5][0-9]:[0-5][0-9](\.[0-9]+)?(Z|((\+|\-)[0-2][0-9]:[0-5][0-9]))</v>
      </c>
    </row>
    <row r="10" spans="2:13" x14ac:dyDescent="0.45">
      <c r="F10" s="14"/>
      <c r="G10" s="14"/>
      <c r="H10" s="14"/>
      <c r="I10" s="14"/>
      <c r="K10" s="35" t="s">
        <v>293</v>
      </c>
      <c r="L10" t="s">
        <v>294</v>
      </c>
    </row>
    <row r="11" spans="2:13" x14ac:dyDescent="0.45">
      <c r="B11" t="s">
        <v>297</v>
      </c>
      <c r="F11" s="14"/>
      <c r="G11" s="14"/>
      <c r="H11" s="14"/>
      <c r="I11" s="14"/>
      <c r="K11" s="50" t="s">
        <v>321</v>
      </c>
      <c r="L11" s="53" t="str">
        <f>L2&amp;L3&amp;L10</f>
        <v>^[0-9][0-9][0-9][0-9]\-[[0-1][0-9]\-[0-3][0-9]$</v>
      </c>
    </row>
    <row r="12" spans="2:13" x14ac:dyDescent="0.45">
      <c r="B12" s="69" t="str" cm="1">
        <f t="array" aca="1" ref="B12" ca="1">TestFolder()&amp;"\test_good_ISO8601.csv"</f>
        <v>C:\Projects\VBA-CSV\testfiles\\test_good_ISO8601.csv</v>
      </c>
      <c r="K12" s="50" t="s">
        <v>322</v>
      </c>
      <c r="L12" s="53" t="str">
        <f>L2&amp;L3&amp;"("&amp;L6&amp;")?"&amp;L10</f>
        <v>^[0-9][0-9][0-9][0-9]\-[[0-1][0-9]\-[0-3][0-9](T[0-2][0-9]:[0-5][0-9]:[0-5][0-9](\.[0-9]+)?)?$</v>
      </c>
    </row>
    <row r="13" spans="2:13" x14ac:dyDescent="0.45">
      <c r="B13" t="s">
        <v>298</v>
      </c>
      <c r="K13" s="50" t="s">
        <v>323</v>
      </c>
      <c r="L13" s="53" t="str">
        <f>L2&amp;L3&amp;"("&amp;L9&amp;")?"&amp;L10</f>
        <v>^[0-9][0-9][0-9][0-9]\-[[0-1][0-9]\-[0-3][0-9](T[0-2][0-9]:[0-5][0-9]:[0-5][0-9](\.[0-9]+)?(Z|((\+|\-)[0-2][0-9]:[0-5][0-9])))?$</v>
      </c>
    </row>
    <row r="14" spans="2:13" x14ac:dyDescent="0.45">
      <c r="B14" s="69" t="str" cm="1">
        <f t="array" aca="1" ref="B14" ca="1">TestFolder()&amp;"\test_bad_ISO8601.csv"</f>
        <v>C:\Projects\VBA-CSV\testfiles\\test_bad_ISO8601.csv</v>
      </c>
      <c r="K14" s="50" t="s">
        <v>324</v>
      </c>
      <c r="L14" s="53" t="str">
        <f>L2&amp;L3&amp;"("&amp;L8&amp;")?"&amp;L10</f>
        <v>^[0-9][0-9][0-9][0-9]\-[[0-1][0-9]\-[0-3][0-9](T[0-2][0-9]:[0-5][0-9]:[0-5][0-9](\.[0-9]+)?((Z|((\+|\-)[0-2][0-9]:[0-5][0-9])))?)?$</v>
      </c>
    </row>
    <row r="15" spans="2:13" x14ac:dyDescent="0.45">
      <c r="E15" s="47"/>
    </row>
    <row r="16" spans="2:13" x14ac:dyDescent="0.45">
      <c r="B16" t="s">
        <v>299</v>
      </c>
      <c r="C16" s="14" t="str" cm="1">
        <f t="array" ref="C16:F16">TRANSPOSE(K11:K14)</f>
        <v>rxNoNo - accept date, reject datetime</v>
      </c>
      <c r="D16" s="14" t="str">
        <v>rxYesNo - accept date, accept datetime without time zone, reject datetime with time zone</v>
      </c>
      <c r="E16" s="14" t="str">
        <v>rxNoYes - accept date, reject datetime without time zone, accept datetime with time zone</v>
      </c>
      <c r="F16" t="str">
        <v>rxYesYes - accept date, accept datetime without time zone, accept datetime with time zone</v>
      </c>
      <c r="H16" t="s">
        <v>300</v>
      </c>
      <c r="I16" s="14" t="str" cm="1">
        <f t="array" ref="I16:L16">TRANSPOSE(K11:K14)</f>
        <v>rxNoNo - accept date, reject datetime</v>
      </c>
      <c r="J16" s="14" t="str">
        <v>rxYesNo - accept date, accept datetime without time zone, reject datetime with time zone</v>
      </c>
      <c r="K16" s="14" t="str">
        <v>rxNoYes - accept date, reject datetime without time zone, accept datetime with time zone</v>
      </c>
      <c r="L16" t="str">
        <v>rxYesYes - accept date, accept datetime without time zone, accept datetime with time zone</v>
      </c>
      <c r="M16" s="14"/>
    </row>
    <row r="17" spans="2:13" x14ac:dyDescent="0.45">
      <c r="B17" t="str" cm="1">
        <f t="array" aca="1" ref="B17:B153" ca="1">CSVRead(B12,FALSE,,,,,,,2,,,1)</f>
        <v>2023-01-17T18:40:01.786-12:00</v>
      </c>
      <c r="C17" t="b" cm="1">
        <f t="array" aca="1" ref="C17:C153" ca="1">IsRegMatch(rxNoNo,_xlfn.ANCHORARRAY($B$17))</f>
        <v>0</v>
      </c>
      <c r="D17" t="b" cm="1">
        <f t="array" aca="1" ref="D17:D153" ca="1">IsRegMatch(rxYesNo,_xlfn.ANCHORARRAY($B$17))</f>
        <v>0</v>
      </c>
      <c r="E17" t="b" cm="1">
        <f t="array" aca="1" ref="E17:E153" ca="1">IsRegMatch(rxNoYes,_xlfn.ANCHORARRAY($B$17))</f>
        <v>1</v>
      </c>
      <c r="F17" t="b" cm="1">
        <f t="array" aca="1" ref="F17:F153" ca="1">IsRegMatch(rxYesYes,_xlfn.ANCHORARRAY($B$17))</f>
        <v>1</v>
      </c>
      <c r="H17" t="str" cm="1">
        <f t="array" aca="1" ref="H17:H171" ca="1">CSVRead(B14,FALSE,,,,,,,2,2,,1)</f>
        <v>2021-00-29T17:58:23.492-12:00</v>
      </c>
      <c r="I17" t="b" cm="1">
        <f t="array" aca="1" ref="I17:I171" ca="1">IsRegMatch(rxNoNo,_xlfn.ANCHORARRAY($H$17))</f>
        <v>0</v>
      </c>
      <c r="J17" t="b" cm="1">
        <f t="array" aca="1" ref="J17:J171" ca="1">IsRegMatch(rxYesNo,_xlfn.ANCHORARRAY($H$17))</f>
        <v>0</v>
      </c>
      <c r="K17" t="b" cm="1">
        <f t="array" aca="1" ref="K17:K171" ca="1">IsRegMatch(rxNoYes,_xlfn.ANCHORARRAY($H$17))</f>
        <v>1</v>
      </c>
      <c r="L17" t="b" cm="1">
        <f t="array" aca="1" ref="L17:L171" ca="1">IsRegMatch(rxYesYes,_xlfn.ANCHORARRAY($H$17))</f>
        <v>1</v>
      </c>
      <c r="M17" s="45"/>
    </row>
    <row r="18" spans="2:13" x14ac:dyDescent="0.45">
      <c r="B18" t="str">
        <f ca="1"/>
        <v>2021-10-09T04:00:48.243-11:00</v>
      </c>
      <c r="C18" t="b">
        <f ca="1"/>
        <v>0</v>
      </c>
      <c r="D18" t="b">
        <f ca="1"/>
        <v>0</v>
      </c>
      <c r="E18" t="b">
        <f ca="1"/>
        <v>1</v>
      </c>
      <c r="F18" t="b">
        <f ca="1"/>
        <v>1</v>
      </c>
      <c r="H18" t="str">
        <f ca="1"/>
        <v>2021-13-29T17:58:23.492-12:00</v>
      </c>
      <c r="I18" t="b">
        <f ca="1"/>
        <v>0</v>
      </c>
      <c r="J18" t="b">
        <f ca="1"/>
        <v>0</v>
      </c>
      <c r="K18" t="b">
        <f ca="1"/>
        <v>1</v>
      </c>
      <c r="L18" t="b">
        <f ca="1"/>
        <v>1</v>
      </c>
      <c r="M18" s="45"/>
    </row>
    <row r="19" spans="2:13" x14ac:dyDescent="0.45">
      <c r="B19" t="str">
        <f ca="1"/>
        <v>2022-02-13T18:10:03.598-10:00</v>
      </c>
      <c r="C19" t="b">
        <f ca="1"/>
        <v>0</v>
      </c>
      <c r="D19" t="b">
        <f ca="1"/>
        <v>0</v>
      </c>
      <c r="E19" t="b">
        <f ca="1"/>
        <v>1</v>
      </c>
      <c r="F19" t="b">
        <f ca="1"/>
        <v>1</v>
      </c>
      <c r="H19" t="str">
        <f ca="1"/>
        <v>2021-06-00T17:58:23.492-12:00</v>
      </c>
      <c r="I19" t="b">
        <f ca="1"/>
        <v>0</v>
      </c>
      <c r="J19" t="b">
        <f ca="1"/>
        <v>0</v>
      </c>
      <c r="K19" t="b">
        <f ca="1"/>
        <v>1</v>
      </c>
      <c r="L19" t="b">
        <f ca="1"/>
        <v>1</v>
      </c>
      <c r="M19" s="45"/>
    </row>
    <row r="20" spans="2:13" x14ac:dyDescent="0.45">
      <c r="B20" t="str">
        <f ca="1"/>
        <v>2023-11-25T15:19:27.591-09:30</v>
      </c>
      <c r="C20" t="b">
        <f ca="1"/>
        <v>0</v>
      </c>
      <c r="D20" t="b">
        <f ca="1"/>
        <v>0</v>
      </c>
      <c r="E20" t="b">
        <f ca="1"/>
        <v>1</v>
      </c>
      <c r="F20" t="b">
        <f ca="1"/>
        <v>1</v>
      </c>
      <c r="H20" t="str">
        <f ca="1"/>
        <v>2021-06-31T17:58:23.492-12:00</v>
      </c>
      <c r="I20" t="b">
        <f ca="1"/>
        <v>0</v>
      </c>
      <c r="J20" t="b">
        <f ca="1"/>
        <v>0</v>
      </c>
      <c r="K20" t="b">
        <f ca="1"/>
        <v>1</v>
      </c>
      <c r="L20" t="b">
        <f ca="1"/>
        <v>1</v>
      </c>
      <c r="M20" s="45"/>
    </row>
    <row r="21" spans="2:13" x14ac:dyDescent="0.45">
      <c r="B21" t="str">
        <f ca="1"/>
        <v>2021-12-06T16:21:10.629-09:00</v>
      </c>
      <c r="C21" t="b">
        <f ca="1"/>
        <v>0</v>
      </c>
      <c r="D21" t="b">
        <f ca="1"/>
        <v>0</v>
      </c>
      <c r="E21" t="b">
        <f ca="1"/>
        <v>1</v>
      </c>
      <c r="F21" t="b">
        <f ca="1"/>
        <v>1</v>
      </c>
      <c r="H21" t="str">
        <f ca="1"/>
        <v>2021-06-29T25:58:23.492-12:00</v>
      </c>
      <c r="I21" t="b">
        <f ca="1"/>
        <v>0</v>
      </c>
      <c r="J21" t="b">
        <f ca="1"/>
        <v>0</v>
      </c>
      <c r="K21" t="b">
        <f ca="1"/>
        <v>1</v>
      </c>
      <c r="L21" t="b">
        <f ca="1"/>
        <v>1</v>
      </c>
      <c r="M21" s="45"/>
    </row>
    <row r="22" spans="2:13" x14ac:dyDescent="0.45">
      <c r="B22" t="str">
        <f ca="1"/>
        <v>2023-11-19T07:14:42.016-08:00</v>
      </c>
      <c r="C22" t="b">
        <f ca="1"/>
        <v>0</v>
      </c>
      <c r="D22" t="b">
        <f ca="1"/>
        <v>0</v>
      </c>
      <c r="E22" t="b">
        <f ca="1"/>
        <v>1</v>
      </c>
      <c r="F22" t="b">
        <f ca="1"/>
        <v>1</v>
      </c>
      <c r="H22" t="str">
        <f ca="1"/>
        <v>2021-06-29T17:61:23.492-12:00</v>
      </c>
      <c r="I22" t="b">
        <f ca="1"/>
        <v>0</v>
      </c>
      <c r="J22" t="b">
        <f ca="1"/>
        <v>0</v>
      </c>
      <c r="K22" t="b">
        <f ca="1"/>
        <v>0</v>
      </c>
      <c r="L22" t="b">
        <f ca="1"/>
        <v>0</v>
      </c>
      <c r="M22" s="45"/>
    </row>
    <row r="23" spans="2:13" x14ac:dyDescent="0.45">
      <c r="B23" t="str">
        <f ca="1"/>
        <v>2022-08-17T18:58:38.966-07:00</v>
      </c>
      <c r="C23" t="b">
        <f ca="1"/>
        <v>0</v>
      </c>
      <c r="D23" t="b">
        <f ca="1"/>
        <v>0</v>
      </c>
      <c r="E23" t="b">
        <f ca="1"/>
        <v>1</v>
      </c>
      <c r="F23" t="b">
        <f ca="1"/>
        <v>1</v>
      </c>
      <c r="G23" s="14"/>
      <c r="H23" t="str">
        <f ca="1"/>
        <v>2021-06-29T17:58:60.492-12:00</v>
      </c>
      <c r="I23" t="b">
        <f ca="1"/>
        <v>0</v>
      </c>
      <c r="J23" t="b">
        <f ca="1"/>
        <v>0</v>
      </c>
      <c r="K23" t="b">
        <f ca="1"/>
        <v>0</v>
      </c>
      <c r="L23" t="b">
        <f ca="1"/>
        <v>0</v>
      </c>
      <c r="M23" s="45"/>
    </row>
    <row r="24" spans="2:13" x14ac:dyDescent="0.45">
      <c r="B24" t="str">
        <f ca="1"/>
        <v>2022-12-30T19:14:19.889-06:00</v>
      </c>
      <c r="C24" t="b">
        <f ca="1"/>
        <v>0</v>
      </c>
      <c r="D24" t="b">
        <f ca="1"/>
        <v>0</v>
      </c>
      <c r="E24" t="b">
        <f ca="1"/>
        <v>1</v>
      </c>
      <c r="F24" t="b">
        <f ca="1"/>
        <v>1</v>
      </c>
      <c r="H24" t="str">
        <f ca="1"/>
        <v>2021-06-29T17:58:23.492-24:00</v>
      </c>
      <c r="I24" t="b">
        <f ca="1"/>
        <v>0</v>
      </c>
      <c r="J24" t="b">
        <f ca="1"/>
        <v>0</v>
      </c>
      <c r="K24" t="b">
        <f ca="1"/>
        <v>1</v>
      </c>
      <c r="L24" t="b">
        <f ca="1"/>
        <v>1</v>
      </c>
      <c r="M24" s="45"/>
    </row>
    <row r="25" spans="2:13" x14ac:dyDescent="0.45">
      <c r="B25" t="str">
        <f ca="1"/>
        <v>2024-03-04T13:31:04.623-05:00</v>
      </c>
      <c r="C25" t="b">
        <f ca="1"/>
        <v>0</v>
      </c>
      <c r="D25" t="b">
        <f ca="1"/>
        <v>0</v>
      </c>
      <c r="E25" t="b">
        <f ca="1"/>
        <v>1</v>
      </c>
      <c r="F25" t="b">
        <f ca="1"/>
        <v>1</v>
      </c>
      <c r="H25" t="str">
        <f ca="1"/>
        <v>2021-06-29T17:58:23.492-12:60</v>
      </c>
      <c r="I25" t="b">
        <f ca="1"/>
        <v>0</v>
      </c>
      <c r="J25" t="b">
        <f ca="1"/>
        <v>0</v>
      </c>
      <c r="K25" t="b">
        <f ca="1"/>
        <v>0</v>
      </c>
      <c r="L25" t="b">
        <f ca="1"/>
        <v>0</v>
      </c>
      <c r="M25" s="45"/>
    </row>
    <row r="26" spans="2:13" x14ac:dyDescent="0.45">
      <c r="B26" t="str">
        <f ca="1"/>
        <v>2022-05-12T09:58:34.702-04:00</v>
      </c>
      <c r="C26" t="b">
        <f ca="1"/>
        <v>0</v>
      </c>
      <c r="D26" t="b">
        <f ca="1"/>
        <v>0</v>
      </c>
      <c r="E26" t="b">
        <f ca="1"/>
        <v>1</v>
      </c>
      <c r="F26" t="b">
        <f ca="1"/>
        <v>1</v>
      </c>
      <c r="H26" t="str">
        <f ca="1"/>
        <v>2021-00-29</v>
      </c>
      <c r="I26" t="b">
        <f ca="1"/>
        <v>1</v>
      </c>
      <c r="J26" t="b">
        <f ca="1"/>
        <v>1</v>
      </c>
      <c r="K26" t="b">
        <f ca="1"/>
        <v>1</v>
      </c>
      <c r="L26" t="b">
        <f ca="1"/>
        <v>1</v>
      </c>
      <c r="M26" s="45"/>
    </row>
    <row r="27" spans="2:13" x14ac:dyDescent="0.45">
      <c r="B27" t="str">
        <f ca="1"/>
        <v>2022-02-11T12:23:33.553-03:30</v>
      </c>
      <c r="C27" t="b">
        <f ca="1"/>
        <v>0</v>
      </c>
      <c r="D27" t="b">
        <f ca="1"/>
        <v>0</v>
      </c>
      <c r="E27" t="b">
        <f ca="1"/>
        <v>1</v>
      </c>
      <c r="F27" t="b">
        <f ca="1"/>
        <v>1</v>
      </c>
      <c r="H27" t="str">
        <f ca="1"/>
        <v>2021-13-29</v>
      </c>
      <c r="I27" t="b">
        <f ca="1"/>
        <v>1</v>
      </c>
      <c r="J27" t="b">
        <f ca="1"/>
        <v>1</v>
      </c>
      <c r="K27" t="b">
        <f ca="1"/>
        <v>1</v>
      </c>
      <c r="L27" t="b">
        <f ca="1"/>
        <v>1</v>
      </c>
      <c r="M27" s="45"/>
    </row>
    <row r="28" spans="2:13" x14ac:dyDescent="0.45">
      <c r="B28" t="str">
        <f ca="1"/>
        <v>2023-07-18T22:56:17.224-03:00</v>
      </c>
      <c r="C28" t="b">
        <f ca="1"/>
        <v>0</v>
      </c>
      <c r="D28" t="b">
        <f ca="1"/>
        <v>0</v>
      </c>
      <c r="E28" t="b">
        <f ca="1"/>
        <v>1</v>
      </c>
      <c r="F28" t="b">
        <f ca="1"/>
        <v>1</v>
      </c>
      <c r="H28" t="str">
        <f ca="1"/>
        <v>2021-06-00</v>
      </c>
      <c r="I28" t="b">
        <f ca="1"/>
        <v>1</v>
      </c>
      <c r="J28" t="b">
        <f ca="1"/>
        <v>1</v>
      </c>
      <c r="K28" t="b">
        <f ca="1"/>
        <v>1</v>
      </c>
      <c r="L28" t="b">
        <f ca="1"/>
        <v>1</v>
      </c>
      <c r="M28" s="45"/>
    </row>
    <row r="29" spans="2:13" x14ac:dyDescent="0.45">
      <c r="B29" t="str">
        <f ca="1"/>
        <v>2024-03-10T16:56:15.842-02:00</v>
      </c>
      <c r="C29" t="b">
        <f ca="1"/>
        <v>0</v>
      </c>
      <c r="D29" t="b">
        <f ca="1"/>
        <v>0</v>
      </c>
      <c r="E29" t="b">
        <f ca="1"/>
        <v>1</v>
      </c>
      <c r="F29" t="b">
        <f ca="1"/>
        <v>1</v>
      </c>
      <c r="H29" t="str">
        <f ca="1"/>
        <v>2021-06-31</v>
      </c>
      <c r="I29" t="b">
        <f ca="1"/>
        <v>1</v>
      </c>
      <c r="J29" t="b">
        <f ca="1"/>
        <v>1</v>
      </c>
      <c r="K29" t="b">
        <f ca="1"/>
        <v>1</v>
      </c>
      <c r="L29" t="b">
        <f ca="1"/>
        <v>1</v>
      </c>
      <c r="M29" s="45"/>
    </row>
    <row r="30" spans="2:13" x14ac:dyDescent="0.45">
      <c r="B30" t="str">
        <f ca="1"/>
        <v>2023-12-25T03:53:39.947-01:00</v>
      </c>
      <c r="C30" t="b">
        <f ca="1"/>
        <v>0</v>
      </c>
      <c r="D30" t="b">
        <f ca="1"/>
        <v>0</v>
      </c>
      <c r="E30" t="b">
        <f ca="1"/>
        <v>1</v>
      </c>
      <c r="F30" t="b">
        <f ca="1"/>
        <v>1</v>
      </c>
      <c r="H30" t="str">
        <f ca="1"/>
        <v>2021-06-29T25:15:20</v>
      </c>
      <c r="I30" t="b">
        <f ca="1"/>
        <v>0</v>
      </c>
      <c r="J30" t="b">
        <f ca="1"/>
        <v>1</v>
      </c>
      <c r="K30" t="b">
        <f ca="1"/>
        <v>0</v>
      </c>
      <c r="L30" t="b">
        <f ca="1"/>
        <v>1</v>
      </c>
      <c r="M30" s="45"/>
    </row>
    <row r="31" spans="2:13" x14ac:dyDescent="0.45">
      <c r="B31" t="str">
        <f ca="1"/>
        <v>2024-05-10T05:24:27.917Z</v>
      </c>
      <c r="C31" t="b">
        <f ca="1"/>
        <v>0</v>
      </c>
      <c r="D31" t="b">
        <f ca="1"/>
        <v>0</v>
      </c>
      <c r="E31" t="b">
        <f ca="1"/>
        <v>1</v>
      </c>
      <c r="F31" t="b">
        <f ca="1"/>
        <v>1</v>
      </c>
      <c r="H31" t="str">
        <f ca="1"/>
        <v>2021-30-29</v>
      </c>
      <c r="I31" t="b">
        <f ca="1"/>
        <v>0</v>
      </c>
      <c r="J31" t="b">
        <f ca="1"/>
        <v>0</v>
      </c>
      <c r="K31" t="b">
        <f ca="1"/>
        <v>0</v>
      </c>
      <c r="L31" t="b">
        <f ca="1"/>
        <v>0</v>
      </c>
      <c r="M31" s="45"/>
    </row>
    <row r="32" spans="2:13" x14ac:dyDescent="0.45">
      <c r="B32" t="str">
        <f ca="1"/>
        <v>2022-09-01T00:08:26.304+01:00</v>
      </c>
      <c r="C32" t="b">
        <f ca="1"/>
        <v>0</v>
      </c>
      <c r="D32" t="b">
        <f ca="1"/>
        <v>0</v>
      </c>
      <c r="E32" t="b">
        <f ca="1"/>
        <v>1</v>
      </c>
      <c r="F32" t="b">
        <f ca="1"/>
        <v>1</v>
      </c>
      <c r="H32" t="str">
        <f ca="1"/>
        <v>2021-06-40</v>
      </c>
      <c r="I32" t="b">
        <f ca="1"/>
        <v>0</v>
      </c>
      <c r="J32" t="b">
        <f ca="1"/>
        <v>0</v>
      </c>
      <c r="K32" t="b">
        <f ca="1"/>
        <v>0</v>
      </c>
      <c r="L32" t="b">
        <f ca="1"/>
        <v>0</v>
      </c>
      <c r="M32" s="45"/>
    </row>
    <row r="33" spans="2:13" x14ac:dyDescent="0.45">
      <c r="B33" t="str">
        <f ca="1"/>
        <v>2023-02-10T10:58:22.848+02:00</v>
      </c>
      <c r="C33" t="b">
        <f ca="1"/>
        <v>0</v>
      </c>
      <c r="D33" t="b">
        <f ca="1"/>
        <v>0</v>
      </c>
      <c r="E33" t="b">
        <f ca="1"/>
        <v>1</v>
      </c>
      <c r="F33" t="b">
        <f ca="1"/>
        <v>1</v>
      </c>
      <c r="H33" t="str">
        <f ca="1"/>
        <v>2021-06-29T30:15:20</v>
      </c>
      <c r="I33" t="b">
        <f ca="1"/>
        <v>0</v>
      </c>
      <c r="J33" t="b">
        <f ca="1"/>
        <v>0</v>
      </c>
      <c r="K33" t="b">
        <f ca="1"/>
        <v>0</v>
      </c>
      <c r="L33" t="b">
        <f ca="1"/>
        <v>0</v>
      </c>
      <c r="M33" s="45"/>
    </row>
    <row r="34" spans="2:13" x14ac:dyDescent="0.45">
      <c r="B34" t="str">
        <f ca="1"/>
        <v>2023-09-10T04:49:48.520+03:00</v>
      </c>
      <c r="C34" t="b">
        <f ca="1"/>
        <v>0</v>
      </c>
      <c r="D34" t="b">
        <f ca="1"/>
        <v>0</v>
      </c>
      <c r="E34" t="b">
        <f ca="1"/>
        <v>1</v>
      </c>
      <c r="F34" t="b">
        <f ca="1"/>
        <v>1</v>
      </c>
      <c r="H34" t="str">
        <f ca="1"/>
        <v>2021-06-29T20:60:20</v>
      </c>
      <c r="I34" t="b">
        <f ca="1"/>
        <v>0</v>
      </c>
      <c r="J34" t="b">
        <f ca="1"/>
        <v>0</v>
      </c>
      <c r="K34" t="b">
        <f ca="1"/>
        <v>0</v>
      </c>
      <c r="L34" t="b">
        <f ca="1"/>
        <v>0</v>
      </c>
      <c r="M34" s="45"/>
    </row>
    <row r="35" spans="2:13" x14ac:dyDescent="0.45">
      <c r="B35" t="str">
        <f ca="1"/>
        <v>2023-01-21T04:19:39.829+03:30</v>
      </c>
      <c r="C35" t="b">
        <f ca="1"/>
        <v>0</v>
      </c>
      <c r="D35" t="b">
        <f ca="1"/>
        <v>0</v>
      </c>
      <c r="E35" t="b">
        <f ca="1"/>
        <v>1</v>
      </c>
      <c r="F35" t="b">
        <f ca="1"/>
        <v>1</v>
      </c>
      <c r="H35" t="str">
        <f ca="1"/>
        <v>2021-06-29T:20:59:60</v>
      </c>
      <c r="I35" t="b">
        <f ca="1"/>
        <v>0</v>
      </c>
      <c r="J35" t="b">
        <f ca="1"/>
        <v>0</v>
      </c>
      <c r="K35" t="b">
        <f ca="1"/>
        <v>0</v>
      </c>
      <c r="L35" t="b">
        <f ca="1"/>
        <v>0</v>
      </c>
      <c r="M35" s="45"/>
    </row>
    <row r="36" spans="2:13" x14ac:dyDescent="0.45">
      <c r="B36" t="str">
        <f ca="1"/>
        <v>2023-12-21T23:53:44.094+04:00</v>
      </c>
      <c r="C36" t="b">
        <f ca="1"/>
        <v>0</v>
      </c>
      <c r="D36" t="b">
        <f ca="1"/>
        <v>0</v>
      </c>
      <c r="E36" t="b">
        <f ca="1"/>
        <v>1</v>
      </c>
      <c r="F36" t="b">
        <f ca="1"/>
        <v>1</v>
      </c>
      <c r="H36" t="str">
        <f ca="1"/>
        <v>x021-06-29T17:58:23.492-12:00</v>
      </c>
      <c r="I36" t="b">
        <f ca="1"/>
        <v>0</v>
      </c>
      <c r="J36" t="b">
        <f ca="1"/>
        <v>0</v>
      </c>
      <c r="K36" t="b">
        <f ca="1"/>
        <v>0</v>
      </c>
      <c r="L36" t="b">
        <f ca="1"/>
        <v>0</v>
      </c>
      <c r="M36" s="45"/>
    </row>
    <row r="37" spans="2:13" x14ac:dyDescent="0.45">
      <c r="B37" t="str">
        <f ca="1"/>
        <v>2022-09-23T14:54:38.795+04:30</v>
      </c>
      <c r="C37" t="b">
        <f ca="1"/>
        <v>0</v>
      </c>
      <c r="D37" t="b">
        <f ca="1"/>
        <v>0</v>
      </c>
      <c r="E37" t="b">
        <f ca="1"/>
        <v>1</v>
      </c>
      <c r="F37" t="b">
        <f ca="1"/>
        <v>1</v>
      </c>
      <c r="H37" t="str">
        <f ca="1"/>
        <v>2x21-06-29T17:58:23.492-12:00</v>
      </c>
      <c r="I37" t="b">
        <f ca="1"/>
        <v>0</v>
      </c>
      <c r="J37" t="b">
        <f ca="1"/>
        <v>0</v>
      </c>
      <c r="K37" t="b">
        <f ca="1"/>
        <v>0</v>
      </c>
      <c r="L37" t="b">
        <f ca="1"/>
        <v>0</v>
      </c>
      <c r="M37" s="45"/>
    </row>
    <row r="38" spans="2:13" x14ac:dyDescent="0.45">
      <c r="B38" t="str">
        <f ca="1"/>
        <v>2024-02-04T07:45:08.056+05:00</v>
      </c>
      <c r="C38" t="b">
        <f ca="1"/>
        <v>0</v>
      </c>
      <c r="D38" t="b">
        <f ca="1"/>
        <v>0</v>
      </c>
      <c r="E38" t="b">
        <f ca="1"/>
        <v>1</v>
      </c>
      <c r="F38" t="b">
        <f ca="1"/>
        <v>1</v>
      </c>
      <c r="H38" t="str">
        <f ca="1"/>
        <v>20x1-06-29T17:58:23.492-12:00</v>
      </c>
      <c r="I38" t="b">
        <f ca="1"/>
        <v>0</v>
      </c>
      <c r="J38" t="b">
        <f ca="1"/>
        <v>0</v>
      </c>
      <c r="K38" t="b">
        <f ca="1"/>
        <v>0</v>
      </c>
      <c r="L38" t="b">
        <f ca="1"/>
        <v>0</v>
      </c>
      <c r="M38" s="45"/>
    </row>
    <row r="39" spans="2:13" x14ac:dyDescent="0.45">
      <c r="B39" t="str">
        <f ca="1"/>
        <v>2022-02-13T05:14:55.673+05:30</v>
      </c>
      <c r="C39" t="b">
        <f ca="1"/>
        <v>0</v>
      </c>
      <c r="D39" t="b">
        <f ca="1"/>
        <v>0</v>
      </c>
      <c r="E39" t="b">
        <f ca="1"/>
        <v>1</v>
      </c>
      <c r="F39" t="b">
        <f ca="1"/>
        <v>1</v>
      </c>
      <c r="H39" t="str">
        <f ca="1"/>
        <v>202x-06-29T17:58:23.492-12:00</v>
      </c>
      <c r="I39" t="b">
        <f ca="1"/>
        <v>0</v>
      </c>
      <c r="J39" t="b">
        <f ca="1"/>
        <v>0</v>
      </c>
      <c r="K39" t="b">
        <f ca="1"/>
        <v>0</v>
      </c>
      <c r="L39" t="b">
        <f ca="1"/>
        <v>0</v>
      </c>
      <c r="M39" s="45"/>
    </row>
    <row r="40" spans="2:13" x14ac:dyDescent="0.45">
      <c r="B40" t="str">
        <f ca="1"/>
        <v>2023-02-09T22:42:26.934+05:45</v>
      </c>
      <c r="C40" t="b">
        <f ca="1"/>
        <v>0</v>
      </c>
      <c r="D40" t="b">
        <f ca="1"/>
        <v>0</v>
      </c>
      <c r="E40" t="b">
        <f ca="1"/>
        <v>1</v>
      </c>
      <c r="F40" t="b">
        <f ca="1"/>
        <v>1</v>
      </c>
      <c r="H40" t="str">
        <f ca="1"/>
        <v>2021x06-29T17:58:23.492-12:00</v>
      </c>
      <c r="I40" t="b">
        <f ca="1"/>
        <v>0</v>
      </c>
      <c r="J40" t="b">
        <f ca="1"/>
        <v>0</v>
      </c>
      <c r="K40" t="b">
        <f ca="1"/>
        <v>0</v>
      </c>
      <c r="L40" t="b">
        <f ca="1"/>
        <v>0</v>
      </c>
      <c r="M40" s="45"/>
    </row>
    <row r="41" spans="2:13" x14ac:dyDescent="0.45">
      <c r="B41" t="str">
        <f ca="1"/>
        <v>2021-11-28T14:02:33.680+06:00</v>
      </c>
      <c r="C41" t="b">
        <f ca="1"/>
        <v>0</v>
      </c>
      <c r="D41" t="b">
        <f ca="1"/>
        <v>0</v>
      </c>
      <c r="E41" t="b">
        <f ca="1"/>
        <v>1</v>
      </c>
      <c r="F41" t="b">
        <f ca="1"/>
        <v>1</v>
      </c>
      <c r="H41" t="str">
        <f ca="1"/>
        <v>2021-x6-29T17:58:23.492-12:00</v>
      </c>
      <c r="I41" t="b">
        <f ca="1"/>
        <v>0</v>
      </c>
      <c r="J41" t="b">
        <f ca="1"/>
        <v>0</v>
      </c>
      <c r="K41" t="b">
        <f ca="1"/>
        <v>0</v>
      </c>
      <c r="L41" t="b">
        <f ca="1"/>
        <v>0</v>
      </c>
      <c r="M41" s="45"/>
    </row>
    <row r="42" spans="2:13" x14ac:dyDescent="0.45">
      <c r="B42" t="str">
        <f ca="1"/>
        <v>2022-03-06T02:37:14.609+06:30</v>
      </c>
      <c r="C42" t="b">
        <f ca="1"/>
        <v>0</v>
      </c>
      <c r="D42" t="b">
        <f ca="1"/>
        <v>0</v>
      </c>
      <c r="E42" t="b">
        <f ca="1"/>
        <v>1</v>
      </c>
      <c r="F42" t="b">
        <f ca="1"/>
        <v>1</v>
      </c>
      <c r="H42" t="str">
        <f ca="1"/>
        <v>2021-0x-29T17:58:23.492-12:00</v>
      </c>
      <c r="I42" t="b">
        <f ca="1"/>
        <v>0</v>
      </c>
      <c r="J42" t="b">
        <f ca="1"/>
        <v>0</v>
      </c>
      <c r="K42" t="b">
        <f ca="1"/>
        <v>0</v>
      </c>
      <c r="L42" t="b">
        <f ca="1"/>
        <v>0</v>
      </c>
      <c r="M42" s="45"/>
    </row>
    <row r="43" spans="2:13" x14ac:dyDescent="0.45">
      <c r="B43" t="str">
        <f ca="1"/>
        <v>2022-05-18T13:26:59.269+07:00</v>
      </c>
      <c r="C43" t="b">
        <f ca="1"/>
        <v>0</v>
      </c>
      <c r="D43" t="b">
        <f ca="1"/>
        <v>0</v>
      </c>
      <c r="E43" t="b">
        <f ca="1"/>
        <v>1</v>
      </c>
      <c r="F43" t="b">
        <f ca="1"/>
        <v>1</v>
      </c>
      <c r="H43" t="str">
        <f ca="1"/>
        <v>2021-06x29T17:58:23.492-12:00</v>
      </c>
      <c r="I43" t="b">
        <f ca="1"/>
        <v>0</v>
      </c>
      <c r="J43" t="b">
        <f ca="1"/>
        <v>0</v>
      </c>
      <c r="K43" t="b">
        <f ca="1"/>
        <v>0</v>
      </c>
      <c r="L43" t="b">
        <f ca="1"/>
        <v>0</v>
      </c>
      <c r="M43" s="45"/>
    </row>
    <row r="44" spans="2:13" x14ac:dyDescent="0.45">
      <c r="B44" t="str">
        <f ca="1"/>
        <v>2023-10-12T03:41:20.854+08:00</v>
      </c>
      <c r="C44" t="b">
        <f ca="1"/>
        <v>0</v>
      </c>
      <c r="D44" t="b">
        <f ca="1"/>
        <v>0</v>
      </c>
      <c r="E44" t="b">
        <f ca="1"/>
        <v>1</v>
      </c>
      <c r="F44" t="b">
        <f ca="1"/>
        <v>1</v>
      </c>
      <c r="H44" t="str">
        <f ca="1"/>
        <v>2021-06-x9T17:58:23.492-12:00</v>
      </c>
      <c r="I44" t="b">
        <f ca="1"/>
        <v>0</v>
      </c>
      <c r="J44" t="b">
        <f ca="1"/>
        <v>0</v>
      </c>
      <c r="K44" t="b">
        <f ca="1"/>
        <v>0</v>
      </c>
      <c r="L44" t="b">
        <f ca="1"/>
        <v>0</v>
      </c>
      <c r="M44" s="45"/>
    </row>
    <row r="45" spans="2:13" x14ac:dyDescent="0.45">
      <c r="B45" t="str">
        <f ca="1"/>
        <v>2022-10-23T20:13:06.354+08:45</v>
      </c>
      <c r="C45" t="b">
        <f ca="1"/>
        <v>0</v>
      </c>
      <c r="D45" t="b">
        <f ca="1"/>
        <v>0</v>
      </c>
      <c r="E45" t="b">
        <f ca="1"/>
        <v>1</v>
      </c>
      <c r="F45" t="b">
        <f ca="1"/>
        <v>1</v>
      </c>
      <c r="H45" t="str">
        <f ca="1"/>
        <v>2021-06-2xT17:58:23.492-12:00</v>
      </c>
      <c r="I45" t="b">
        <f ca="1"/>
        <v>0</v>
      </c>
      <c r="J45" t="b">
        <f ca="1"/>
        <v>0</v>
      </c>
      <c r="K45" t="b">
        <f ca="1"/>
        <v>0</v>
      </c>
      <c r="L45" t="b">
        <f ca="1"/>
        <v>0</v>
      </c>
      <c r="M45" s="45"/>
    </row>
    <row r="46" spans="2:13" x14ac:dyDescent="0.45">
      <c r="B46" t="str">
        <f ca="1"/>
        <v>2022-06-23T21:54:01.766+09:00</v>
      </c>
      <c r="C46" t="b">
        <f ca="1"/>
        <v>0</v>
      </c>
      <c r="D46" t="b">
        <f ca="1"/>
        <v>0</v>
      </c>
      <c r="E46" t="b">
        <f ca="1"/>
        <v>1</v>
      </c>
      <c r="F46" t="b">
        <f ca="1"/>
        <v>1</v>
      </c>
      <c r="H46" t="str">
        <f ca="1"/>
        <v>2021-06-29x17:58:23.492-12:00</v>
      </c>
      <c r="I46" t="b">
        <f ca="1"/>
        <v>0</v>
      </c>
      <c r="J46" t="b">
        <f ca="1"/>
        <v>0</v>
      </c>
      <c r="K46" t="b">
        <f ca="1"/>
        <v>0</v>
      </c>
      <c r="L46" t="b">
        <f ca="1"/>
        <v>0</v>
      </c>
      <c r="M46" s="45"/>
    </row>
    <row r="47" spans="2:13" x14ac:dyDescent="0.45">
      <c r="B47" t="str">
        <f ca="1"/>
        <v>2022-08-10T23:10:35.889+09:30</v>
      </c>
      <c r="C47" t="b">
        <f ca="1"/>
        <v>0</v>
      </c>
      <c r="D47" t="b">
        <f ca="1"/>
        <v>0</v>
      </c>
      <c r="E47" t="b">
        <f ca="1"/>
        <v>1</v>
      </c>
      <c r="F47" t="b">
        <f ca="1"/>
        <v>1</v>
      </c>
      <c r="H47" t="str">
        <f ca="1"/>
        <v>2021-06-29Tx7:58:23.492-12:00</v>
      </c>
      <c r="I47" t="b">
        <f ca="1"/>
        <v>0</v>
      </c>
      <c r="J47" t="b">
        <f ca="1"/>
        <v>0</v>
      </c>
      <c r="K47" t="b">
        <f ca="1"/>
        <v>0</v>
      </c>
      <c r="L47" t="b">
        <f ca="1"/>
        <v>0</v>
      </c>
      <c r="M47" s="45"/>
    </row>
    <row r="48" spans="2:13" x14ac:dyDescent="0.45">
      <c r="B48" t="str">
        <f ca="1"/>
        <v>2021-10-08T09:53:25.098+10:00</v>
      </c>
      <c r="C48" t="b">
        <f ca="1"/>
        <v>0</v>
      </c>
      <c r="D48" t="b">
        <f ca="1"/>
        <v>0</v>
      </c>
      <c r="E48" t="b">
        <f ca="1"/>
        <v>1</v>
      </c>
      <c r="F48" t="b">
        <f ca="1"/>
        <v>1</v>
      </c>
      <c r="H48" t="str">
        <f ca="1"/>
        <v>2021-06-29T1x:58:23.492-12:00</v>
      </c>
      <c r="I48" t="b">
        <f ca="1"/>
        <v>0</v>
      </c>
      <c r="J48" t="b">
        <f ca="1"/>
        <v>0</v>
      </c>
      <c r="K48" t="b">
        <f ca="1"/>
        <v>0</v>
      </c>
      <c r="L48" t="b">
        <f ca="1"/>
        <v>0</v>
      </c>
      <c r="M48" s="45"/>
    </row>
    <row r="49" spans="2:13" x14ac:dyDescent="0.45">
      <c r="B49" t="str">
        <f ca="1"/>
        <v>2022-02-20T13:40:23.458+10:30</v>
      </c>
      <c r="C49" t="b">
        <f ca="1"/>
        <v>0</v>
      </c>
      <c r="D49" t="b">
        <f ca="1"/>
        <v>0</v>
      </c>
      <c r="E49" t="b">
        <f ca="1"/>
        <v>1</v>
      </c>
      <c r="F49" t="b">
        <f ca="1"/>
        <v>1</v>
      </c>
      <c r="H49" t="str">
        <f ca="1"/>
        <v>2021-06-29T17x58:23.492-12:00</v>
      </c>
      <c r="I49" t="b">
        <f ca="1"/>
        <v>0</v>
      </c>
      <c r="J49" t="b">
        <f ca="1"/>
        <v>0</v>
      </c>
      <c r="K49" t="b">
        <f ca="1"/>
        <v>0</v>
      </c>
      <c r="L49" t="b">
        <f ca="1"/>
        <v>0</v>
      </c>
      <c r="M49" s="45"/>
    </row>
    <row r="50" spans="2:13" x14ac:dyDescent="0.45">
      <c r="B50" t="str">
        <f ca="1"/>
        <v>2024-05-19T02:21:56.931+11:00</v>
      </c>
      <c r="C50" t="b">
        <f ca="1"/>
        <v>0</v>
      </c>
      <c r="D50" t="b">
        <f ca="1"/>
        <v>0</v>
      </c>
      <c r="E50" t="b">
        <f ca="1"/>
        <v>1</v>
      </c>
      <c r="F50" t="b">
        <f ca="1"/>
        <v>1</v>
      </c>
      <c r="H50" t="str">
        <f ca="1"/>
        <v>2021-06-29T17:x8:23.492-12:00</v>
      </c>
      <c r="I50" t="b">
        <f ca="1"/>
        <v>0</v>
      </c>
      <c r="J50" t="b">
        <f ca="1"/>
        <v>0</v>
      </c>
      <c r="K50" t="b">
        <f ca="1"/>
        <v>0</v>
      </c>
      <c r="L50" t="b">
        <f ca="1"/>
        <v>0</v>
      </c>
      <c r="M50" s="45"/>
    </row>
    <row r="51" spans="2:13" x14ac:dyDescent="0.45">
      <c r="B51" t="str">
        <f ca="1"/>
        <v>2023-05-09T06:39:45.156+12:00</v>
      </c>
      <c r="C51" t="b">
        <f ca="1"/>
        <v>0</v>
      </c>
      <c r="D51" t="b">
        <f ca="1"/>
        <v>0</v>
      </c>
      <c r="E51" t="b">
        <f ca="1"/>
        <v>1</v>
      </c>
      <c r="F51" t="b">
        <f ca="1"/>
        <v>1</v>
      </c>
      <c r="H51" t="str">
        <f ca="1"/>
        <v>2021-06-29T17:5x:23.492-12:00</v>
      </c>
      <c r="I51" t="b">
        <f ca="1"/>
        <v>0</v>
      </c>
      <c r="J51" t="b">
        <f ca="1"/>
        <v>0</v>
      </c>
      <c r="K51" t="b">
        <f ca="1"/>
        <v>0</v>
      </c>
      <c r="L51" t="b">
        <f ca="1"/>
        <v>0</v>
      </c>
      <c r="M51" s="45"/>
    </row>
    <row r="52" spans="2:13" x14ac:dyDescent="0.45">
      <c r="B52" t="str">
        <f ca="1"/>
        <v>2024-02-17T15:28:28.148+12:45</v>
      </c>
      <c r="C52" t="b">
        <f ca="1"/>
        <v>0</v>
      </c>
      <c r="D52" t="b">
        <f ca="1"/>
        <v>0</v>
      </c>
      <c r="E52" t="b">
        <f ca="1"/>
        <v>1</v>
      </c>
      <c r="F52" t="b">
        <f ca="1"/>
        <v>1</v>
      </c>
      <c r="H52" t="str">
        <f ca="1"/>
        <v>2021-06-29T17:58x23.492-12:00</v>
      </c>
      <c r="I52" t="b">
        <f ca="1"/>
        <v>0</v>
      </c>
      <c r="J52" t="b">
        <f ca="1"/>
        <v>0</v>
      </c>
      <c r="K52" t="b">
        <f ca="1"/>
        <v>0</v>
      </c>
      <c r="L52" t="b">
        <f ca="1"/>
        <v>0</v>
      </c>
      <c r="M52" s="45"/>
    </row>
    <row r="53" spans="2:13" x14ac:dyDescent="0.45">
      <c r="B53" t="str">
        <f ca="1"/>
        <v>2023-05-10T03:28:07.276+13:00</v>
      </c>
      <c r="C53" t="b">
        <f ca="1"/>
        <v>0</v>
      </c>
      <c r="D53" t="b">
        <f ca="1"/>
        <v>0</v>
      </c>
      <c r="E53" t="b">
        <f ca="1"/>
        <v>1</v>
      </c>
      <c r="F53" t="b">
        <f ca="1"/>
        <v>1</v>
      </c>
      <c r="H53" t="str">
        <f ca="1"/>
        <v>2021-06-29T17:58:x3.492-12:00</v>
      </c>
      <c r="I53" t="b">
        <f ca="1"/>
        <v>0</v>
      </c>
      <c r="J53" t="b">
        <f ca="1"/>
        <v>0</v>
      </c>
      <c r="K53" t="b">
        <f ca="1"/>
        <v>0</v>
      </c>
      <c r="L53" t="b">
        <f ca="1"/>
        <v>0</v>
      </c>
      <c r="M53" s="45"/>
    </row>
    <row r="54" spans="2:13" x14ac:dyDescent="0.45">
      <c r="B54" t="str">
        <f ca="1"/>
        <v>2022-02-10T20:10:54.146+14:00</v>
      </c>
      <c r="C54" t="b">
        <f ca="1"/>
        <v>0</v>
      </c>
      <c r="D54" t="b">
        <f ca="1"/>
        <v>0</v>
      </c>
      <c r="E54" t="b">
        <f ca="1"/>
        <v>1</v>
      </c>
      <c r="F54" t="b">
        <f ca="1"/>
        <v>1</v>
      </c>
      <c r="H54" t="str">
        <f ca="1"/>
        <v>2021-06-29T17:58:2x.492-12:00</v>
      </c>
      <c r="I54" t="b">
        <f ca="1"/>
        <v>0</v>
      </c>
      <c r="J54" t="b">
        <f ca="1"/>
        <v>0</v>
      </c>
      <c r="K54" t="b">
        <f ca="1"/>
        <v>0</v>
      </c>
      <c r="L54" t="b">
        <f ca="1"/>
        <v>0</v>
      </c>
      <c r="M54" s="45"/>
    </row>
    <row r="55" spans="2:13" x14ac:dyDescent="0.45">
      <c r="B55" t="str">
        <f ca="1"/>
        <v>2021-09-26T22:52:42-12:00</v>
      </c>
      <c r="C55" t="b">
        <f ca="1"/>
        <v>0</v>
      </c>
      <c r="D55" t="b">
        <f ca="1"/>
        <v>0</v>
      </c>
      <c r="E55" t="b">
        <f ca="1"/>
        <v>1</v>
      </c>
      <c r="F55" t="b">
        <f ca="1"/>
        <v>1</v>
      </c>
      <c r="H55" t="str">
        <f ca="1"/>
        <v>2021-06-29T17:58:23x492-12:00</v>
      </c>
      <c r="I55" t="b">
        <f ca="1"/>
        <v>0</v>
      </c>
      <c r="J55" t="b">
        <f ca="1"/>
        <v>0</v>
      </c>
      <c r="K55" t="b">
        <f ca="1"/>
        <v>0</v>
      </c>
      <c r="L55" t="b">
        <f ca="1"/>
        <v>0</v>
      </c>
      <c r="M55" s="45"/>
    </row>
    <row r="56" spans="2:13" x14ac:dyDescent="0.45">
      <c r="B56" t="str">
        <f ca="1"/>
        <v>2022-03-19T14:23:37-11:00</v>
      </c>
      <c r="C56" t="b">
        <f ca="1"/>
        <v>0</v>
      </c>
      <c r="D56" t="b">
        <f ca="1"/>
        <v>0</v>
      </c>
      <c r="E56" t="b">
        <f ca="1"/>
        <v>1</v>
      </c>
      <c r="F56" t="b">
        <f ca="1"/>
        <v>1</v>
      </c>
      <c r="H56" t="str">
        <f ca="1"/>
        <v>2021-06-29T17:58:23.x92-12:00</v>
      </c>
      <c r="I56" t="b">
        <f ca="1"/>
        <v>0</v>
      </c>
      <c r="J56" t="b">
        <f ca="1"/>
        <v>0</v>
      </c>
      <c r="K56" t="b">
        <f ca="1"/>
        <v>0</v>
      </c>
      <c r="L56" t="b">
        <f ca="1"/>
        <v>0</v>
      </c>
      <c r="M56" s="45"/>
    </row>
    <row r="57" spans="2:13" x14ac:dyDescent="0.45">
      <c r="B57" t="str">
        <f ca="1"/>
        <v>2022-07-31T12:03:09-10:00</v>
      </c>
      <c r="C57" t="b">
        <f ca="1"/>
        <v>0</v>
      </c>
      <c r="D57" t="b">
        <f ca="1"/>
        <v>0</v>
      </c>
      <c r="E57" t="b">
        <f ca="1"/>
        <v>1</v>
      </c>
      <c r="F57" t="b">
        <f ca="1"/>
        <v>1</v>
      </c>
      <c r="H57" t="str">
        <f ca="1"/>
        <v>2021-06-29T17:58:23.4x2-12:00</v>
      </c>
      <c r="I57" t="b">
        <f ca="1"/>
        <v>0</v>
      </c>
      <c r="J57" t="b">
        <f ca="1"/>
        <v>0</v>
      </c>
      <c r="K57" t="b">
        <f ca="1"/>
        <v>0</v>
      </c>
      <c r="L57" t="b">
        <f ca="1"/>
        <v>0</v>
      </c>
      <c r="M57" s="45"/>
    </row>
    <row r="58" spans="2:13" x14ac:dyDescent="0.45">
      <c r="B58" t="str">
        <f ca="1"/>
        <v>2021-12-02T17:28:14-09:30</v>
      </c>
      <c r="C58" t="b">
        <f ca="1"/>
        <v>0</v>
      </c>
      <c r="D58" t="b">
        <f ca="1"/>
        <v>0</v>
      </c>
      <c r="E58" t="b">
        <f ca="1"/>
        <v>1</v>
      </c>
      <c r="F58" t="b">
        <f ca="1"/>
        <v>1</v>
      </c>
      <c r="H58" t="str">
        <f ca="1"/>
        <v>2021-06-29T17:58:23.49x-12:00</v>
      </c>
      <c r="I58" t="b">
        <f ca="1"/>
        <v>0</v>
      </c>
      <c r="J58" t="b">
        <f ca="1"/>
        <v>0</v>
      </c>
      <c r="K58" t="b">
        <f ca="1"/>
        <v>0</v>
      </c>
      <c r="L58" t="b">
        <f ca="1"/>
        <v>0</v>
      </c>
      <c r="M58" s="45"/>
    </row>
    <row r="59" spans="2:13" x14ac:dyDescent="0.45">
      <c r="B59" t="str">
        <f ca="1"/>
        <v>2021-10-02T15:51:18-09:00</v>
      </c>
      <c r="C59" t="b">
        <f ca="1"/>
        <v>0</v>
      </c>
      <c r="D59" t="b">
        <f ca="1"/>
        <v>0</v>
      </c>
      <c r="E59" t="b">
        <f ca="1"/>
        <v>1</v>
      </c>
      <c r="F59" t="b">
        <f ca="1"/>
        <v>1</v>
      </c>
      <c r="H59" t="str">
        <f ca="1"/>
        <v>2021-06-29T17:58:23.492x12:00</v>
      </c>
      <c r="I59" t="b">
        <f ca="1"/>
        <v>0</v>
      </c>
      <c r="J59" t="b">
        <f ca="1"/>
        <v>0</v>
      </c>
      <c r="K59" t="b">
        <f ca="1"/>
        <v>0</v>
      </c>
      <c r="L59" t="b">
        <f ca="1"/>
        <v>0</v>
      </c>
      <c r="M59" s="45"/>
    </row>
    <row r="60" spans="2:13" x14ac:dyDescent="0.45">
      <c r="B60" t="str">
        <f ca="1"/>
        <v>2024-01-22T19:42:48-08:00</v>
      </c>
      <c r="C60" t="b">
        <f ca="1"/>
        <v>0</v>
      </c>
      <c r="D60" t="b">
        <f ca="1"/>
        <v>0</v>
      </c>
      <c r="E60" t="b">
        <f ca="1"/>
        <v>1</v>
      </c>
      <c r="F60" t="b">
        <f ca="1"/>
        <v>1</v>
      </c>
      <c r="H60" t="str">
        <f ca="1"/>
        <v>2021-06-29T17:58:23.492-x2:00</v>
      </c>
      <c r="I60" t="b">
        <f ca="1"/>
        <v>0</v>
      </c>
      <c r="J60" t="b">
        <f ca="1"/>
        <v>0</v>
      </c>
      <c r="K60" t="b">
        <f ca="1"/>
        <v>0</v>
      </c>
      <c r="L60" t="b">
        <f ca="1"/>
        <v>0</v>
      </c>
      <c r="M60" s="45"/>
    </row>
    <row r="61" spans="2:13" x14ac:dyDescent="0.45">
      <c r="B61" t="str">
        <f ca="1"/>
        <v>2024-01-28T11:57:19-07:00</v>
      </c>
      <c r="C61" t="b">
        <f ca="1"/>
        <v>0</v>
      </c>
      <c r="D61" t="b">
        <f ca="1"/>
        <v>0</v>
      </c>
      <c r="E61" t="b">
        <f ca="1"/>
        <v>1</v>
      </c>
      <c r="F61" t="b">
        <f ca="1"/>
        <v>1</v>
      </c>
      <c r="H61" t="str">
        <f ca="1"/>
        <v>2021-06-29T17:58:23.492-1x:00</v>
      </c>
      <c r="I61" t="b">
        <f ca="1"/>
        <v>0</v>
      </c>
      <c r="J61" t="b">
        <f ca="1"/>
        <v>0</v>
      </c>
      <c r="K61" t="b">
        <f ca="1"/>
        <v>0</v>
      </c>
      <c r="L61" t="b">
        <f ca="1"/>
        <v>0</v>
      </c>
      <c r="M61" s="45"/>
    </row>
    <row r="62" spans="2:13" x14ac:dyDescent="0.45">
      <c r="B62" t="str">
        <f ca="1"/>
        <v>2024-02-25T17:06:49-06:00</v>
      </c>
      <c r="C62" t="b">
        <f ca="1"/>
        <v>0</v>
      </c>
      <c r="D62" t="b">
        <f ca="1"/>
        <v>0</v>
      </c>
      <c r="E62" t="b">
        <f ca="1"/>
        <v>1</v>
      </c>
      <c r="F62" t="b">
        <f ca="1"/>
        <v>1</v>
      </c>
      <c r="H62" t="str">
        <f ca="1"/>
        <v>2021-06-29T17:58:23.492-12x00</v>
      </c>
      <c r="I62" t="b">
        <f ca="1"/>
        <v>0</v>
      </c>
      <c r="J62" t="b">
        <f ca="1"/>
        <v>0</v>
      </c>
      <c r="K62" t="b">
        <f ca="1"/>
        <v>0</v>
      </c>
      <c r="L62" t="b">
        <f ca="1"/>
        <v>0</v>
      </c>
      <c r="M62" s="45"/>
    </row>
    <row r="63" spans="2:13" x14ac:dyDescent="0.45">
      <c r="B63" t="str">
        <f ca="1"/>
        <v>2024-04-09T11:35:26-05:00</v>
      </c>
      <c r="C63" t="b">
        <f ca="1"/>
        <v>0</v>
      </c>
      <c r="D63" t="b">
        <f ca="1"/>
        <v>0</v>
      </c>
      <c r="E63" t="b">
        <f ca="1"/>
        <v>1</v>
      </c>
      <c r="F63" t="b">
        <f ca="1"/>
        <v>1</v>
      </c>
      <c r="H63" t="str">
        <f ca="1"/>
        <v>2021-06-29T17:58:23.492-12:x0</v>
      </c>
      <c r="I63" t="b">
        <f ca="1"/>
        <v>0</v>
      </c>
      <c r="J63" t="b">
        <f ca="1"/>
        <v>0</v>
      </c>
      <c r="K63" t="b">
        <f ca="1"/>
        <v>0</v>
      </c>
      <c r="L63" t="b">
        <f ca="1"/>
        <v>0</v>
      </c>
      <c r="M63" s="45"/>
    </row>
    <row r="64" spans="2:13" x14ac:dyDescent="0.45">
      <c r="B64" t="str">
        <f ca="1"/>
        <v>2023-07-04T01:03:25-04:00</v>
      </c>
      <c r="C64" t="b">
        <f ca="1"/>
        <v>0</v>
      </c>
      <c r="D64" t="b">
        <f ca="1"/>
        <v>0</v>
      </c>
      <c r="E64" t="b">
        <f ca="1"/>
        <v>1</v>
      </c>
      <c r="F64" t="b">
        <f ca="1"/>
        <v>1</v>
      </c>
      <c r="H64" t="str">
        <f ca="1"/>
        <v>2021-06-29T17:58:23.492-12:0x</v>
      </c>
      <c r="I64" t="b">
        <f ca="1"/>
        <v>0</v>
      </c>
      <c r="J64" t="b">
        <f ca="1"/>
        <v>0</v>
      </c>
      <c r="K64" t="b">
        <f ca="1"/>
        <v>0</v>
      </c>
      <c r="L64" t="b">
        <f ca="1"/>
        <v>0</v>
      </c>
      <c r="M64" s="45"/>
    </row>
    <row r="65" spans="2:13" x14ac:dyDescent="0.45">
      <c r="B65" t="str">
        <f ca="1"/>
        <v>2024-03-11T13:12:44-03:30</v>
      </c>
      <c r="C65" t="b">
        <f ca="1"/>
        <v>0</v>
      </c>
      <c r="D65" t="b">
        <f ca="1"/>
        <v>0</v>
      </c>
      <c r="E65" t="b">
        <f ca="1"/>
        <v>1</v>
      </c>
      <c r="F65" t="b">
        <f ca="1"/>
        <v>1</v>
      </c>
      <c r="H65" t="str">
        <f ca="1"/>
        <v>x024-05-10T05:24:27.917Z</v>
      </c>
      <c r="I65" t="b">
        <f ca="1"/>
        <v>0</v>
      </c>
      <c r="J65" t="b">
        <f ca="1"/>
        <v>0</v>
      </c>
      <c r="K65" t="b">
        <f ca="1"/>
        <v>0</v>
      </c>
      <c r="L65" t="b">
        <f ca="1"/>
        <v>0</v>
      </c>
      <c r="M65" s="45"/>
    </row>
    <row r="66" spans="2:13" x14ac:dyDescent="0.45">
      <c r="B66" t="str">
        <f ca="1"/>
        <v>2022-10-09T23:35:28-03:00</v>
      </c>
      <c r="C66" t="b">
        <f ca="1"/>
        <v>0</v>
      </c>
      <c r="D66" t="b">
        <f ca="1"/>
        <v>0</v>
      </c>
      <c r="E66" t="b">
        <f ca="1"/>
        <v>1</v>
      </c>
      <c r="F66" t="b">
        <f ca="1"/>
        <v>1</v>
      </c>
      <c r="H66" t="str">
        <f ca="1"/>
        <v>2x24-05-10T05:24:27.917Z</v>
      </c>
      <c r="I66" t="b">
        <f ca="1"/>
        <v>0</v>
      </c>
      <c r="J66" t="b">
        <f ca="1"/>
        <v>0</v>
      </c>
      <c r="K66" t="b">
        <f ca="1"/>
        <v>0</v>
      </c>
      <c r="L66" t="b">
        <f ca="1"/>
        <v>0</v>
      </c>
      <c r="M66" s="45"/>
    </row>
    <row r="67" spans="2:13" x14ac:dyDescent="0.45">
      <c r="B67" t="str">
        <f ca="1"/>
        <v>2022-06-10T03:18:48-02:00</v>
      </c>
      <c r="C67" t="b">
        <f ca="1"/>
        <v>0</v>
      </c>
      <c r="D67" t="b">
        <f ca="1"/>
        <v>0</v>
      </c>
      <c r="E67" t="b">
        <f ca="1"/>
        <v>1</v>
      </c>
      <c r="F67" t="b">
        <f ca="1"/>
        <v>1</v>
      </c>
      <c r="H67" t="str">
        <f ca="1"/>
        <v>20x4-05-10T05:24:27.917Z</v>
      </c>
      <c r="I67" t="b">
        <f ca="1"/>
        <v>0</v>
      </c>
      <c r="J67" t="b">
        <f ca="1"/>
        <v>0</v>
      </c>
      <c r="K67" t="b">
        <f ca="1"/>
        <v>0</v>
      </c>
      <c r="L67" t="b">
        <f ca="1"/>
        <v>0</v>
      </c>
      <c r="M67" s="45"/>
    </row>
    <row r="68" spans="2:13" x14ac:dyDescent="0.45">
      <c r="B68" t="str">
        <f ca="1"/>
        <v>2022-08-22T00:06:54-01:00</v>
      </c>
      <c r="C68" t="b">
        <f ca="1"/>
        <v>0</v>
      </c>
      <c r="D68" t="b">
        <f ca="1"/>
        <v>0</v>
      </c>
      <c r="E68" t="b">
        <f ca="1"/>
        <v>1</v>
      </c>
      <c r="F68" t="b">
        <f ca="1"/>
        <v>1</v>
      </c>
      <c r="H68" t="str">
        <f ca="1"/>
        <v>202x-05-10T05:24:27.917Z</v>
      </c>
      <c r="I68" t="b">
        <f ca="1"/>
        <v>0</v>
      </c>
      <c r="J68" t="b">
        <f ca="1"/>
        <v>0</v>
      </c>
      <c r="K68" t="b">
        <f ca="1"/>
        <v>0</v>
      </c>
      <c r="L68" t="b">
        <f ca="1"/>
        <v>0</v>
      </c>
      <c r="M68" s="45"/>
    </row>
    <row r="69" spans="2:13" x14ac:dyDescent="0.45">
      <c r="B69" t="str">
        <f ca="1"/>
        <v>2023-03-08T06:29:28Z</v>
      </c>
      <c r="C69" t="b">
        <f ca="1"/>
        <v>0</v>
      </c>
      <c r="D69" t="b">
        <f ca="1"/>
        <v>0</v>
      </c>
      <c r="E69" t="b">
        <f ca="1"/>
        <v>1</v>
      </c>
      <c r="F69" t="b">
        <f ca="1"/>
        <v>1</v>
      </c>
      <c r="H69" t="str">
        <f ca="1"/>
        <v>2024x05-10T05:24:27.917Z</v>
      </c>
      <c r="I69" t="b">
        <f ca="1"/>
        <v>0</v>
      </c>
      <c r="J69" t="b">
        <f ca="1"/>
        <v>0</v>
      </c>
      <c r="K69" t="b">
        <f ca="1"/>
        <v>0</v>
      </c>
      <c r="L69" t="b">
        <f ca="1"/>
        <v>0</v>
      </c>
      <c r="M69" s="45"/>
    </row>
    <row r="70" spans="2:13" x14ac:dyDescent="0.45">
      <c r="B70" t="str">
        <f ca="1"/>
        <v>2024-02-21T02:02:59+01:00</v>
      </c>
      <c r="C70" t="b">
        <f ca="1"/>
        <v>0</v>
      </c>
      <c r="D70" t="b">
        <f ca="1"/>
        <v>0</v>
      </c>
      <c r="E70" t="b">
        <f ca="1"/>
        <v>1</v>
      </c>
      <c r="F70" t="b">
        <f ca="1"/>
        <v>1</v>
      </c>
      <c r="H70" t="str">
        <f ca="1"/>
        <v>2024-x5-10T05:24:27.917Z</v>
      </c>
      <c r="I70" t="b">
        <f ca="1"/>
        <v>0</v>
      </c>
      <c r="J70" t="b">
        <f ca="1"/>
        <v>0</v>
      </c>
      <c r="K70" t="b">
        <f ca="1"/>
        <v>0</v>
      </c>
      <c r="L70" t="b">
        <f ca="1"/>
        <v>0</v>
      </c>
      <c r="M70" s="45"/>
    </row>
    <row r="71" spans="2:13" x14ac:dyDescent="0.45">
      <c r="B71" t="str">
        <f ca="1"/>
        <v>2023-04-24T05:25:16+02:00</v>
      </c>
      <c r="C71" t="b">
        <f ca="1"/>
        <v>0</v>
      </c>
      <c r="D71" t="b">
        <f ca="1"/>
        <v>0</v>
      </c>
      <c r="E71" t="b">
        <f ca="1"/>
        <v>1</v>
      </c>
      <c r="F71" t="b">
        <f ca="1"/>
        <v>1</v>
      </c>
      <c r="H71" t="str">
        <f ca="1"/>
        <v>2024-0x-10T05:24:27.917Z</v>
      </c>
      <c r="I71" t="b">
        <f ca="1"/>
        <v>0</v>
      </c>
      <c r="J71" t="b">
        <f ca="1"/>
        <v>0</v>
      </c>
      <c r="K71" t="b">
        <f ca="1"/>
        <v>0</v>
      </c>
      <c r="L71" t="b">
        <f ca="1"/>
        <v>0</v>
      </c>
      <c r="M71" s="45"/>
    </row>
    <row r="72" spans="2:13" x14ac:dyDescent="0.45">
      <c r="B72" t="str">
        <f ca="1"/>
        <v>2023-12-04T11:29:18+03:00</v>
      </c>
      <c r="C72" t="b">
        <f ca="1"/>
        <v>0</v>
      </c>
      <c r="D72" t="b">
        <f ca="1"/>
        <v>0</v>
      </c>
      <c r="E72" t="b">
        <f ca="1"/>
        <v>1</v>
      </c>
      <c r="F72" t="b">
        <f ca="1"/>
        <v>1</v>
      </c>
      <c r="H72" t="str">
        <f ca="1"/>
        <v>2024-05x10T05:24:27.917Z</v>
      </c>
      <c r="I72" t="b">
        <f ca="1"/>
        <v>0</v>
      </c>
      <c r="J72" t="b">
        <f ca="1"/>
        <v>0</v>
      </c>
      <c r="K72" t="b">
        <f ca="1"/>
        <v>0</v>
      </c>
      <c r="L72" t="b">
        <f ca="1"/>
        <v>0</v>
      </c>
      <c r="M72" s="45"/>
    </row>
    <row r="73" spans="2:13" x14ac:dyDescent="0.45">
      <c r="B73" t="str">
        <f ca="1"/>
        <v>2023-09-18T10:16:43+03:30</v>
      </c>
      <c r="C73" t="b">
        <f ca="1"/>
        <v>0</v>
      </c>
      <c r="D73" t="b">
        <f ca="1"/>
        <v>0</v>
      </c>
      <c r="E73" t="b">
        <f ca="1"/>
        <v>1</v>
      </c>
      <c r="F73" t="b">
        <f ca="1"/>
        <v>1</v>
      </c>
      <c r="H73" t="str">
        <f ca="1"/>
        <v>2024-05-x0T05:24:27.917Z</v>
      </c>
      <c r="I73" t="b">
        <f ca="1"/>
        <v>0</v>
      </c>
      <c r="J73" t="b">
        <f ca="1"/>
        <v>0</v>
      </c>
      <c r="K73" t="b">
        <f ca="1"/>
        <v>0</v>
      </c>
      <c r="L73" t="b">
        <f ca="1"/>
        <v>0</v>
      </c>
      <c r="M73" s="45"/>
    </row>
    <row r="74" spans="2:13" x14ac:dyDescent="0.45">
      <c r="B74" t="str">
        <f ca="1"/>
        <v>2024-01-04T04:57:34+04:00</v>
      </c>
      <c r="C74" t="b">
        <f ca="1"/>
        <v>0</v>
      </c>
      <c r="D74" t="b">
        <f ca="1"/>
        <v>0</v>
      </c>
      <c r="E74" t="b">
        <f ca="1"/>
        <v>1</v>
      </c>
      <c r="F74" t="b">
        <f ca="1"/>
        <v>1</v>
      </c>
      <c r="H74" t="str">
        <f ca="1"/>
        <v>2024-05-1xT05:24:27.917Z</v>
      </c>
      <c r="I74" t="b">
        <f ca="1"/>
        <v>0</v>
      </c>
      <c r="J74" t="b">
        <f ca="1"/>
        <v>0</v>
      </c>
      <c r="K74" t="b">
        <f ca="1"/>
        <v>0</v>
      </c>
      <c r="L74" t="b">
        <f ca="1"/>
        <v>0</v>
      </c>
      <c r="M74" s="45"/>
    </row>
    <row r="75" spans="2:13" x14ac:dyDescent="0.45">
      <c r="B75" t="str">
        <f ca="1"/>
        <v>2022-11-10T09:10:08+04:30</v>
      </c>
      <c r="C75" t="b">
        <f ca="1"/>
        <v>0</v>
      </c>
      <c r="D75" t="b">
        <f ca="1"/>
        <v>0</v>
      </c>
      <c r="E75" t="b">
        <f ca="1"/>
        <v>1</v>
      </c>
      <c r="F75" t="b">
        <f ca="1"/>
        <v>1</v>
      </c>
      <c r="H75" t="str">
        <f ca="1"/>
        <v>2024-05-10x05:24:27.917Z</v>
      </c>
      <c r="I75" t="b">
        <f ca="1"/>
        <v>0</v>
      </c>
      <c r="J75" t="b">
        <f ca="1"/>
        <v>0</v>
      </c>
      <c r="K75" t="b">
        <f ca="1"/>
        <v>0</v>
      </c>
      <c r="L75" t="b">
        <f ca="1"/>
        <v>0</v>
      </c>
      <c r="M75" s="45"/>
    </row>
    <row r="76" spans="2:13" x14ac:dyDescent="0.45">
      <c r="B76" t="str">
        <f ca="1"/>
        <v>2022-03-25T04:35:17+05:00</v>
      </c>
      <c r="C76" t="b">
        <f ca="1"/>
        <v>0</v>
      </c>
      <c r="D76" t="b">
        <f ca="1"/>
        <v>0</v>
      </c>
      <c r="E76" t="b">
        <f ca="1"/>
        <v>1</v>
      </c>
      <c r="F76" t="b">
        <f ca="1"/>
        <v>1</v>
      </c>
      <c r="H76" t="str">
        <f ca="1"/>
        <v>2024-05-10Tx5:24:27.917Z</v>
      </c>
      <c r="I76" t="b">
        <f ca="1"/>
        <v>0</v>
      </c>
      <c r="J76" t="b">
        <f ca="1"/>
        <v>0</v>
      </c>
      <c r="K76" t="b">
        <f ca="1"/>
        <v>0</v>
      </c>
      <c r="L76" t="b">
        <f ca="1"/>
        <v>0</v>
      </c>
      <c r="M76" s="45"/>
    </row>
    <row r="77" spans="2:13" x14ac:dyDescent="0.45">
      <c r="B77" t="str">
        <f ca="1"/>
        <v>2022-01-16T09:57:34+05:30</v>
      </c>
      <c r="C77" t="b">
        <f ca="1"/>
        <v>0</v>
      </c>
      <c r="D77" t="b">
        <f ca="1"/>
        <v>0</v>
      </c>
      <c r="E77" t="b">
        <f ca="1"/>
        <v>1</v>
      </c>
      <c r="F77" t="b">
        <f ca="1"/>
        <v>1</v>
      </c>
      <c r="H77" t="str">
        <f ca="1"/>
        <v>2024-05-10T0x:24:27.917Z</v>
      </c>
      <c r="I77" t="b">
        <f ca="1"/>
        <v>0</v>
      </c>
      <c r="J77" t="b">
        <f ca="1"/>
        <v>0</v>
      </c>
      <c r="K77" t="b">
        <f ca="1"/>
        <v>0</v>
      </c>
      <c r="L77" t="b">
        <f ca="1"/>
        <v>0</v>
      </c>
      <c r="M77" s="45"/>
    </row>
    <row r="78" spans="2:13" x14ac:dyDescent="0.45">
      <c r="B78" t="str">
        <f ca="1"/>
        <v>2022-11-18T03:23:39+05:45</v>
      </c>
      <c r="C78" t="b">
        <f ca="1"/>
        <v>0</v>
      </c>
      <c r="D78" t="b">
        <f ca="1"/>
        <v>0</v>
      </c>
      <c r="E78" t="b">
        <f ca="1"/>
        <v>1</v>
      </c>
      <c r="F78" t="b">
        <f ca="1"/>
        <v>1</v>
      </c>
      <c r="H78" t="str">
        <f ca="1"/>
        <v>2024-05-10T05x24:27.917Z</v>
      </c>
      <c r="I78" t="b">
        <f ca="1"/>
        <v>0</v>
      </c>
      <c r="J78" t="b">
        <f ca="1"/>
        <v>0</v>
      </c>
      <c r="K78" t="b">
        <f ca="1"/>
        <v>0</v>
      </c>
      <c r="L78" t="b">
        <f ca="1"/>
        <v>0</v>
      </c>
      <c r="M78" s="45"/>
    </row>
    <row r="79" spans="2:13" x14ac:dyDescent="0.45">
      <c r="B79" t="str">
        <f ca="1"/>
        <v>2023-10-28T13:53:34+06:00</v>
      </c>
      <c r="C79" t="b">
        <f ca="1"/>
        <v>0</v>
      </c>
      <c r="D79" t="b">
        <f ca="1"/>
        <v>0</v>
      </c>
      <c r="E79" t="b">
        <f ca="1"/>
        <v>1</v>
      </c>
      <c r="F79" t="b">
        <f ca="1"/>
        <v>1</v>
      </c>
      <c r="H79" t="str">
        <f ca="1"/>
        <v>2024-05-10T05:x4:27.917Z</v>
      </c>
      <c r="I79" t="b">
        <f ca="1"/>
        <v>0</v>
      </c>
      <c r="J79" t="b">
        <f ca="1"/>
        <v>0</v>
      </c>
      <c r="K79" t="b">
        <f ca="1"/>
        <v>0</v>
      </c>
      <c r="L79" t="b">
        <f ca="1"/>
        <v>0</v>
      </c>
      <c r="M79" s="45"/>
    </row>
    <row r="80" spans="2:13" x14ac:dyDescent="0.45">
      <c r="B80" t="str">
        <f ca="1"/>
        <v>2022-03-06T18:49:35+06:30</v>
      </c>
      <c r="C80" t="b">
        <f ca="1"/>
        <v>0</v>
      </c>
      <c r="D80" t="b">
        <f ca="1"/>
        <v>0</v>
      </c>
      <c r="E80" t="b">
        <f ca="1"/>
        <v>1</v>
      </c>
      <c r="F80" t="b">
        <f ca="1"/>
        <v>1</v>
      </c>
      <c r="H80" t="str">
        <f ca="1"/>
        <v>2024-05-10T05:2x:27.917Z</v>
      </c>
      <c r="I80" t="b">
        <f ca="1"/>
        <v>0</v>
      </c>
      <c r="J80" t="b">
        <f ca="1"/>
        <v>0</v>
      </c>
      <c r="K80" t="b">
        <f ca="1"/>
        <v>0</v>
      </c>
      <c r="L80" t="b">
        <f ca="1"/>
        <v>0</v>
      </c>
      <c r="M80" s="45"/>
    </row>
    <row r="81" spans="2:13" x14ac:dyDescent="0.45">
      <c r="B81" t="str">
        <f ca="1"/>
        <v>2023-06-03T17:15:40+07:00</v>
      </c>
      <c r="C81" t="b">
        <f ca="1"/>
        <v>0</v>
      </c>
      <c r="D81" t="b">
        <f ca="1"/>
        <v>0</v>
      </c>
      <c r="E81" t="b">
        <f ca="1"/>
        <v>1</v>
      </c>
      <c r="F81" t="b">
        <f ca="1"/>
        <v>1</v>
      </c>
      <c r="H81" t="str">
        <f ca="1"/>
        <v>2024-05-10T05:24x27.917Z</v>
      </c>
      <c r="I81" t="b">
        <f ca="1"/>
        <v>0</v>
      </c>
      <c r="J81" t="b">
        <f ca="1"/>
        <v>0</v>
      </c>
      <c r="K81" t="b">
        <f ca="1"/>
        <v>0</v>
      </c>
      <c r="L81" t="b">
        <f ca="1"/>
        <v>0</v>
      </c>
      <c r="M81" s="45"/>
    </row>
    <row r="82" spans="2:13" x14ac:dyDescent="0.45">
      <c r="B82" t="str">
        <f ca="1"/>
        <v>2023-03-27T05:59:07+08:00</v>
      </c>
      <c r="C82" t="b">
        <f ca="1"/>
        <v>0</v>
      </c>
      <c r="D82" t="b">
        <f ca="1"/>
        <v>0</v>
      </c>
      <c r="E82" t="b">
        <f ca="1"/>
        <v>1</v>
      </c>
      <c r="F82" t="b">
        <f ca="1"/>
        <v>1</v>
      </c>
      <c r="H82" t="str">
        <f ca="1"/>
        <v>2024-05-10T05:24:x7.917Z</v>
      </c>
      <c r="I82" t="b">
        <f ca="1"/>
        <v>0</v>
      </c>
      <c r="J82" t="b">
        <f ca="1"/>
        <v>0</v>
      </c>
      <c r="K82" t="b">
        <f ca="1"/>
        <v>0</v>
      </c>
      <c r="L82" t="b">
        <f ca="1"/>
        <v>0</v>
      </c>
      <c r="M82" s="45"/>
    </row>
    <row r="83" spans="2:13" x14ac:dyDescent="0.45">
      <c r="B83" t="str">
        <f ca="1"/>
        <v>2022-05-07T01:43:14+08:45</v>
      </c>
      <c r="C83" t="b">
        <f ca="1"/>
        <v>0</v>
      </c>
      <c r="D83" t="b">
        <f ca="1"/>
        <v>0</v>
      </c>
      <c r="E83" t="b">
        <f ca="1"/>
        <v>1</v>
      </c>
      <c r="F83" t="b">
        <f ca="1"/>
        <v>1</v>
      </c>
      <c r="H83" t="str">
        <f ca="1"/>
        <v>2024-05-10T05:24:2x.917Z</v>
      </c>
      <c r="I83" t="b">
        <f ca="1"/>
        <v>0</v>
      </c>
      <c r="J83" t="b">
        <f ca="1"/>
        <v>0</v>
      </c>
      <c r="K83" t="b">
        <f ca="1"/>
        <v>0</v>
      </c>
      <c r="L83" t="b">
        <f ca="1"/>
        <v>0</v>
      </c>
      <c r="M83" s="45"/>
    </row>
    <row r="84" spans="2:13" x14ac:dyDescent="0.45">
      <c r="B84" t="str">
        <f ca="1"/>
        <v>2023-09-15T21:35:44+09:00</v>
      </c>
      <c r="C84" t="b">
        <f ca="1"/>
        <v>0</v>
      </c>
      <c r="D84" t="b">
        <f ca="1"/>
        <v>0</v>
      </c>
      <c r="E84" t="b">
        <f ca="1"/>
        <v>1</v>
      </c>
      <c r="F84" t="b">
        <f ca="1"/>
        <v>1</v>
      </c>
      <c r="H84" t="str">
        <f ca="1"/>
        <v>2024-05-10T05:24:27x917Z</v>
      </c>
      <c r="I84" t="b">
        <f ca="1"/>
        <v>0</v>
      </c>
      <c r="J84" t="b">
        <f ca="1"/>
        <v>0</v>
      </c>
      <c r="K84" t="b">
        <f ca="1"/>
        <v>0</v>
      </c>
      <c r="L84" t="b">
        <f ca="1"/>
        <v>0</v>
      </c>
      <c r="M84" s="45"/>
    </row>
    <row r="85" spans="2:13" x14ac:dyDescent="0.45">
      <c r="B85" t="str">
        <f ca="1"/>
        <v>2024-01-10T06:16:51+09:30</v>
      </c>
      <c r="C85" t="b">
        <f ca="1"/>
        <v>0</v>
      </c>
      <c r="D85" t="b">
        <f ca="1"/>
        <v>0</v>
      </c>
      <c r="E85" t="b">
        <f ca="1"/>
        <v>1</v>
      </c>
      <c r="F85" t="b">
        <f ca="1"/>
        <v>1</v>
      </c>
      <c r="H85" t="str">
        <f ca="1"/>
        <v>2024-05-10T05:24:27.x17Z</v>
      </c>
      <c r="I85" t="b">
        <f ca="1"/>
        <v>0</v>
      </c>
      <c r="J85" t="b">
        <f ca="1"/>
        <v>0</v>
      </c>
      <c r="K85" t="b">
        <f ca="1"/>
        <v>0</v>
      </c>
      <c r="L85" t="b">
        <f ca="1"/>
        <v>0</v>
      </c>
      <c r="M85" s="45"/>
    </row>
    <row r="86" spans="2:13" x14ac:dyDescent="0.45">
      <c r="B86" t="str">
        <f ca="1"/>
        <v>2022-08-02T10:46:04+10:00</v>
      </c>
      <c r="C86" t="b">
        <f ca="1"/>
        <v>0</v>
      </c>
      <c r="D86" t="b">
        <f ca="1"/>
        <v>0</v>
      </c>
      <c r="E86" t="b">
        <f ca="1"/>
        <v>1</v>
      </c>
      <c r="F86" t="b">
        <f ca="1"/>
        <v>1</v>
      </c>
      <c r="H86" t="str">
        <f ca="1"/>
        <v>2024-05-10T05:24:27.9x7Z</v>
      </c>
      <c r="I86" t="b">
        <f ca="1"/>
        <v>0</v>
      </c>
      <c r="J86" t="b">
        <f ca="1"/>
        <v>0</v>
      </c>
      <c r="K86" t="b">
        <f ca="1"/>
        <v>0</v>
      </c>
      <c r="L86" t="b">
        <f ca="1"/>
        <v>0</v>
      </c>
      <c r="M86" s="45"/>
    </row>
    <row r="87" spans="2:13" x14ac:dyDescent="0.45">
      <c r="B87" t="str">
        <f ca="1"/>
        <v>2023-06-21T01:47:02+10:30</v>
      </c>
      <c r="C87" t="b">
        <f ca="1"/>
        <v>0</v>
      </c>
      <c r="D87" t="b">
        <f ca="1"/>
        <v>0</v>
      </c>
      <c r="E87" t="b">
        <f ca="1"/>
        <v>1</v>
      </c>
      <c r="F87" t="b">
        <f ca="1"/>
        <v>1</v>
      </c>
      <c r="H87" t="str">
        <f ca="1"/>
        <v>2024-05-10T05:24:27.91xZ</v>
      </c>
      <c r="I87" t="b">
        <f ca="1"/>
        <v>0</v>
      </c>
      <c r="J87" t="b">
        <f ca="1"/>
        <v>0</v>
      </c>
      <c r="K87" t="b">
        <f ca="1"/>
        <v>0</v>
      </c>
      <c r="L87" t="b">
        <f ca="1"/>
        <v>0</v>
      </c>
      <c r="M87" s="45"/>
    </row>
    <row r="88" spans="2:13" x14ac:dyDescent="0.45">
      <c r="B88" t="str">
        <f ca="1"/>
        <v>2023-02-19T04:58:22+11:00</v>
      </c>
      <c r="C88" t="b">
        <f ca="1"/>
        <v>0</v>
      </c>
      <c r="D88" t="b">
        <f ca="1"/>
        <v>0</v>
      </c>
      <c r="E88" t="b">
        <f ca="1"/>
        <v>1</v>
      </c>
      <c r="F88" t="b">
        <f ca="1"/>
        <v>1</v>
      </c>
      <c r="H88" t="str">
        <f ca="1"/>
        <v xml:space="preserve">2024-05-10T05:24:27.917x </v>
      </c>
      <c r="I88" t="b">
        <f ca="1"/>
        <v>0</v>
      </c>
      <c r="J88" t="b">
        <f ca="1"/>
        <v>0</v>
      </c>
      <c r="K88" t="b">
        <f ca="1"/>
        <v>0</v>
      </c>
      <c r="L88" t="b">
        <f ca="1"/>
        <v>0</v>
      </c>
      <c r="M88" s="45"/>
    </row>
    <row r="89" spans="2:13" x14ac:dyDescent="0.45">
      <c r="B89" t="str">
        <f ca="1"/>
        <v>2022-05-04T12:44:53+12:00</v>
      </c>
      <c r="C89" t="b">
        <f ca="1"/>
        <v>0</v>
      </c>
      <c r="D89" t="b">
        <f ca="1"/>
        <v>0</v>
      </c>
      <c r="E89" t="b">
        <f ca="1"/>
        <v>1</v>
      </c>
      <c r="F89" t="b">
        <f ca="1"/>
        <v>1</v>
      </c>
      <c r="H89" t="str">
        <f ca="1"/>
        <v xml:space="preserve">2024-05-10T05:24:27.917Zx </v>
      </c>
      <c r="I89" t="b">
        <f ca="1"/>
        <v>0</v>
      </c>
      <c r="J89" t="b">
        <f ca="1"/>
        <v>0</v>
      </c>
      <c r="K89" t="b">
        <f ca="1"/>
        <v>0</v>
      </c>
      <c r="L89" t="b">
        <f ca="1"/>
        <v>0</v>
      </c>
      <c r="M89" s="45"/>
    </row>
    <row r="90" spans="2:13" x14ac:dyDescent="0.45">
      <c r="B90" t="str">
        <f ca="1"/>
        <v>2022-05-19T17:46:15+12:45</v>
      </c>
      <c r="C90" t="b">
        <f ca="1"/>
        <v>0</v>
      </c>
      <c r="D90" t="b">
        <f ca="1"/>
        <v>0</v>
      </c>
      <c r="E90" t="b">
        <f ca="1"/>
        <v>1</v>
      </c>
      <c r="F90" t="b">
        <f ca="1"/>
        <v>1</v>
      </c>
      <c r="H90" t="str">
        <f ca="1"/>
        <v>x021-09-26T22:52:42-12:00</v>
      </c>
      <c r="I90" t="b">
        <f ca="1"/>
        <v>0</v>
      </c>
      <c r="J90" t="b">
        <f ca="1"/>
        <v>0</v>
      </c>
      <c r="K90" t="b">
        <f ca="1"/>
        <v>0</v>
      </c>
      <c r="L90" t="b">
        <f ca="1"/>
        <v>0</v>
      </c>
      <c r="M90" s="45"/>
    </row>
    <row r="91" spans="2:13" x14ac:dyDescent="0.45">
      <c r="B91" t="str">
        <f ca="1"/>
        <v>2022-02-22T01:10:31+13:00</v>
      </c>
      <c r="C91" t="b">
        <f ca="1"/>
        <v>0</v>
      </c>
      <c r="D91" t="b">
        <f ca="1"/>
        <v>0</v>
      </c>
      <c r="E91" t="b">
        <f ca="1"/>
        <v>1</v>
      </c>
      <c r="F91" t="b">
        <f ca="1"/>
        <v>1</v>
      </c>
      <c r="H91" t="str">
        <f ca="1"/>
        <v>2x21-09-26T22:52:42-12:00</v>
      </c>
      <c r="I91" t="b">
        <f ca="1"/>
        <v>0</v>
      </c>
      <c r="J91" t="b">
        <f ca="1"/>
        <v>0</v>
      </c>
      <c r="K91" t="b">
        <f ca="1"/>
        <v>0</v>
      </c>
      <c r="L91" t="b">
        <f ca="1"/>
        <v>0</v>
      </c>
      <c r="M91" s="45"/>
    </row>
    <row r="92" spans="2:13" x14ac:dyDescent="0.45">
      <c r="B92" t="str">
        <f ca="1"/>
        <v>2024-03-28T11:27:53+14:00</v>
      </c>
      <c r="C92" t="b">
        <f ca="1"/>
        <v>0</v>
      </c>
      <c r="D92" t="b">
        <f ca="1"/>
        <v>0</v>
      </c>
      <c r="E92" t="b">
        <f ca="1"/>
        <v>1</v>
      </c>
      <c r="F92" t="b">
        <f ca="1"/>
        <v>1</v>
      </c>
      <c r="H92" t="str">
        <f ca="1"/>
        <v>20x1-09-26T22:52:42-12:00</v>
      </c>
      <c r="I92" t="b">
        <f ca="1"/>
        <v>0</v>
      </c>
      <c r="J92" t="b">
        <f ca="1"/>
        <v>0</v>
      </c>
      <c r="K92" t="b">
        <f ca="1"/>
        <v>0</v>
      </c>
      <c r="L92" t="b">
        <f ca="1"/>
        <v>0</v>
      </c>
      <c r="M92" s="45"/>
    </row>
    <row r="93" spans="2:13" x14ac:dyDescent="0.45">
      <c r="B93" t="str">
        <f ca="1"/>
        <v>2022-09-01T00:08:26.304</v>
      </c>
      <c r="C93" t="b">
        <f ca="1"/>
        <v>0</v>
      </c>
      <c r="D93" t="b">
        <f ca="1"/>
        <v>1</v>
      </c>
      <c r="E93" t="b">
        <f ca="1"/>
        <v>0</v>
      </c>
      <c r="F93" t="b">
        <f ca="1"/>
        <v>1</v>
      </c>
      <c r="H93" t="str">
        <f ca="1"/>
        <v>202x-09-26T22:52:42-12:00</v>
      </c>
      <c r="I93" t="b">
        <f ca="1"/>
        <v>0</v>
      </c>
      <c r="J93" t="b">
        <f ca="1"/>
        <v>0</v>
      </c>
      <c r="K93" t="b">
        <f ca="1"/>
        <v>0</v>
      </c>
      <c r="L93" t="b">
        <f ca="1"/>
        <v>0</v>
      </c>
      <c r="M93" s="45"/>
    </row>
    <row r="94" spans="2:13" x14ac:dyDescent="0.45">
      <c r="B94" t="str">
        <f ca="1"/>
        <v>2023-02-10T10:58:22.848</v>
      </c>
      <c r="C94" t="b">
        <f ca="1"/>
        <v>0</v>
      </c>
      <c r="D94" t="b">
        <f ca="1"/>
        <v>1</v>
      </c>
      <c r="E94" t="b">
        <f ca="1"/>
        <v>0</v>
      </c>
      <c r="F94" t="b">
        <f ca="1"/>
        <v>1</v>
      </c>
      <c r="H94" t="str">
        <f ca="1"/>
        <v>2021x09-26T22:52:42-12:00</v>
      </c>
      <c r="I94" t="b">
        <f ca="1"/>
        <v>0</v>
      </c>
      <c r="J94" t="b">
        <f ca="1"/>
        <v>0</v>
      </c>
      <c r="K94" t="b">
        <f ca="1"/>
        <v>0</v>
      </c>
      <c r="L94" t="b">
        <f ca="1"/>
        <v>0</v>
      </c>
      <c r="M94" s="45"/>
    </row>
    <row r="95" spans="2:13" x14ac:dyDescent="0.45">
      <c r="B95" t="str">
        <f ca="1"/>
        <v>2023-09-10T04:49:48.520</v>
      </c>
      <c r="C95" t="b">
        <f ca="1"/>
        <v>0</v>
      </c>
      <c r="D95" t="b">
        <f ca="1"/>
        <v>1</v>
      </c>
      <c r="E95" t="b">
        <f ca="1"/>
        <v>0</v>
      </c>
      <c r="F95" t="b">
        <f ca="1"/>
        <v>1</v>
      </c>
      <c r="H95" t="str">
        <f ca="1"/>
        <v>2021-x9-26T22:52:42-12:00</v>
      </c>
      <c r="I95" t="b">
        <f ca="1"/>
        <v>0</v>
      </c>
      <c r="J95" t="b">
        <f ca="1"/>
        <v>0</v>
      </c>
      <c r="K95" t="b">
        <f ca="1"/>
        <v>0</v>
      </c>
      <c r="L95" t="b">
        <f ca="1"/>
        <v>0</v>
      </c>
      <c r="M95" s="45"/>
    </row>
    <row r="96" spans="2:13" x14ac:dyDescent="0.45">
      <c r="B96" t="str">
        <f ca="1"/>
        <v>2023-01-21T04:19:39.829</v>
      </c>
      <c r="C96" t="b">
        <f ca="1"/>
        <v>0</v>
      </c>
      <c r="D96" t="b">
        <f ca="1"/>
        <v>1</v>
      </c>
      <c r="E96" t="b">
        <f ca="1"/>
        <v>0</v>
      </c>
      <c r="F96" t="b">
        <f ca="1"/>
        <v>1</v>
      </c>
      <c r="H96" t="str">
        <f ca="1"/>
        <v>2021-0x-26T22:52:42-12:00</v>
      </c>
      <c r="I96" t="b">
        <f ca="1"/>
        <v>0</v>
      </c>
      <c r="J96" t="b">
        <f ca="1"/>
        <v>0</v>
      </c>
      <c r="K96" t="b">
        <f ca="1"/>
        <v>0</v>
      </c>
      <c r="L96" t="b">
        <f ca="1"/>
        <v>0</v>
      </c>
      <c r="M96" s="45"/>
    </row>
    <row r="97" spans="2:13" x14ac:dyDescent="0.45">
      <c r="B97" t="str">
        <f ca="1"/>
        <v>2023-12-21T23:53:44.094</v>
      </c>
      <c r="C97" t="b">
        <f ca="1"/>
        <v>0</v>
      </c>
      <c r="D97" t="b">
        <f ca="1"/>
        <v>1</v>
      </c>
      <c r="E97" t="b">
        <f ca="1"/>
        <v>0</v>
      </c>
      <c r="F97" t="b">
        <f ca="1"/>
        <v>1</v>
      </c>
      <c r="H97" t="str">
        <f ca="1"/>
        <v>2021-09x26T22:52:42-12:00</v>
      </c>
      <c r="I97" t="b">
        <f ca="1"/>
        <v>0</v>
      </c>
      <c r="J97" t="b">
        <f ca="1"/>
        <v>0</v>
      </c>
      <c r="K97" t="b">
        <f ca="1"/>
        <v>0</v>
      </c>
      <c r="L97" t="b">
        <f ca="1"/>
        <v>0</v>
      </c>
      <c r="M97" s="45"/>
    </row>
    <row r="98" spans="2:13" x14ac:dyDescent="0.45">
      <c r="B98" t="str">
        <f ca="1"/>
        <v>2022-09-23T14:54:38.795</v>
      </c>
      <c r="C98" t="b">
        <f ca="1"/>
        <v>0</v>
      </c>
      <c r="D98" t="b">
        <f ca="1"/>
        <v>1</v>
      </c>
      <c r="E98" t="b">
        <f ca="1"/>
        <v>0</v>
      </c>
      <c r="F98" t="b">
        <f ca="1"/>
        <v>1</v>
      </c>
      <c r="H98" t="str">
        <f ca="1"/>
        <v>2021-09-x6T22:52:42-12:00</v>
      </c>
      <c r="I98" t="b">
        <f ca="1"/>
        <v>0</v>
      </c>
      <c r="J98" t="b">
        <f ca="1"/>
        <v>0</v>
      </c>
      <c r="K98" t="b">
        <f ca="1"/>
        <v>0</v>
      </c>
      <c r="L98" t="b">
        <f ca="1"/>
        <v>0</v>
      </c>
      <c r="M98" s="45"/>
    </row>
    <row r="99" spans="2:13" x14ac:dyDescent="0.45">
      <c r="B99" t="str">
        <f ca="1"/>
        <v>2024-02-04T07:45:08.056</v>
      </c>
      <c r="C99" t="b">
        <f ca="1"/>
        <v>0</v>
      </c>
      <c r="D99" t="b">
        <f ca="1"/>
        <v>1</v>
      </c>
      <c r="E99" t="b">
        <f ca="1"/>
        <v>0</v>
      </c>
      <c r="F99" t="b">
        <f ca="1"/>
        <v>1</v>
      </c>
      <c r="H99" t="str">
        <f ca="1"/>
        <v>2021-09-2xT22:52:42-12:00</v>
      </c>
      <c r="I99" t="b">
        <f ca="1"/>
        <v>0</v>
      </c>
      <c r="J99" t="b">
        <f ca="1"/>
        <v>0</v>
      </c>
      <c r="K99" t="b">
        <f ca="1"/>
        <v>0</v>
      </c>
      <c r="L99" t="b">
        <f ca="1"/>
        <v>0</v>
      </c>
      <c r="M99" s="45"/>
    </row>
    <row r="100" spans="2:13" x14ac:dyDescent="0.45">
      <c r="B100" t="str">
        <f ca="1"/>
        <v>2022-02-13T05:14:55.673</v>
      </c>
      <c r="C100" t="b">
        <f ca="1"/>
        <v>0</v>
      </c>
      <c r="D100" t="b">
        <f ca="1"/>
        <v>1</v>
      </c>
      <c r="E100" t="b">
        <f ca="1"/>
        <v>0</v>
      </c>
      <c r="F100" t="b">
        <f ca="1"/>
        <v>1</v>
      </c>
      <c r="H100" t="str">
        <f ca="1"/>
        <v>2021-09-26x22:52:42-12:00</v>
      </c>
      <c r="I100" t="b">
        <f ca="1"/>
        <v>0</v>
      </c>
      <c r="J100" t="b">
        <f ca="1"/>
        <v>0</v>
      </c>
      <c r="K100" t="b">
        <f ca="1"/>
        <v>0</v>
      </c>
      <c r="L100" t="b">
        <f ca="1"/>
        <v>0</v>
      </c>
      <c r="M100" s="45"/>
    </row>
    <row r="101" spans="2:13" x14ac:dyDescent="0.45">
      <c r="B101" t="str">
        <f ca="1"/>
        <v>2023-02-09T22:42:26.934</v>
      </c>
      <c r="C101" t="b">
        <f ca="1"/>
        <v>0</v>
      </c>
      <c r="D101" t="b">
        <f ca="1"/>
        <v>1</v>
      </c>
      <c r="E101" t="b">
        <f ca="1"/>
        <v>0</v>
      </c>
      <c r="F101" t="b">
        <f ca="1"/>
        <v>1</v>
      </c>
      <c r="H101" t="str">
        <f ca="1"/>
        <v>2021-09-26Tx2:52:42-12:00</v>
      </c>
      <c r="I101" t="b">
        <f ca="1"/>
        <v>0</v>
      </c>
      <c r="J101" t="b">
        <f ca="1"/>
        <v>0</v>
      </c>
      <c r="K101" t="b">
        <f ca="1"/>
        <v>0</v>
      </c>
      <c r="L101" t="b">
        <f ca="1"/>
        <v>0</v>
      </c>
      <c r="M101" s="45"/>
    </row>
    <row r="102" spans="2:13" x14ac:dyDescent="0.45">
      <c r="B102" t="str">
        <f ca="1"/>
        <v>2021-11-28T14:02:33.680</v>
      </c>
      <c r="C102" t="b">
        <f ca="1"/>
        <v>0</v>
      </c>
      <c r="D102" t="b">
        <f ca="1"/>
        <v>1</v>
      </c>
      <c r="E102" t="b">
        <f ca="1"/>
        <v>0</v>
      </c>
      <c r="F102" t="b">
        <f ca="1"/>
        <v>1</v>
      </c>
      <c r="H102" t="str">
        <f ca="1"/>
        <v>2021-09-26T2x:52:42-12:00</v>
      </c>
      <c r="I102" t="b">
        <f ca="1"/>
        <v>0</v>
      </c>
      <c r="J102" t="b">
        <f ca="1"/>
        <v>0</v>
      </c>
      <c r="K102" t="b">
        <f ca="1"/>
        <v>0</v>
      </c>
      <c r="L102" t="b">
        <f ca="1"/>
        <v>0</v>
      </c>
      <c r="M102" s="45"/>
    </row>
    <row r="103" spans="2:13" x14ac:dyDescent="0.45">
      <c r="B103" t="str">
        <f ca="1"/>
        <v>2022-03-06T02:37:14.609</v>
      </c>
      <c r="C103" t="b">
        <f ca="1"/>
        <v>0</v>
      </c>
      <c r="D103" t="b">
        <f ca="1"/>
        <v>1</v>
      </c>
      <c r="E103" t="b">
        <f ca="1"/>
        <v>0</v>
      </c>
      <c r="F103" t="b">
        <f ca="1"/>
        <v>1</v>
      </c>
      <c r="H103" t="str">
        <f ca="1"/>
        <v>2021-09-26T22x52:42-12:00</v>
      </c>
      <c r="I103" t="b">
        <f ca="1"/>
        <v>0</v>
      </c>
      <c r="J103" t="b">
        <f ca="1"/>
        <v>0</v>
      </c>
      <c r="K103" t="b">
        <f ca="1"/>
        <v>0</v>
      </c>
      <c r="L103" t="b">
        <f ca="1"/>
        <v>0</v>
      </c>
      <c r="M103" s="45"/>
    </row>
    <row r="104" spans="2:13" x14ac:dyDescent="0.45">
      <c r="B104" t="str">
        <f ca="1"/>
        <v>2022-05-18T13:26:59.269</v>
      </c>
      <c r="C104" t="b">
        <f ca="1"/>
        <v>0</v>
      </c>
      <c r="D104" t="b">
        <f ca="1"/>
        <v>1</v>
      </c>
      <c r="E104" t="b">
        <f ca="1"/>
        <v>0</v>
      </c>
      <c r="F104" t="b">
        <f ca="1"/>
        <v>1</v>
      </c>
      <c r="H104" t="str">
        <f ca="1"/>
        <v>2021-09-26T22:x2:42-12:00</v>
      </c>
      <c r="I104" t="b">
        <f ca="1"/>
        <v>0</v>
      </c>
      <c r="J104" t="b">
        <f ca="1"/>
        <v>0</v>
      </c>
      <c r="K104" t="b">
        <f ca="1"/>
        <v>0</v>
      </c>
      <c r="L104" t="b">
        <f ca="1"/>
        <v>0</v>
      </c>
      <c r="M104" s="45"/>
    </row>
    <row r="105" spans="2:13" x14ac:dyDescent="0.45">
      <c r="B105" t="str">
        <f ca="1"/>
        <v>2023-10-12T03:41:20.854</v>
      </c>
      <c r="C105" t="b">
        <f ca="1"/>
        <v>0</v>
      </c>
      <c r="D105" t="b">
        <f ca="1"/>
        <v>1</v>
      </c>
      <c r="E105" t="b">
        <f ca="1"/>
        <v>0</v>
      </c>
      <c r="F105" t="b">
        <f ca="1"/>
        <v>1</v>
      </c>
      <c r="H105" t="str">
        <f ca="1"/>
        <v>2021-09-26T22:5x:42-12:00</v>
      </c>
      <c r="I105" t="b">
        <f ca="1"/>
        <v>0</v>
      </c>
      <c r="J105" t="b">
        <f ca="1"/>
        <v>0</v>
      </c>
      <c r="K105" t="b">
        <f ca="1"/>
        <v>0</v>
      </c>
      <c r="L105" t="b">
        <f ca="1"/>
        <v>0</v>
      </c>
      <c r="M105" s="45"/>
    </row>
    <row r="106" spans="2:13" x14ac:dyDescent="0.45">
      <c r="B106" t="str">
        <f ca="1"/>
        <v>2022-10-23T20:13:06.354</v>
      </c>
      <c r="C106" t="b">
        <f ca="1"/>
        <v>0</v>
      </c>
      <c r="D106" t="b">
        <f ca="1"/>
        <v>1</v>
      </c>
      <c r="E106" t="b">
        <f ca="1"/>
        <v>0</v>
      </c>
      <c r="F106" t="b">
        <f ca="1"/>
        <v>1</v>
      </c>
      <c r="H106" t="str">
        <f ca="1"/>
        <v>2021-09-26T22:52x42-12:00</v>
      </c>
      <c r="I106" t="b">
        <f ca="1"/>
        <v>0</v>
      </c>
      <c r="J106" t="b">
        <f ca="1"/>
        <v>0</v>
      </c>
      <c r="K106" t="b">
        <f ca="1"/>
        <v>0</v>
      </c>
      <c r="L106" t="b">
        <f ca="1"/>
        <v>0</v>
      </c>
      <c r="M106" s="45"/>
    </row>
    <row r="107" spans="2:13" x14ac:dyDescent="0.45">
      <c r="B107" t="str">
        <f ca="1"/>
        <v>2022-06-23T21:54:01.766</v>
      </c>
      <c r="C107" t="b">
        <f ca="1"/>
        <v>0</v>
      </c>
      <c r="D107" t="b">
        <f ca="1"/>
        <v>1</v>
      </c>
      <c r="E107" t="b">
        <f ca="1"/>
        <v>0</v>
      </c>
      <c r="F107" t="b">
        <f ca="1"/>
        <v>1</v>
      </c>
      <c r="H107" t="str">
        <f ca="1"/>
        <v>2021-09-26T22:52:x2-12:00</v>
      </c>
      <c r="I107" t="b">
        <f ca="1"/>
        <v>0</v>
      </c>
      <c r="J107" t="b">
        <f ca="1"/>
        <v>0</v>
      </c>
      <c r="K107" t="b">
        <f ca="1"/>
        <v>0</v>
      </c>
      <c r="L107" t="b">
        <f ca="1"/>
        <v>0</v>
      </c>
      <c r="M107" s="45"/>
    </row>
    <row r="108" spans="2:13" x14ac:dyDescent="0.45">
      <c r="B108" t="str">
        <f ca="1"/>
        <v>2022-08-10T23:10:35.889</v>
      </c>
      <c r="C108" t="b">
        <f ca="1"/>
        <v>0</v>
      </c>
      <c r="D108" t="b">
        <f ca="1"/>
        <v>1</v>
      </c>
      <c r="E108" t="b">
        <f ca="1"/>
        <v>0</v>
      </c>
      <c r="F108" t="b">
        <f ca="1"/>
        <v>1</v>
      </c>
      <c r="H108" t="str">
        <f ca="1"/>
        <v>2021-09-26T22:52:4x-12:00</v>
      </c>
      <c r="I108" t="b">
        <f ca="1"/>
        <v>0</v>
      </c>
      <c r="J108" t="b">
        <f ca="1"/>
        <v>0</v>
      </c>
      <c r="K108" t="b">
        <f ca="1"/>
        <v>0</v>
      </c>
      <c r="L108" t="b">
        <f ca="1"/>
        <v>0</v>
      </c>
      <c r="M108" s="45"/>
    </row>
    <row r="109" spans="2:13" x14ac:dyDescent="0.45">
      <c r="B109" t="str">
        <f ca="1"/>
        <v>2021-10-08T09:53:25.098</v>
      </c>
      <c r="C109" t="b">
        <f ca="1"/>
        <v>0</v>
      </c>
      <c r="D109" t="b">
        <f ca="1"/>
        <v>1</v>
      </c>
      <c r="E109" t="b">
        <f ca="1"/>
        <v>0</v>
      </c>
      <c r="F109" t="b">
        <f ca="1"/>
        <v>1</v>
      </c>
      <c r="H109" t="str">
        <f ca="1"/>
        <v>2021-09-26T22:52:42x12:00</v>
      </c>
      <c r="I109" t="b">
        <f ca="1"/>
        <v>0</v>
      </c>
      <c r="J109" t="b">
        <f ca="1"/>
        <v>0</v>
      </c>
      <c r="K109" t="b">
        <f ca="1"/>
        <v>0</v>
      </c>
      <c r="L109" t="b">
        <f ca="1"/>
        <v>0</v>
      </c>
      <c r="M109" s="45"/>
    </row>
    <row r="110" spans="2:13" x14ac:dyDescent="0.45">
      <c r="B110" t="str">
        <f ca="1"/>
        <v>2022-02-20T13:40:23.458</v>
      </c>
      <c r="C110" t="b">
        <f ca="1"/>
        <v>0</v>
      </c>
      <c r="D110" t="b">
        <f ca="1"/>
        <v>1</v>
      </c>
      <c r="E110" t="b">
        <f ca="1"/>
        <v>0</v>
      </c>
      <c r="F110" t="b">
        <f ca="1"/>
        <v>1</v>
      </c>
      <c r="H110" t="str">
        <f ca="1"/>
        <v>2021-09-26T22:52:42-x2:00</v>
      </c>
      <c r="I110" t="b">
        <f ca="1"/>
        <v>0</v>
      </c>
      <c r="J110" t="b">
        <f ca="1"/>
        <v>0</v>
      </c>
      <c r="K110" t="b">
        <f ca="1"/>
        <v>0</v>
      </c>
      <c r="L110" t="b">
        <f ca="1"/>
        <v>0</v>
      </c>
      <c r="M110" s="45"/>
    </row>
    <row r="111" spans="2:13" x14ac:dyDescent="0.45">
      <c r="B111" t="str">
        <f ca="1"/>
        <v>2024-05-19T02:21:56.931</v>
      </c>
      <c r="C111" t="b">
        <f ca="1"/>
        <v>0</v>
      </c>
      <c r="D111" t="b">
        <f ca="1"/>
        <v>1</v>
      </c>
      <c r="E111" t="b">
        <f ca="1"/>
        <v>0</v>
      </c>
      <c r="F111" t="b">
        <f ca="1"/>
        <v>1</v>
      </c>
      <c r="H111" t="str">
        <f ca="1"/>
        <v>2021-09-26T22:52:42-1x:00</v>
      </c>
      <c r="I111" t="b">
        <f ca="1"/>
        <v>0</v>
      </c>
      <c r="J111" t="b">
        <f ca="1"/>
        <v>0</v>
      </c>
      <c r="K111" t="b">
        <f ca="1"/>
        <v>0</v>
      </c>
      <c r="L111" t="b">
        <f ca="1"/>
        <v>0</v>
      </c>
      <c r="M111" s="45"/>
    </row>
    <row r="112" spans="2:13" x14ac:dyDescent="0.45">
      <c r="B112" t="str">
        <f ca="1"/>
        <v>2023-05-09T06:39:45.156</v>
      </c>
      <c r="C112" t="b">
        <f ca="1"/>
        <v>0</v>
      </c>
      <c r="D112" t="b">
        <f ca="1"/>
        <v>1</v>
      </c>
      <c r="E112" t="b">
        <f ca="1"/>
        <v>0</v>
      </c>
      <c r="F112" t="b">
        <f ca="1"/>
        <v>1</v>
      </c>
      <c r="H112" t="str">
        <f ca="1"/>
        <v>2021-09-26T22:52:42-12x00</v>
      </c>
      <c r="I112" t="b">
        <f ca="1"/>
        <v>0</v>
      </c>
      <c r="J112" t="b">
        <f ca="1"/>
        <v>0</v>
      </c>
      <c r="K112" t="b">
        <f ca="1"/>
        <v>0</v>
      </c>
      <c r="L112" t="b">
        <f ca="1"/>
        <v>0</v>
      </c>
      <c r="M112" s="45"/>
    </row>
    <row r="113" spans="2:13" x14ac:dyDescent="0.45">
      <c r="B113" t="str">
        <f ca="1"/>
        <v>2024-02-17T15:28:28.148</v>
      </c>
      <c r="C113" t="b">
        <f ca="1"/>
        <v>0</v>
      </c>
      <c r="D113" t="b">
        <f ca="1"/>
        <v>1</v>
      </c>
      <c r="E113" t="b">
        <f ca="1"/>
        <v>0</v>
      </c>
      <c r="F113" t="b">
        <f ca="1"/>
        <v>1</v>
      </c>
      <c r="H113" t="str">
        <f ca="1"/>
        <v>2021-09-26T22:52:42-12:x0</v>
      </c>
      <c r="I113" t="b">
        <f ca="1"/>
        <v>0</v>
      </c>
      <c r="J113" t="b">
        <f ca="1"/>
        <v>0</v>
      </c>
      <c r="K113" t="b">
        <f ca="1"/>
        <v>0</v>
      </c>
      <c r="L113" t="b">
        <f ca="1"/>
        <v>0</v>
      </c>
      <c r="M113" s="45"/>
    </row>
    <row r="114" spans="2:13" x14ac:dyDescent="0.45">
      <c r="B114" t="str">
        <f ca="1"/>
        <v>2023-05-10T03:28:07.276</v>
      </c>
      <c r="C114" t="b">
        <f ca="1"/>
        <v>0</v>
      </c>
      <c r="D114" t="b">
        <f ca="1"/>
        <v>1</v>
      </c>
      <c r="E114" t="b">
        <f ca="1"/>
        <v>0</v>
      </c>
      <c r="F114" t="b">
        <f ca="1"/>
        <v>1</v>
      </c>
      <c r="H114" t="str">
        <f ca="1"/>
        <v xml:space="preserve">2021-09-26T22:52:42-12:0x </v>
      </c>
      <c r="I114" t="b">
        <f ca="1"/>
        <v>0</v>
      </c>
      <c r="J114" t="b">
        <f ca="1"/>
        <v>0</v>
      </c>
      <c r="K114" t="b">
        <f ca="1"/>
        <v>0</v>
      </c>
      <c r="L114" t="b">
        <f ca="1"/>
        <v>0</v>
      </c>
      <c r="M114" s="45"/>
    </row>
    <row r="115" spans="2:13" x14ac:dyDescent="0.45">
      <c r="B115" t="str">
        <f ca="1"/>
        <v>2022-02-10T20:10:54.146</v>
      </c>
      <c r="C115" t="b">
        <f ca="1"/>
        <v>0</v>
      </c>
      <c r="D115" t="b">
        <f ca="1"/>
        <v>1</v>
      </c>
      <c r="E115" t="b">
        <f ca="1"/>
        <v>0</v>
      </c>
      <c r="F115" t="b">
        <f ca="1"/>
        <v>1</v>
      </c>
      <c r="H115" t="str">
        <f ca="1"/>
        <v xml:space="preserve">2021-09-26T22:52:42-12:00x </v>
      </c>
      <c r="I115" t="b">
        <f ca="1"/>
        <v>0</v>
      </c>
      <c r="J115" t="b">
        <f ca="1"/>
        <v>0</v>
      </c>
      <c r="K115" t="b">
        <f ca="1"/>
        <v>0</v>
      </c>
      <c r="L115" t="b">
        <f ca="1"/>
        <v>0</v>
      </c>
      <c r="M115" s="45"/>
    </row>
    <row r="116" spans="2:13" x14ac:dyDescent="0.45">
      <c r="B116" t="str">
        <f ca="1"/>
        <v>2022-12-24</v>
      </c>
      <c r="C116" t="b">
        <f ca="1"/>
        <v>1</v>
      </c>
      <c r="D116" t="b">
        <f ca="1"/>
        <v>1</v>
      </c>
      <c r="E116" t="b">
        <f ca="1"/>
        <v>1</v>
      </c>
      <c r="F116" t="b">
        <f ca="1"/>
        <v>1</v>
      </c>
      <c r="H116" t="str">
        <f ca="1"/>
        <v>x023-03-08T06:29:28Z</v>
      </c>
      <c r="I116" t="b">
        <f ca="1"/>
        <v>0</v>
      </c>
      <c r="J116" t="b">
        <f ca="1"/>
        <v>0</v>
      </c>
      <c r="K116" t="b">
        <f ca="1"/>
        <v>0</v>
      </c>
      <c r="L116" t="b">
        <f ca="1"/>
        <v>0</v>
      </c>
      <c r="M116" s="45"/>
    </row>
    <row r="117" spans="2:13" x14ac:dyDescent="0.45">
      <c r="B117" t="str">
        <f ca="1"/>
        <v>2023-12-16</v>
      </c>
      <c r="C117" t="b">
        <f ca="1"/>
        <v>1</v>
      </c>
      <c r="D117" t="b">
        <f ca="1"/>
        <v>1</v>
      </c>
      <c r="E117" t="b">
        <f ca="1"/>
        <v>1</v>
      </c>
      <c r="F117" t="b">
        <f ca="1"/>
        <v>1</v>
      </c>
      <c r="H117" t="str">
        <f ca="1"/>
        <v>2x23-03-08T06:29:28Z</v>
      </c>
      <c r="I117" t="b">
        <f ca="1"/>
        <v>0</v>
      </c>
      <c r="J117" t="b">
        <f ca="1"/>
        <v>0</v>
      </c>
      <c r="K117" t="b">
        <f ca="1"/>
        <v>0</v>
      </c>
      <c r="L117" t="b">
        <f ca="1"/>
        <v>0</v>
      </c>
      <c r="M117" s="45"/>
    </row>
    <row r="118" spans="2:13" x14ac:dyDescent="0.45">
      <c r="B118" t="str">
        <f ca="1"/>
        <v>2023-09-14</v>
      </c>
      <c r="C118" t="b">
        <f ca="1"/>
        <v>1</v>
      </c>
      <c r="D118" t="b">
        <f ca="1"/>
        <v>1</v>
      </c>
      <c r="E118" t="b">
        <f ca="1"/>
        <v>1</v>
      </c>
      <c r="F118" t="b">
        <f ca="1"/>
        <v>1</v>
      </c>
      <c r="H118" t="str">
        <f ca="1"/>
        <v>20x3-03-08T06:29:28Z</v>
      </c>
      <c r="I118" t="b">
        <f ca="1"/>
        <v>0</v>
      </c>
      <c r="J118" t="b">
        <f ca="1"/>
        <v>0</v>
      </c>
      <c r="K118" t="b">
        <f ca="1"/>
        <v>0</v>
      </c>
      <c r="L118" t="b">
        <f ca="1"/>
        <v>0</v>
      </c>
      <c r="M118" s="45"/>
    </row>
    <row r="119" spans="2:13" x14ac:dyDescent="0.45">
      <c r="B119" t="str">
        <f ca="1"/>
        <v>2023-11-12</v>
      </c>
      <c r="C119" t="b">
        <f ca="1"/>
        <v>1</v>
      </c>
      <c r="D119" t="b">
        <f ca="1"/>
        <v>1</v>
      </c>
      <c r="E119" t="b">
        <f ca="1"/>
        <v>1</v>
      </c>
      <c r="F119" t="b">
        <f ca="1"/>
        <v>1</v>
      </c>
      <c r="H119" t="str">
        <f ca="1"/>
        <v>202x-03-08T06:29:28Z</v>
      </c>
      <c r="I119" t="b">
        <f ca="1"/>
        <v>0</v>
      </c>
      <c r="J119" t="b">
        <f ca="1"/>
        <v>0</v>
      </c>
      <c r="K119" t="b">
        <f ca="1"/>
        <v>0</v>
      </c>
      <c r="L119" t="b">
        <f ca="1"/>
        <v>0</v>
      </c>
      <c r="M119" s="45"/>
    </row>
    <row r="120" spans="2:13" x14ac:dyDescent="0.45">
      <c r="B120" t="str">
        <f ca="1"/>
        <v>2023-08-11</v>
      </c>
      <c r="C120" t="b">
        <f ca="1"/>
        <v>1</v>
      </c>
      <c r="D120" t="b">
        <f ca="1"/>
        <v>1</v>
      </c>
      <c r="E120" t="b">
        <f ca="1"/>
        <v>1</v>
      </c>
      <c r="F120" t="b">
        <f ca="1"/>
        <v>1</v>
      </c>
      <c r="H120" t="str">
        <f ca="1"/>
        <v>2023x03-08T06:29:28Z</v>
      </c>
      <c r="I120" t="b">
        <f ca="1"/>
        <v>0</v>
      </c>
      <c r="J120" t="b">
        <f ca="1"/>
        <v>0</v>
      </c>
      <c r="K120" t="b">
        <f ca="1"/>
        <v>0</v>
      </c>
      <c r="L120" t="b">
        <f ca="1"/>
        <v>0</v>
      </c>
      <c r="M120" s="45"/>
    </row>
    <row r="121" spans="2:13" x14ac:dyDescent="0.45">
      <c r="B121" t="str">
        <f ca="1"/>
        <v>2023-01-27</v>
      </c>
      <c r="C121" t="b">
        <f ca="1"/>
        <v>1</v>
      </c>
      <c r="D121" t="b">
        <f ca="1"/>
        <v>1</v>
      </c>
      <c r="E121" t="b">
        <f ca="1"/>
        <v>1</v>
      </c>
      <c r="F121" t="b">
        <f ca="1"/>
        <v>1</v>
      </c>
      <c r="H121" t="str">
        <f ca="1"/>
        <v>2023-x3-08T06:29:28Z</v>
      </c>
      <c r="I121" t="b">
        <f ca="1"/>
        <v>0</v>
      </c>
      <c r="J121" t="b">
        <f ca="1"/>
        <v>0</v>
      </c>
      <c r="K121" t="b">
        <f ca="1"/>
        <v>0</v>
      </c>
      <c r="L121" t="b">
        <f ca="1"/>
        <v>0</v>
      </c>
      <c r="M121" s="45"/>
    </row>
    <row r="122" spans="2:13" x14ac:dyDescent="0.45">
      <c r="B122" t="str">
        <f ca="1"/>
        <v>2023-07-15</v>
      </c>
      <c r="C122" t="b">
        <f ca="1"/>
        <v>1</v>
      </c>
      <c r="D122" t="b">
        <f ca="1"/>
        <v>1</v>
      </c>
      <c r="E122" t="b">
        <f ca="1"/>
        <v>1</v>
      </c>
      <c r="F122" t="b">
        <f ca="1"/>
        <v>1</v>
      </c>
      <c r="H122" t="str">
        <f ca="1"/>
        <v>2023-0x-08T06:29:28Z</v>
      </c>
      <c r="I122" t="b">
        <f ca="1"/>
        <v>0</v>
      </c>
      <c r="J122" t="b">
        <f ca="1"/>
        <v>0</v>
      </c>
      <c r="K122" t="b">
        <f ca="1"/>
        <v>0</v>
      </c>
      <c r="L122" t="b">
        <f ca="1"/>
        <v>0</v>
      </c>
      <c r="M122" s="45"/>
    </row>
    <row r="123" spans="2:13" x14ac:dyDescent="0.45">
      <c r="B123" t="str">
        <f ca="1"/>
        <v>2024-03-08</v>
      </c>
      <c r="C123" t="b">
        <f ca="1"/>
        <v>1</v>
      </c>
      <c r="D123" t="b">
        <f ca="1"/>
        <v>1</v>
      </c>
      <c r="E123" t="b">
        <f ca="1"/>
        <v>1</v>
      </c>
      <c r="F123" t="b">
        <f ca="1"/>
        <v>1</v>
      </c>
      <c r="H123" t="str">
        <f ca="1"/>
        <v>2023-03x08T06:29:28Z</v>
      </c>
      <c r="I123" t="b">
        <f ca="1"/>
        <v>0</v>
      </c>
      <c r="J123" t="b">
        <f ca="1"/>
        <v>0</v>
      </c>
      <c r="K123" t="b">
        <f ca="1"/>
        <v>0</v>
      </c>
      <c r="L123" t="b">
        <f ca="1"/>
        <v>0</v>
      </c>
      <c r="M123" s="45"/>
    </row>
    <row r="124" spans="2:13" x14ac:dyDescent="0.45">
      <c r="B124" t="str">
        <f ca="1"/>
        <v>2021-10-06</v>
      </c>
      <c r="C124" t="b">
        <f ca="1"/>
        <v>1</v>
      </c>
      <c r="D124" t="b">
        <f ca="1"/>
        <v>1</v>
      </c>
      <c r="E124" t="b">
        <f ca="1"/>
        <v>1</v>
      </c>
      <c r="F124" t="b">
        <f ca="1"/>
        <v>1</v>
      </c>
      <c r="H124" t="str">
        <f ca="1"/>
        <v>2023-03-x8T06:29:28Z</v>
      </c>
      <c r="I124" t="b">
        <f ca="1"/>
        <v>0</v>
      </c>
      <c r="J124" t="b">
        <f ca="1"/>
        <v>0</v>
      </c>
      <c r="K124" t="b">
        <f ca="1"/>
        <v>0</v>
      </c>
      <c r="L124" t="b">
        <f ca="1"/>
        <v>0</v>
      </c>
      <c r="M124" s="45"/>
    </row>
    <row r="125" spans="2:13" x14ac:dyDescent="0.45">
      <c r="B125" t="str">
        <f ca="1"/>
        <v>2024-03-29</v>
      </c>
      <c r="C125" t="b">
        <f ca="1"/>
        <v>1</v>
      </c>
      <c r="D125" t="b">
        <f ca="1"/>
        <v>1</v>
      </c>
      <c r="E125" t="b">
        <f ca="1"/>
        <v>1</v>
      </c>
      <c r="F125" t="b">
        <f ca="1"/>
        <v>1</v>
      </c>
      <c r="H125" t="str">
        <f ca="1"/>
        <v>2023-03-0xT06:29:28Z</v>
      </c>
      <c r="I125" t="b">
        <f ca="1"/>
        <v>0</v>
      </c>
      <c r="J125" t="b">
        <f ca="1"/>
        <v>0</v>
      </c>
      <c r="K125" t="b">
        <f ca="1"/>
        <v>0</v>
      </c>
      <c r="L125" t="b">
        <f ca="1"/>
        <v>0</v>
      </c>
      <c r="M125" s="45"/>
    </row>
    <row r="126" spans="2:13" x14ac:dyDescent="0.45">
      <c r="B126" t="str">
        <f ca="1"/>
        <v>2023-10-04</v>
      </c>
      <c r="C126" t="b">
        <f ca="1"/>
        <v>1</v>
      </c>
      <c r="D126" t="b">
        <f ca="1"/>
        <v>1</v>
      </c>
      <c r="E126" t="b">
        <f ca="1"/>
        <v>1</v>
      </c>
      <c r="F126" t="b">
        <f ca="1"/>
        <v>1</v>
      </c>
      <c r="H126" t="str">
        <f ca="1"/>
        <v>2023-03-08x06:29:28Z</v>
      </c>
      <c r="I126" t="b">
        <f ca="1"/>
        <v>0</v>
      </c>
      <c r="J126" t="b">
        <f ca="1"/>
        <v>0</v>
      </c>
      <c r="K126" t="b">
        <f ca="1"/>
        <v>0</v>
      </c>
      <c r="L126" t="b">
        <f ca="1"/>
        <v>0</v>
      </c>
      <c r="M126" s="45"/>
    </row>
    <row r="127" spans="2:13" x14ac:dyDescent="0.45">
      <c r="B127" t="str">
        <f ca="1"/>
        <v>2023-08-10</v>
      </c>
      <c r="C127" t="b">
        <f ca="1"/>
        <v>1</v>
      </c>
      <c r="D127" t="b">
        <f ca="1"/>
        <v>1</v>
      </c>
      <c r="E127" t="b">
        <f ca="1"/>
        <v>1</v>
      </c>
      <c r="F127" t="b">
        <f ca="1"/>
        <v>1</v>
      </c>
      <c r="H127" t="str">
        <f ca="1"/>
        <v>2023-03-08Tx6:29:28Z</v>
      </c>
      <c r="I127" t="b">
        <f ca="1"/>
        <v>0</v>
      </c>
      <c r="J127" t="b">
        <f ca="1"/>
        <v>0</v>
      </c>
      <c r="K127" t="b">
        <f ca="1"/>
        <v>0</v>
      </c>
      <c r="L127" t="b">
        <f ca="1"/>
        <v>0</v>
      </c>
      <c r="M127" s="45"/>
    </row>
    <row r="128" spans="2:13" x14ac:dyDescent="0.45">
      <c r="B128" t="str">
        <f ca="1"/>
        <v>2023-04-04</v>
      </c>
      <c r="C128" t="b">
        <f ca="1"/>
        <v>1</v>
      </c>
      <c r="D128" t="b">
        <f ca="1"/>
        <v>1</v>
      </c>
      <c r="E128" t="b">
        <f ca="1"/>
        <v>1</v>
      </c>
      <c r="F128" t="b">
        <f ca="1"/>
        <v>1</v>
      </c>
      <c r="H128" t="str">
        <f ca="1"/>
        <v>2023-03-08T0x:29:28Z</v>
      </c>
      <c r="I128" t="b">
        <f ca="1"/>
        <v>0</v>
      </c>
      <c r="J128" t="b">
        <f ca="1"/>
        <v>0</v>
      </c>
      <c r="K128" t="b">
        <f ca="1"/>
        <v>0</v>
      </c>
      <c r="L128" t="b">
        <f ca="1"/>
        <v>0</v>
      </c>
      <c r="M128" s="45"/>
    </row>
    <row r="129" spans="2:13" x14ac:dyDescent="0.45">
      <c r="B129" t="str">
        <f ca="1"/>
        <v>2021-09-27</v>
      </c>
      <c r="C129" t="b">
        <f ca="1"/>
        <v>1</v>
      </c>
      <c r="D129" t="b">
        <f ca="1"/>
        <v>1</v>
      </c>
      <c r="E129" t="b">
        <f ca="1"/>
        <v>1</v>
      </c>
      <c r="F129" t="b">
        <f ca="1"/>
        <v>1</v>
      </c>
      <c r="H129" t="str">
        <f ca="1"/>
        <v>2023-03-08T06x29:28Z</v>
      </c>
      <c r="I129" t="b">
        <f ca="1"/>
        <v>0</v>
      </c>
      <c r="J129" t="b">
        <f ca="1"/>
        <v>0</v>
      </c>
      <c r="K129" t="b">
        <f ca="1"/>
        <v>0</v>
      </c>
      <c r="L129" t="b">
        <f ca="1"/>
        <v>0</v>
      </c>
      <c r="M129" s="45"/>
    </row>
    <row r="130" spans="2:13" x14ac:dyDescent="0.45">
      <c r="B130" t="str">
        <f ca="1"/>
        <v>2023-06-28</v>
      </c>
      <c r="C130" t="b">
        <f ca="1"/>
        <v>1</v>
      </c>
      <c r="D130" t="b">
        <f ca="1"/>
        <v>1</v>
      </c>
      <c r="E130" t="b">
        <f ca="1"/>
        <v>1</v>
      </c>
      <c r="F130" t="b">
        <f ca="1"/>
        <v>1</v>
      </c>
      <c r="H130" t="str">
        <f ca="1"/>
        <v>2023-03-08T06:x9:28Z</v>
      </c>
      <c r="I130" t="b">
        <f ca="1"/>
        <v>0</v>
      </c>
      <c r="J130" t="b">
        <f ca="1"/>
        <v>0</v>
      </c>
      <c r="K130" t="b">
        <f ca="1"/>
        <v>0</v>
      </c>
      <c r="L130" t="b">
        <f ca="1"/>
        <v>0</v>
      </c>
      <c r="M130" s="45"/>
    </row>
    <row r="131" spans="2:13" x14ac:dyDescent="0.45">
      <c r="B131" t="str">
        <f ca="1"/>
        <v>2021-09-08</v>
      </c>
      <c r="C131" t="b">
        <f ca="1"/>
        <v>1</v>
      </c>
      <c r="D131" t="b">
        <f ca="1"/>
        <v>1</v>
      </c>
      <c r="E131" t="b">
        <f ca="1"/>
        <v>1</v>
      </c>
      <c r="F131" t="b">
        <f ca="1"/>
        <v>1</v>
      </c>
      <c r="H131" t="str">
        <f ca="1"/>
        <v>2023-03-08T06:2x:28Z</v>
      </c>
      <c r="I131" t="b">
        <f ca="1"/>
        <v>0</v>
      </c>
      <c r="J131" t="b">
        <f ca="1"/>
        <v>0</v>
      </c>
      <c r="K131" t="b">
        <f ca="1"/>
        <v>0</v>
      </c>
      <c r="L131" t="b">
        <f ca="1"/>
        <v>0</v>
      </c>
      <c r="M131" s="45"/>
    </row>
    <row r="132" spans="2:13" x14ac:dyDescent="0.45">
      <c r="B132" t="str">
        <f ca="1"/>
        <v>2022-01-16</v>
      </c>
      <c r="C132" t="b">
        <f ca="1"/>
        <v>1</v>
      </c>
      <c r="D132" t="b">
        <f ca="1"/>
        <v>1</v>
      </c>
      <c r="E132" t="b">
        <f ca="1"/>
        <v>1</v>
      </c>
      <c r="F132" t="b">
        <f ca="1"/>
        <v>1</v>
      </c>
      <c r="H132" t="str">
        <f ca="1"/>
        <v>2023-03-08T06:29x28Z</v>
      </c>
      <c r="I132" t="b">
        <f ca="1"/>
        <v>0</v>
      </c>
      <c r="J132" t="b">
        <f ca="1"/>
        <v>0</v>
      </c>
      <c r="K132" t="b">
        <f ca="1"/>
        <v>0</v>
      </c>
      <c r="L132" t="b">
        <f ca="1"/>
        <v>0</v>
      </c>
      <c r="M132" s="45"/>
    </row>
    <row r="133" spans="2:13" x14ac:dyDescent="0.45">
      <c r="B133" s="14" t="str">
        <f ca="1"/>
        <v>2023-09-24</v>
      </c>
      <c r="C133" t="b">
        <f ca="1"/>
        <v>1</v>
      </c>
      <c r="D133" t="b">
        <f ca="1"/>
        <v>1</v>
      </c>
      <c r="E133" t="b">
        <f ca="1"/>
        <v>1</v>
      </c>
      <c r="F133" t="b">
        <f ca="1"/>
        <v>1</v>
      </c>
      <c r="H133" t="str">
        <f ca="1"/>
        <v>2023-03-08T06:29:x8Z</v>
      </c>
      <c r="I133" t="b">
        <f ca="1"/>
        <v>0</v>
      </c>
      <c r="J133" t="b">
        <f ca="1"/>
        <v>0</v>
      </c>
      <c r="K133" t="b">
        <f ca="1"/>
        <v>0</v>
      </c>
      <c r="L133" t="b">
        <f ca="1"/>
        <v>0</v>
      </c>
      <c r="M133" s="45"/>
    </row>
    <row r="134" spans="2:13" x14ac:dyDescent="0.45">
      <c r="B134" t="str">
        <f ca="1"/>
        <v>2022-03-20</v>
      </c>
      <c r="C134" t="b">
        <f ca="1"/>
        <v>1</v>
      </c>
      <c r="D134" t="b">
        <f ca="1"/>
        <v>1</v>
      </c>
      <c r="E134" t="b">
        <f ca="1"/>
        <v>1</v>
      </c>
      <c r="F134" t="b">
        <f ca="1"/>
        <v>1</v>
      </c>
      <c r="H134" t="str">
        <f ca="1"/>
        <v>2023-03-08T06:29:2xZ</v>
      </c>
      <c r="I134" t="b">
        <f ca="1"/>
        <v>0</v>
      </c>
      <c r="J134" t="b">
        <f ca="1"/>
        <v>0</v>
      </c>
      <c r="K134" t="b">
        <f ca="1"/>
        <v>0</v>
      </c>
      <c r="L134" t="b">
        <f ca="1"/>
        <v>0</v>
      </c>
      <c r="M134" s="45"/>
    </row>
    <row r="135" spans="2:13" x14ac:dyDescent="0.45">
      <c r="B135" t="str">
        <f ca="1"/>
        <v>2024-01-28</v>
      </c>
      <c r="C135" t="b">
        <f ca="1"/>
        <v>1</v>
      </c>
      <c r="D135" t="b">
        <f ca="1"/>
        <v>1</v>
      </c>
      <c r="E135" t="b">
        <f ca="1"/>
        <v>1</v>
      </c>
      <c r="F135" t="b">
        <f ca="1"/>
        <v>1</v>
      </c>
      <c r="H135" t="str">
        <f ca="1"/>
        <v xml:space="preserve">2023-03-08T06:29:28x </v>
      </c>
      <c r="I135" t="b">
        <f ca="1"/>
        <v>0</v>
      </c>
      <c r="J135" t="b">
        <f ca="1"/>
        <v>0</v>
      </c>
      <c r="K135" t="b">
        <f ca="1"/>
        <v>0</v>
      </c>
      <c r="L135" t="b">
        <f ca="1"/>
        <v>0</v>
      </c>
      <c r="M135" s="45"/>
    </row>
    <row r="136" spans="2:13" x14ac:dyDescent="0.45">
      <c r="B136" t="str">
        <f ca="1"/>
        <v>2023-08-27</v>
      </c>
      <c r="C136" t="b">
        <f ca="1"/>
        <v>1</v>
      </c>
      <c r="D136" t="b">
        <f ca="1"/>
        <v>1</v>
      </c>
      <c r="E136" t="b">
        <f ca="1"/>
        <v>1</v>
      </c>
      <c r="F136" t="b">
        <f ca="1"/>
        <v>1</v>
      </c>
      <c r="H136" t="str">
        <f ca="1"/>
        <v xml:space="preserve">2023-03-08T06:29:28Zx </v>
      </c>
      <c r="I136" t="b">
        <f ca="1"/>
        <v>0</v>
      </c>
      <c r="J136" t="b">
        <f ca="1"/>
        <v>0</v>
      </c>
      <c r="K136" t="b">
        <f ca="1"/>
        <v>0</v>
      </c>
      <c r="L136" t="b">
        <f ca="1"/>
        <v>0</v>
      </c>
      <c r="M136" s="45"/>
    </row>
    <row r="137" spans="2:13" x14ac:dyDescent="0.45">
      <c r="B137" t="str">
        <f ca="1"/>
        <v>2023-01-15</v>
      </c>
      <c r="C137" t="b">
        <f ca="1"/>
        <v>1</v>
      </c>
      <c r="D137" t="b">
        <f ca="1"/>
        <v>1</v>
      </c>
      <c r="E137" t="b">
        <f ca="1"/>
        <v>1</v>
      </c>
      <c r="F137" t="b">
        <f ca="1"/>
        <v>1</v>
      </c>
      <c r="H137" t="str">
        <f ca="1"/>
        <v>x022-09-01T00:08:26.304</v>
      </c>
      <c r="I137" t="b">
        <f ca="1"/>
        <v>0</v>
      </c>
      <c r="J137" t="b">
        <f ca="1"/>
        <v>0</v>
      </c>
      <c r="K137" t="b">
        <f ca="1"/>
        <v>0</v>
      </c>
      <c r="L137" t="b">
        <f ca="1"/>
        <v>0</v>
      </c>
      <c r="M137" s="45"/>
    </row>
    <row r="138" spans="2:13" x14ac:dyDescent="0.45">
      <c r="B138" t="str">
        <f ca="1"/>
        <v>2023-02-22</v>
      </c>
      <c r="C138" t="b">
        <f ca="1"/>
        <v>1</v>
      </c>
      <c r="D138" t="b">
        <f ca="1"/>
        <v>1</v>
      </c>
      <c r="E138" t="b">
        <f ca="1"/>
        <v>1</v>
      </c>
      <c r="F138" t="b">
        <f ca="1"/>
        <v>1</v>
      </c>
      <c r="H138" t="str">
        <f ca="1"/>
        <v>2x22-09-01T00:08:26.304</v>
      </c>
      <c r="I138" t="b">
        <f ca="1"/>
        <v>0</v>
      </c>
      <c r="J138" t="b">
        <f ca="1"/>
        <v>0</v>
      </c>
      <c r="K138" t="b">
        <f ca="1"/>
        <v>0</v>
      </c>
      <c r="L138" t="b">
        <f ca="1"/>
        <v>0</v>
      </c>
      <c r="M138" s="45"/>
    </row>
    <row r="139" spans="2:13" x14ac:dyDescent="0.45">
      <c r="B139" s="14" t="str">
        <f ca="1"/>
        <v>2022-02-26</v>
      </c>
      <c r="C139" t="b">
        <f ca="1"/>
        <v>1</v>
      </c>
      <c r="D139" t="b">
        <f ca="1"/>
        <v>1</v>
      </c>
      <c r="E139" t="b">
        <f ca="1"/>
        <v>1</v>
      </c>
      <c r="F139" t="b">
        <f ca="1"/>
        <v>1</v>
      </c>
      <c r="H139" t="str">
        <f ca="1"/>
        <v>20x2-09-01T00:08:26.304</v>
      </c>
      <c r="I139" t="b">
        <f ca="1"/>
        <v>0</v>
      </c>
      <c r="J139" t="b">
        <f ca="1"/>
        <v>0</v>
      </c>
      <c r="K139" t="b">
        <f ca="1"/>
        <v>0</v>
      </c>
      <c r="L139" t="b">
        <f ca="1"/>
        <v>0</v>
      </c>
      <c r="M139" s="45"/>
    </row>
    <row r="140" spans="2:13" x14ac:dyDescent="0.45">
      <c r="B140" t="str">
        <f ca="1"/>
        <v>2023-02-23</v>
      </c>
      <c r="C140" t="b">
        <f ca="1"/>
        <v>1</v>
      </c>
      <c r="D140" t="b">
        <f ca="1"/>
        <v>1</v>
      </c>
      <c r="E140" t="b">
        <f ca="1"/>
        <v>1</v>
      </c>
      <c r="F140" t="b">
        <f ca="1"/>
        <v>1</v>
      </c>
      <c r="H140" t="str">
        <f ca="1"/>
        <v>202x-09-01T00:08:26.304</v>
      </c>
      <c r="I140" t="b">
        <f ca="1"/>
        <v>0</v>
      </c>
      <c r="J140" t="b">
        <f ca="1"/>
        <v>0</v>
      </c>
      <c r="K140" t="b">
        <f ca="1"/>
        <v>0</v>
      </c>
      <c r="L140" t="b">
        <f ca="1"/>
        <v>0</v>
      </c>
      <c r="M140" s="45"/>
    </row>
    <row r="141" spans="2:13" x14ac:dyDescent="0.45">
      <c r="B141" t="str">
        <f ca="1"/>
        <v>2023-03-04</v>
      </c>
      <c r="C141" t="b">
        <f ca="1"/>
        <v>1</v>
      </c>
      <c r="D141" t="b">
        <f ca="1"/>
        <v>1</v>
      </c>
      <c r="E141" t="b">
        <f ca="1"/>
        <v>1</v>
      </c>
      <c r="F141" t="b">
        <f ca="1"/>
        <v>1</v>
      </c>
      <c r="H141" t="str">
        <f ca="1"/>
        <v>2022x09-01T00:08:26.304</v>
      </c>
      <c r="I141" t="b">
        <f ca="1"/>
        <v>0</v>
      </c>
      <c r="J141" t="b">
        <f ca="1"/>
        <v>0</v>
      </c>
      <c r="K141" t="b">
        <f ca="1"/>
        <v>0</v>
      </c>
      <c r="L141" t="b">
        <f ca="1"/>
        <v>0</v>
      </c>
      <c r="M141" s="45"/>
    </row>
    <row r="142" spans="2:13" x14ac:dyDescent="0.45">
      <c r="B142" t="str">
        <f ca="1"/>
        <v>2022-03-26</v>
      </c>
      <c r="C142" t="b">
        <f ca="1"/>
        <v>1</v>
      </c>
      <c r="D142" t="b">
        <f ca="1"/>
        <v>1</v>
      </c>
      <c r="E142" t="b">
        <f ca="1"/>
        <v>1</v>
      </c>
      <c r="F142" t="b">
        <f ca="1"/>
        <v>1</v>
      </c>
      <c r="H142" t="str">
        <f ca="1"/>
        <v>2022-x9-01T00:08:26.304</v>
      </c>
      <c r="I142" t="b">
        <f ca="1"/>
        <v>0</v>
      </c>
      <c r="J142" t="b">
        <f ca="1"/>
        <v>0</v>
      </c>
      <c r="K142" t="b">
        <f ca="1"/>
        <v>0</v>
      </c>
      <c r="L142" t="b">
        <f ca="1"/>
        <v>0</v>
      </c>
      <c r="M142" s="45"/>
    </row>
    <row r="143" spans="2:13" x14ac:dyDescent="0.45">
      <c r="B143" t="str">
        <f ca="1"/>
        <v>2022-11-15</v>
      </c>
      <c r="C143" t="b">
        <f ca="1"/>
        <v>1</v>
      </c>
      <c r="D143" t="b">
        <f ca="1"/>
        <v>1</v>
      </c>
      <c r="E143" t="b">
        <f ca="1"/>
        <v>1</v>
      </c>
      <c r="F143" t="b">
        <f ca="1"/>
        <v>1</v>
      </c>
      <c r="H143" t="str">
        <f ca="1"/>
        <v>2022-0x-01T00:08:26.304</v>
      </c>
      <c r="I143" t="b">
        <f ca="1"/>
        <v>0</v>
      </c>
      <c r="J143" t="b">
        <f ca="1"/>
        <v>0</v>
      </c>
      <c r="K143" t="b">
        <f ca="1"/>
        <v>0</v>
      </c>
      <c r="L143" t="b">
        <f ca="1"/>
        <v>0</v>
      </c>
      <c r="M143" s="45"/>
    </row>
    <row r="144" spans="2:13" x14ac:dyDescent="0.45">
      <c r="B144" t="str">
        <f ca="1"/>
        <v>2021-11-01</v>
      </c>
      <c r="C144" t="b">
        <f ca="1"/>
        <v>1</v>
      </c>
      <c r="D144" t="b">
        <f ca="1"/>
        <v>1</v>
      </c>
      <c r="E144" t="b">
        <f ca="1"/>
        <v>1</v>
      </c>
      <c r="F144" t="b">
        <f ca="1"/>
        <v>1</v>
      </c>
      <c r="H144" t="str">
        <f ca="1"/>
        <v>2022-09x01T00:08:26.304</v>
      </c>
      <c r="I144" t="b">
        <f ca="1"/>
        <v>0</v>
      </c>
      <c r="J144" t="b">
        <f ca="1"/>
        <v>0</v>
      </c>
      <c r="K144" t="b">
        <f ca="1"/>
        <v>0</v>
      </c>
      <c r="L144" t="b">
        <f ca="1"/>
        <v>0</v>
      </c>
      <c r="M144" s="45"/>
    </row>
    <row r="145" spans="2:13" x14ac:dyDescent="0.45">
      <c r="B145" t="str">
        <f ca="1"/>
        <v>2021-12-29</v>
      </c>
      <c r="C145" t="b">
        <f ca="1"/>
        <v>1</v>
      </c>
      <c r="D145" t="b">
        <f ca="1"/>
        <v>1</v>
      </c>
      <c r="E145" t="b">
        <f ca="1"/>
        <v>1</v>
      </c>
      <c r="F145" t="b">
        <f ca="1"/>
        <v>1</v>
      </c>
      <c r="H145" t="str">
        <f ca="1"/>
        <v>2022-09-x1T00:08:26.304</v>
      </c>
      <c r="I145" t="b">
        <f ca="1"/>
        <v>0</v>
      </c>
      <c r="J145" t="b">
        <f ca="1"/>
        <v>0</v>
      </c>
      <c r="K145" t="b">
        <f ca="1"/>
        <v>0</v>
      </c>
      <c r="L145" t="b">
        <f ca="1"/>
        <v>0</v>
      </c>
      <c r="M145" s="45"/>
    </row>
    <row r="146" spans="2:13" x14ac:dyDescent="0.45">
      <c r="B146" t="str">
        <f ca="1"/>
        <v>2023-01-06</v>
      </c>
      <c r="C146" t="b">
        <f ca="1"/>
        <v>1</v>
      </c>
      <c r="D146" t="b">
        <f ca="1"/>
        <v>1</v>
      </c>
      <c r="E146" t="b">
        <f ca="1"/>
        <v>1</v>
      </c>
      <c r="F146" t="b">
        <f ca="1"/>
        <v>1</v>
      </c>
      <c r="H146" t="str">
        <f ca="1"/>
        <v>2022-09-0xT00:08:26.304</v>
      </c>
      <c r="I146" t="b">
        <f ca="1"/>
        <v>0</v>
      </c>
      <c r="J146" t="b">
        <f ca="1"/>
        <v>0</v>
      </c>
      <c r="K146" t="b">
        <f ca="1"/>
        <v>0</v>
      </c>
      <c r="L146" t="b">
        <f ca="1"/>
        <v>0</v>
      </c>
      <c r="M146" s="45"/>
    </row>
    <row r="147" spans="2:13" x14ac:dyDescent="0.45">
      <c r="B147" t="str">
        <f ca="1"/>
        <v>2024-01-12</v>
      </c>
      <c r="C147" t="b">
        <f ca="1"/>
        <v>1</v>
      </c>
      <c r="D147" t="b">
        <f ca="1"/>
        <v>1</v>
      </c>
      <c r="E147" t="b">
        <f ca="1"/>
        <v>1</v>
      </c>
      <c r="F147" t="b">
        <f ca="1"/>
        <v>1</v>
      </c>
      <c r="H147" t="str">
        <f ca="1"/>
        <v>2022-09-01x00:08:26.304</v>
      </c>
      <c r="I147" t="b">
        <f ca="1"/>
        <v>0</v>
      </c>
      <c r="J147" t="b">
        <f ca="1"/>
        <v>0</v>
      </c>
      <c r="K147" t="b">
        <f ca="1"/>
        <v>0</v>
      </c>
      <c r="L147" t="b">
        <f ca="1"/>
        <v>0</v>
      </c>
      <c r="M147" s="45"/>
    </row>
    <row r="148" spans="2:13" x14ac:dyDescent="0.45">
      <c r="B148" t="str">
        <f ca="1"/>
        <v>2023-08-13</v>
      </c>
      <c r="C148" t="b">
        <f ca="1"/>
        <v>1</v>
      </c>
      <c r="D148" t="b">
        <f ca="1"/>
        <v>1</v>
      </c>
      <c r="E148" t="b">
        <f ca="1"/>
        <v>1</v>
      </c>
      <c r="F148" t="b">
        <f ca="1"/>
        <v>1</v>
      </c>
      <c r="H148" t="str">
        <f ca="1"/>
        <v>2022-09-01Tx0:08:26.304</v>
      </c>
      <c r="I148" t="b">
        <f ca="1"/>
        <v>0</v>
      </c>
      <c r="J148" t="b">
        <f ca="1"/>
        <v>0</v>
      </c>
      <c r="K148" t="b">
        <f ca="1"/>
        <v>0</v>
      </c>
      <c r="L148" t="b">
        <f ca="1"/>
        <v>0</v>
      </c>
      <c r="M148" s="45"/>
    </row>
    <row r="149" spans="2:13" x14ac:dyDescent="0.45">
      <c r="B149" t="str">
        <f ca="1"/>
        <v>2023-08-24</v>
      </c>
      <c r="C149" t="b">
        <f ca="1"/>
        <v>1</v>
      </c>
      <c r="D149" t="b">
        <f ca="1"/>
        <v>1</v>
      </c>
      <c r="E149" t="b">
        <f ca="1"/>
        <v>1</v>
      </c>
      <c r="F149" t="b">
        <f ca="1"/>
        <v>1</v>
      </c>
      <c r="H149" t="str">
        <f ca="1"/>
        <v>2022-09-01T0x:08:26.304</v>
      </c>
      <c r="I149" t="b">
        <f ca="1"/>
        <v>0</v>
      </c>
      <c r="J149" t="b">
        <f ca="1"/>
        <v>0</v>
      </c>
      <c r="K149" t="b">
        <f ca="1"/>
        <v>0</v>
      </c>
      <c r="L149" t="b">
        <f ca="1"/>
        <v>0</v>
      </c>
      <c r="M149" s="45"/>
    </row>
    <row r="150" spans="2:13" x14ac:dyDescent="0.45">
      <c r="B150" t="str">
        <f ca="1"/>
        <v>2021-10-16</v>
      </c>
      <c r="C150" t="b">
        <f ca="1"/>
        <v>1</v>
      </c>
      <c r="D150" t="b">
        <f ca="1"/>
        <v>1</v>
      </c>
      <c r="E150" t="b">
        <f ca="1"/>
        <v>1</v>
      </c>
      <c r="F150" t="b">
        <f ca="1"/>
        <v>1</v>
      </c>
      <c r="H150" t="str">
        <f ca="1"/>
        <v>2022-09-01T00x08:26.304</v>
      </c>
      <c r="I150" t="b">
        <f ca="1"/>
        <v>0</v>
      </c>
      <c r="J150" t="b">
        <f ca="1"/>
        <v>0</v>
      </c>
      <c r="K150" t="b">
        <f ca="1"/>
        <v>0</v>
      </c>
      <c r="L150" t="b">
        <f ca="1"/>
        <v>0</v>
      </c>
      <c r="M150" s="45"/>
    </row>
    <row r="151" spans="2:13" x14ac:dyDescent="0.45">
      <c r="B151" t="str">
        <f ca="1"/>
        <v>2022-03-19</v>
      </c>
      <c r="C151" t="b">
        <f ca="1"/>
        <v>1</v>
      </c>
      <c r="D151" t="b">
        <f ca="1"/>
        <v>1</v>
      </c>
      <c r="E151" t="b">
        <f ca="1"/>
        <v>1</v>
      </c>
      <c r="F151" t="b">
        <f ca="1"/>
        <v>1</v>
      </c>
      <c r="H151" t="str">
        <f ca="1"/>
        <v>2022-09-01T00:x8:26.304</v>
      </c>
      <c r="I151" t="b">
        <f ca="1"/>
        <v>0</v>
      </c>
      <c r="J151" t="b">
        <f ca="1"/>
        <v>0</v>
      </c>
      <c r="K151" t="b">
        <f ca="1"/>
        <v>0</v>
      </c>
      <c r="L151" t="b">
        <f ca="1"/>
        <v>0</v>
      </c>
    </row>
    <row r="152" spans="2:13" x14ac:dyDescent="0.45">
      <c r="B152" t="str">
        <f ca="1"/>
        <v>2022-07-10</v>
      </c>
      <c r="C152" t="b">
        <f ca="1"/>
        <v>1</v>
      </c>
      <c r="D152" t="b">
        <f ca="1"/>
        <v>1</v>
      </c>
      <c r="E152" t="b">
        <f ca="1"/>
        <v>1</v>
      </c>
      <c r="F152" t="b">
        <f ca="1"/>
        <v>1</v>
      </c>
      <c r="H152" t="str">
        <f ca="1"/>
        <v>2022-09-01T00:0x:26.304</v>
      </c>
      <c r="I152" t="b">
        <f ca="1"/>
        <v>0</v>
      </c>
      <c r="J152" t="b">
        <f ca="1"/>
        <v>0</v>
      </c>
      <c r="K152" t="b">
        <f ca="1"/>
        <v>0</v>
      </c>
      <c r="L152" t="b">
        <f ca="1"/>
        <v>0</v>
      </c>
    </row>
    <row r="153" spans="2:13" x14ac:dyDescent="0.45">
      <c r="B153" t="str">
        <f ca="1"/>
        <v>2022-04-25</v>
      </c>
      <c r="C153" t="b">
        <f ca="1"/>
        <v>1</v>
      </c>
      <c r="D153" t="b">
        <f ca="1"/>
        <v>1</v>
      </c>
      <c r="E153" t="b">
        <f ca="1"/>
        <v>1</v>
      </c>
      <c r="F153" t="b">
        <f ca="1"/>
        <v>1</v>
      </c>
      <c r="H153" t="str">
        <f ca="1"/>
        <v>2022-09-01T00:08x26.304</v>
      </c>
      <c r="I153" t="b">
        <f ca="1"/>
        <v>0</v>
      </c>
      <c r="J153" t="b">
        <f ca="1"/>
        <v>0</v>
      </c>
      <c r="K153" t="b">
        <f ca="1"/>
        <v>0</v>
      </c>
      <c r="L153" t="b">
        <f ca="1"/>
        <v>0</v>
      </c>
    </row>
    <row r="154" spans="2:13" x14ac:dyDescent="0.45">
      <c r="H154" t="str">
        <f ca="1"/>
        <v>2022-09-01T00:08:x6.304</v>
      </c>
      <c r="I154" t="b">
        <f ca="1"/>
        <v>0</v>
      </c>
      <c r="J154" t="b">
        <f ca="1"/>
        <v>0</v>
      </c>
      <c r="K154" t="b">
        <f ca="1"/>
        <v>0</v>
      </c>
      <c r="L154" t="b">
        <f ca="1"/>
        <v>0</v>
      </c>
    </row>
    <row r="155" spans="2:13" x14ac:dyDescent="0.45">
      <c r="H155" t="str">
        <f ca="1"/>
        <v>2022-09-01T00:08:2x.304</v>
      </c>
      <c r="I155" t="b">
        <f ca="1"/>
        <v>0</v>
      </c>
      <c r="J155" t="b">
        <f ca="1"/>
        <v>0</v>
      </c>
      <c r="K155" t="b">
        <f ca="1"/>
        <v>0</v>
      </c>
      <c r="L155" t="b">
        <f ca="1"/>
        <v>0</v>
      </c>
    </row>
    <row r="156" spans="2:13" x14ac:dyDescent="0.45">
      <c r="H156" t="str">
        <f ca="1"/>
        <v>2022-09-01T00:08:26x304</v>
      </c>
      <c r="I156" t="b">
        <f ca="1"/>
        <v>0</v>
      </c>
      <c r="J156" t="b">
        <f ca="1"/>
        <v>0</v>
      </c>
      <c r="K156" t="b">
        <f ca="1"/>
        <v>0</v>
      </c>
      <c r="L156" t="b">
        <f ca="1"/>
        <v>0</v>
      </c>
    </row>
    <row r="157" spans="2:13" x14ac:dyDescent="0.45">
      <c r="H157" t="str">
        <f ca="1"/>
        <v>2022-09-01T00:08:26.x04</v>
      </c>
      <c r="I157" t="b">
        <f ca="1"/>
        <v>0</v>
      </c>
      <c r="J157" t="b">
        <f ca="1"/>
        <v>0</v>
      </c>
      <c r="K157" t="b">
        <f ca="1"/>
        <v>0</v>
      </c>
      <c r="L157" t="b">
        <f ca="1"/>
        <v>0</v>
      </c>
    </row>
    <row r="158" spans="2:13" x14ac:dyDescent="0.45">
      <c r="H158" t="str">
        <f ca="1"/>
        <v>2022-09-01T00:08:26.3x4</v>
      </c>
      <c r="I158" t="b">
        <f ca="1"/>
        <v>0</v>
      </c>
      <c r="J158" t="b">
        <f ca="1"/>
        <v>0</v>
      </c>
      <c r="K158" t="b">
        <f ca="1"/>
        <v>0</v>
      </c>
      <c r="L158" t="b">
        <f ca="1"/>
        <v>0</v>
      </c>
    </row>
    <row r="159" spans="2:13" x14ac:dyDescent="0.45">
      <c r="H159" t="str">
        <f ca="1"/>
        <v xml:space="preserve">2022-09-01T00:08:26.30x </v>
      </c>
      <c r="I159" t="b">
        <f ca="1"/>
        <v>0</v>
      </c>
      <c r="J159" t="b">
        <f ca="1"/>
        <v>0</v>
      </c>
      <c r="K159" t="b">
        <f ca="1"/>
        <v>0</v>
      </c>
      <c r="L159" t="b">
        <f ca="1"/>
        <v>0</v>
      </c>
    </row>
    <row r="160" spans="2:13" x14ac:dyDescent="0.45">
      <c r="H160" t="str">
        <f ca="1"/>
        <v xml:space="preserve">2022-09-01T00:08:26.304x </v>
      </c>
      <c r="I160" t="b">
        <f ca="1"/>
        <v>0</v>
      </c>
      <c r="J160" t="b">
        <f ca="1"/>
        <v>0</v>
      </c>
      <c r="K160" t="b">
        <f ca="1"/>
        <v>0</v>
      </c>
      <c r="L160" t="b">
        <f ca="1"/>
        <v>0</v>
      </c>
    </row>
    <row r="161" spans="8:12" x14ac:dyDescent="0.45">
      <c r="H161" t="str">
        <f ca="1"/>
        <v>x022-12-24</v>
      </c>
      <c r="I161" t="b">
        <f ca="1"/>
        <v>0</v>
      </c>
      <c r="J161" t="b">
        <f ca="1"/>
        <v>0</v>
      </c>
      <c r="K161" t="b">
        <f ca="1"/>
        <v>0</v>
      </c>
      <c r="L161" t="b">
        <f ca="1"/>
        <v>0</v>
      </c>
    </row>
    <row r="162" spans="8:12" x14ac:dyDescent="0.45">
      <c r="H162" t="str">
        <f ca="1"/>
        <v>2x22-12-24</v>
      </c>
      <c r="I162" t="b">
        <f ca="1"/>
        <v>0</v>
      </c>
      <c r="J162" t="b">
        <f ca="1"/>
        <v>0</v>
      </c>
      <c r="K162" t="b">
        <f ca="1"/>
        <v>0</v>
      </c>
      <c r="L162" t="b">
        <f ca="1"/>
        <v>0</v>
      </c>
    </row>
    <row r="163" spans="8:12" x14ac:dyDescent="0.45">
      <c r="H163" t="str">
        <f ca="1"/>
        <v>20x2-12-24</v>
      </c>
      <c r="I163" t="b">
        <f ca="1"/>
        <v>0</v>
      </c>
      <c r="J163" t="b">
        <f ca="1"/>
        <v>0</v>
      </c>
      <c r="K163" t="b">
        <f ca="1"/>
        <v>0</v>
      </c>
      <c r="L163" t="b">
        <f ca="1"/>
        <v>0</v>
      </c>
    </row>
    <row r="164" spans="8:12" x14ac:dyDescent="0.45">
      <c r="H164" t="str">
        <f ca="1"/>
        <v>202x-12-24</v>
      </c>
      <c r="I164" t="b">
        <f ca="1"/>
        <v>0</v>
      </c>
      <c r="J164" t="b">
        <f ca="1"/>
        <v>0</v>
      </c>
      <c r="K164" t="b">
        <f ca="1"/>
        <v>0</v>
      </c>
      <c r="L164" t="b">
        <f ca="1"/>
        <v>0</v>
      </c>
    </row>
    <row r="165" spans="8:12" x14ac:dyDescent="0.45">
      <c r="H165" t="str">
        <f ca="1"/>
        <v>2022x12-24</v>
      </c>
      <c r="I165" t="b">
        <f ca="1"/>
        <v>0</v>
      </c>
      <c r="J165" t="b">
        <f ca="1"/>
        <v>0</v>
      </c>
      <c r="K165" t="b">
        <f ca="1"/>
        <v>0</v>
      </c>
      <c r="L165" t="b">
        <f ca="1"/>
        <v>0</v>
      </c>
    </row>
    <row r="166" spans="8:12" x14ac:dyDescent="0.45">
      <c r="H166" t="str">
        <f ca="1"/>
        <v>2022-x2-24</v>
      </c>
      <c r="I166" t="b">
        <f ca="1"/>
        <v>0</v>
      </c>
      <c r="J166" t="b">
        <f ca="1"/>
        <v>0</v>
      </c>
      <c r="K166" t="b">
        <f ca="1"/>
        <v>0</v>
      </c>
      <c r="L166" t="b">
        <f ca="1"/>
        <v>0</v>
      </c>
    </row>
    <row r="167" spans="8:12" x14ac:dyDescent="0.45">
      <c r="H167" t="str">
        <f ca="1"/>
        <v>2022-1x-24</v>
      </c>
      <c r="I167" t="b">
        <f ca="1"/>
        <v>0</v>
      </c>
      <c r="J167" t="b">
        <f ca="1"/>
        <v>0</v>
      </c>
      <c r="K167" t="b">
        <f ca="1"/>
        <v>0</v>
      </c>
      <c r="L167" t="b">
        <f ca="1"/>
        <v>0</v>
      </c>
    </row>
    <row r="168" spans="8:12" x14ac:dyDescent="0.45">
      <c r="H168" t="str">
        <f ca="1"/>
        <v>2022-12x24</v>
      </c>
      <c r="I168" t="b">
        <f ca="1"/>
        <v>0</v>
      </c>
      <c r="J168" t="b">
        <f ca="1"/>
        <v>0</v>
      </c>
      <c r="K168" t="b">
        <f ca="1"/>
        <v>0</v>
      </c>
      <c r="L168" t="b">
        <f ca="1"/>
        <v>0</v>
      </c>
    </row>
    <row r="169" spans="8:12" x14ac:dyDescent="0.45">
      <c r="H169" t="str">
        <f ca="1"/>
        <v>2022-12-x4</v>
      </c>
      <c r="I169" t="b">
        <f ca="1"/>
        <v>0</v>
      </c>
      <c r="J169" t="b">
        <f ca="1"/>
        <v>0</v>
      </c>
      <c r="K169" t="b">
        <f ca="1"/>
        <v>0</v>
      </c>
      <c r="L169" t="b">
        <f ca="1"/>
        <v>0</v>
      </c>
    </row>
    <row r="170" spans="8:12" x14ac:dyDescent="0.45">
      <c r="H170" t="str">
        <f ca="1"/>
        <v xml:space="preserve">2022-12-2x </v>
      </c>
      <c r="I170" t="b">
        <f ca="1"/>
        <v>0</v>
      </c>
      <c r="J170" t="b">
        <f ca="1"/>
        <v>0</v>
      </c>
      <c r="K170" t="b">
        <f ca="1"/>
        <v>0</v>
      </c>
      <c r="L170" t="b">
        <f ca="1"/>
        <v>0</v>
      </c>
    </row>
    <row r="171" spans="8:12" x14ac:dyDescent="0.45">
      <c r="H171" t="str">
        <f ca="1"/>
        <v xml:space="preserve">2022-12-24x </v>
      </c>
      <c r="I171" t="b">
        <f ca="1"/>
        <v>0</v>
      </c>
      <c r="J171" t="b">
        <f ca="1"/>
        <v>0</v>
      </c>
      <c r="K171" t="b">
        <f ca="1"/>
        <v>0</v>
      </c>
      <c r="L171" t="b">
        <f ca="1"/>
        <v>0</v>
      </c>
    </row>
  </sheetData>
  <sheetProtection sheet="1" objects="1" scenarios="1"/>
  <conditionalFormatting sqref="C17:C153">
    <cfRule type="cellIs" dxfId="31" priority="43" operator="equal">
      <formula>FALSE</formula>
    </cfRule>
    <cfRule type="cellIs" dxfId="30" priority="44" operator="equal">
      <formula>TRUE</formula>
    </cfRule>
  </conditionalFormatting>
  <conditionalFormatting sqref="I17:I161">
    <cfRule type="cellIs" dxfId="29" priority="41" operator="equal">
      <formula>FALSE</formula>
    </cfRule>
    <cfRule type="cellIs" dxfId="28" priority="42" operator="equal">
      <formula>TRUE</formula>
    </cfRule>
  </conditionalFormatting>
  <conditionalFormatting sqref="D17:D153">
    <cfRule type="cellIs" dxfId="27" priority="39" operator="equal">
      <formula>FALSE</formula>
    </cfRule>
    <cfRule type="cellIs" dxfId="26" priority="40" operator="equal">
      <formula>TRUE</formula>
    </cfRule>
  </conditionalFormatting>
  <conditionalFormatting sqref="F17:F153">
    <cfRule type="cellIs" dxfId="25" priority="19" operator="equal">
      <formula>FALSE</formula>
    </cfRule>
    <cfRule type="cellIs" dxfId="24" priority="20" operator="equal">
      <formula>TRUE</formula>
    </cfRule>
  </conditionalFormatting>
  <conditionalFormatting sqref="I162:I166">
    <cfRule type="cellIs" dxfId="23" priority="35" operator="equal">
      <formula>FALSE</formula>
    </cfRule>
    <cfRule type="cellIs" dxfId="22" priority="36" operator="equal">
      <formula>TRUE</formula>
    </cfRule>
  </conditionalFormatting>
  <conditionalFormatting sqref="J162:J166">
    <cfRule type="cellIs" dxfId="21" priority="15" operator="equal">
      <formula>FALSE</formula>
    </cfRule>
    <cfRule type="cellIs" dxfId="20" priority="16" operator="equal">
      <formula>TRUE</formula>
    </cfRule>
  </conditionalFormatting>
  <conditionalFormatting sqref="E17:E153">
    <cfRule type="cellIs" dxfId="19" priority="31" operator="equal">
      <formula>FALSE</formula>
    </cfRule>
    <cfRule type="cellIs" dxfId="18" priority="32" operator="equal">
      <formula>TRUE</formula>
    </cfRule>
  </conditionalFormatting>
  <conditionalFormatting sqref="J17:J161">
    <cfRule type="cellIs" dxfId="17" priority="17" operator="equal">
      <formula>FALSE</formula>
    </cfRule>
    <cfRule type="cellIs" dxfId="16" priority="18" operator="equal">
      <formula>TRUE</formula>
    </cfRule>
  </conditionalFormatting>
  <conditionalFormatting sqref="I167:I171">
    <cfRule type="cellIs" dxfId="15" priority="25" operator="equal">
      <formula>FALSE</formula>
    </cfRule>
    <cfRule type="cellIs" dxfId="14" priority="26" operator="equal">
      <formula>TRUE</formula>
    </cfRule>
  </conditionalFormatting>
  <conditionalFormatting sqref="L17:L161">
    <cfRule type="cellIs" dxfId="13" priority="5" operator="equal">
      <formula>FALSE</formula>
    </cfRule>
    <cfRule type="cellIs" dxfId="12" priority="6" operator="equal">
      <formula>TRUE</formula>
    </cfRule>
  </conditionalFormatting>
  <conditionalFormatting sqref="K162:K166">
    <cfRule type="cellIs" dxfId="11" priority="9" operator="equal">
      <formula>FALSE</formula>
    </cfRule>
    <cfRule type="cellIs" dxfId="10" priority="10" operator="equal">
      <formula>TRUE</formula>
    </cfRule>
  </conditionalFormatting>
  <conditionalFormatting sqref="J167:J171">
    <cfRule type="cellIs" dxfId="9" priority="13" operator="equal">
      <formula>FALSE</formula>
    </cfRule>
    <cfRule type="cellIs" dxfId="8" priority="14" operator="equal">
      <formula>TRUE</formula>
    </cfRule>
  </conditionalFormatting>
  <conditionalFormatting sqref="K17:K161">
    <cfRule type="cellIs" dxfId="7" priority="11" operator="equal">
      <formula>FALSE</formula>
    </cfRule>
    <cfRule type="cellIs" dxfId="6" priority="12" operator="equal">
      <formula>TRUE</formula>
    </cfRule>
  </conditionalFormatting>
  <conditionalFormatting sqref="K167:K171">
    <cfRule type="cellIs" dxfId="5" priority="7" operator="equal">
      <formula>FALSE</formula>
    </cfRule>
    <cfRule type="cellIs" dxfId="4" priority="8" operator="equal">
      <formula>TRUE</formula>
    </cfRule>
  </conditionalFormatting>
  <conditionalFormatting sqref="L162:L166">
    <cfRule type="cellIs" dxfId="3" priority="3" operator="equal">
      <formula>FALSE</formula>
    </cfRule>
    <cfRule type="cellIs" dxfId="2" priority="4" operator="equal">
      <formula>TRUE</formula>
    </cfRule>
  </conditionalFormatting>
  <conditionalFormatting sqref="L167:L171">
    <cfRule type="cellIs" dxfId="1" priority="1" operator="equal">
      <formula>FALSE</formula>
    </cfRule>
    <cfRule type="cellIs" dxfId="0" priority="2" operator="equal">
      <formula>TRUE</formula>
    </cfRule>
  </conditionalFormatting>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D31DFF-B727-4A2D-A781-9A12B5BF5B75}">
  <sheetPr codeName="shGIF"/>
  <dimension ref="A1:F1312"/>
  <sheetViews>
    <sheetView zoomScaleNormal="100" workbookViewId="0"/>
  </sheetViews>
  <sheetFormatPr defaultRowHeight="14.25" x14ac:dyDescent="0.45"/>
  <cols>
    <col min="2" max="2" width="27.06640625" bestFit="1" customWidth="1"/>
    <col min="3" max="3" width="7.265625" bestFit="1" customWidth="1"/>
    <col min="4" max="4" width="6.1328125" bestFit="1" customWidth="1"/>
    <col min="5" max="5" width="11.73046875" bestFit="1" customWidth="1"/>
    <col min="6" max="6" width="12.46484375" bestFit="1" customWidth="1"/>
  </cols>
  <sheetData>
    <row r="1" spans="1:6" x14ac:dyDescent="0.45">
      <c r="A1" s="3" t="s">
        <v>1</v>
      </c>
      <c r="B1" s="14" t="s">
        <v>554</v>
      </c>
    </row>
    <row r="2" spans="1:6" x14ac:dyDescent="0.45">
      <c r="B2" s="14"/>
    </row>
    <row r="3" spans="1:6" x14ac:dyDescent="0.45">
      <c r="A3" s="3" t="s">
        <v>635</v>
      </c>
      <c r="B3" t="str" cm="1">
        <f t="array" aca="1" ref="B3:F1312" ca="1">CSVRead(B1,TRUE,,,,,,,,,,,,,"NA",NA())</f>
        <v/>
      </c>
      <c r="C3" t="str">
        <f ca="1"/>
        <v>survived</v>
      </c>
      <c r="D3" t="str">
        <f ca="1"/>
        <v>sex</v>
      </c>
      <c r="E3" t="str">
        <f ca="1"/>
        <v>age</v>
      </c>
      <c r="F3" t="str">
        <f ca="1"/>
        <v>passengerClass</v>
      </c>
    </row>
    <row r="4" spans="1:6" x14ac:dyDescent="0.45">
      <c r="B4" t="str">
        <f ca="1"/>
        <v>Allen, Miss. Elisabeth Walton</v>
      </c>
      <c r="C4" t="str">
        <f ca="1"/>
        <v>yes</v>
      </c>
      <c r="D4" t="str">
        <f ca="1"/>
        <v>female</v>
      </c>
      <c r="E4">
        <f ca="1"/>
        <v>29</v>
      </c>
      <c r="F4" t="str">
        <f ca="1"/>
        <v>1st</v>
      </c>
    </row>
    <row r="5" spans="1:6" x14ac:dyDescent="0.45">
      <c r="B5" t="str">
        <f ca="1"/>
        <v>Allison, Master. Hudson Trevor</v>
      </c>
      <c r="C5" t="str">
        <f ca="1"/>
        <v>yes</v>
      </c>
      <c r="D5" t="str">
        <f ca="1"/>
        <v>male</v>
      </c>
      <c r="E5">
        <f ca="1"/>
        <v>0.91670000600000001</v>
      </c>
      <c r="F5" t="str">
        <f ca="1"/>
        <v>1st</v>
      </c>
    </row>
    <row r="6" spans="1:6" x14ac:dyDescent="0.45">
      <c r="B6" t="str">
        <f ca="1"/>
        <v>Allison, Miss. Helen Loraine</v>
      </c>
      <c r="C6" t="str">
        <f ca="1"/>
        <v>no</v>
      </c>
      <c r="D6" t="str">
        <f ca="1"/>
        <v>female</v>
      </c>
      <c r="E6">
        <f ca="1"/>
        <v>2</v>
      </c>
      <c r="F6" t="str">
        <f ca="1"/>
        <v>1st</v>
      </c>
    </row>
    <row r="7" spans="1:6" x14ac:dyDescent="0.45">
      <c r="B7" t="str">
        <f ca="1"/>
        <v>Allison, Mr. Hudson Joshua Crei</v>
      </c>
      <c r="C7" t="str">
        <f ca="1"/>
        <v>no</v>
      </c>
      <c r="D7" t="str">
        <f ca="1"/>
        <v>male</v>
      </c>
      <c r="E7">
        <f ca="1"/>
        <v>30</v>
      </c>
      <c r="F7" t="str">
        <f ca="1"/>
        <v>1st</v>
      </c>
    </row>
    <row r="8" spans="1:6" x14ac:dyDescent="0.45">
      <c r="B8" t="str">
        <f ca="1"/>
        <v>Allison, Mrs. Hudson J C (Bessi</v>
      </c>
      <c r="C8" t="str">
        <f ca="1"/>
        <v>no</v>
      </c>
      <c r="D8" t="str">
        <f ca="1"/>
        <v>female</v>
      </c>
      <c r="E8">
        <f ca="1"/>
        <v>25</v>
      </c>
      <c r="F8" t="str">
        <f ca="1"/>
        <v>1st</v>
      </c>
    </row>
    <row r="9" spans="1:6" x14ac:dyDescent="0.45">
      <c r="B9" t="str">
        <f ca="1"/>
        <v>Anderson, Mr. Harry</v>
      </c>
      <c r="C9" t="str">
        <f ca="1"/>
        <v>yes</v>
      </c>
      <c r="D9" t="str">
        <f ca="1"/>
        <v>male</v>
      </c>
      <c r="E9">
        <f ca="1"/>
        <v>48</v>
      </c>
      <c r="F9" t="str">
        <f ca="1"/>
        <v>1st</v>
      </c>
    </row>
    <row r="10" spans="1:6" x14ac:dyDescent="0.45">
      <c r="B10" t="str">
        <f ca="1"/>
        <v>Andrews, Miss. Kornelia Theodos</v>
      </c>
      <c r="C10" t="str">
        <f ca="1"/>
        <v>yes</v>
      </c>
      <c r="D10" t="str">
        <f ca="1"/>
        <v>female</v>
      </c>
      <c r="E10">
        <f ca="1"/>
        <v>63</v>
      </c>
      <c r="F10" t="str">
        <f ca="1"/>
        <v>1st</v>
      </c>
    </row>
    <row r="11" spans="1:6" x14ac:dyDescent="0.45">
      <c r="B11" t="str">
        <f ca="1"/>
        <v>Andrews, Mr. Thomas Jr</v>
      </c>
      <c r="C11" t="str">
        <f ca="1"/>
        <v>no</v>
      </c>
      <c r="D11" t="str">
        <f ca="1"/>
        <v>male</v>
      </c>
      <c r="E11">
        <f ca="1"/>
        <v>39</v>
      </c>
      <c r="F11" t="str">
        <f ca="1"/>
        <v>1st</v>
      </c>
    </row>
    <row r="12" spans="1:6" x14ac:dyDescent="0.45">
      <c r="B12" t="str">
        <f ca="1"/>
        <v>Appleton, Mrs. Edward Dale (Cha</v>
      </c>
      <c r="C12" t="str">
        <f ca="1"/>
        <v>yes</v>
      </c>
      <c r="D12" t="str">
        <f ca="1"/>
        <v>female</v>
      </c>
      <c r="E12">
        <f ca="1"/>
        <v>53</v>
      </c>
      <c r="F12" t="str">
        <f ca="1"/>
        <v>1st</v>
      </c>
    </row>
    <row r="13" spans="1:6" x14ac:dyDescent="0.45">
      <c r="B13" t="str">
        <f ca="1"/>
        <v>Artagaveytia, Mr. Ramon</v>
      </c>
      <c r="C13" t="str">
        <f ca="1"/>
        <v>no</v>
      </c>
      <c r="D13" t="str">
        <f ca="1"/>
        <v>male</v>
      </c>
      <c r="E13">
        <f ca="1"/>
        <v>71</v>
      </c>
      <c r="F13" t="str">
        <f ca="1"/>
        <v>1st</v>
      </c>
    </row>
    <row r="14" spans="1:6" x14ac:dyDescent="0.45">
      <c r="B14" t="str">
        <f ca="1"/>
        <v>Astor, Col. John Jacob</v>
      </c>
      <c r="C14" t="str">
        <f ca="1"/>
        <v>no</v>
      </c>
      <c r="D14" t="str">
        <f ca="1"/>
        <v>male</v>
      </c>
      <c r="E14">
        <f ca="1"/>
        <v>47</v>
      </c>
      <c r="F14" t="str">
        <f ca="1"/>
        <v>1st</v>
      </c>
    </row>
    <row r="15" spans="1:6" x14ac:dyDescent="0.45">
      <c r="B15" t="str">
        <f ca="1"/>
        <v>Astor, Mrs. John Jacob (Madelei</v>
      </c>
      <c r="C15" t="str">
        <f ca="1"/>
        <v>yes</v>
      </c>
      <c r="D15" t="str">
        <f ca="1"/>
        <v>female</v>
      </c>
      <c r="E15">
        <f ca="1"/>
        <v>18</v>
      </c>
      <c r="F15" t="str">
        <f ca="1"/>
        <v>1st</v>
      </c>
    </row>
    <row r="16" spans="1:6" x14ac:dyDescent="0.45">
      <c r="B16" t="str">
        <f ca="1"/>
        <v>Aubart, Mme. Leontine Pauline</v>
      </c>
      <c r="C16" t="str">
        <f ca="1"/>
        <v>yes</v>
      </c>
      <c r="D16" t="str">
        <f ca="1"/>
        <v>female</v>
      </c>
      <c r="E16">
        <f ca="1"/>
        <v>24</v>
      </c>
      <c r="F16" t="str">
        <f ca="1"/>
        <v>1st</v>
      </c>
    </row>
    <row r="17" spans="2:6" x14ac:dyDescent="0.45">
      <c r="B17" t="str">
        <f ca="1"/>
        <v>Barber, Miss. Ellen Nellie</v>
      </c>
      <c r="C17" t="str">
        <f ca="1"/>
        <v>yes</v>
      </c>
      <c r="D17" t="str">
        <f ca="1"/>
        <v>female</v>
      </c>
      <c r="E17">
        <f ca="1"/>
        <v>26</v>
      </c>
      <c r="F17" t="str">
        <f ca="1"/>
        <v>1st</v>
      </c>
    </row>
    <row r="18" spans="2:6" x14ac:dyDescent="0.45">
      <c r="B18" t="str">
        <f ca="1"/>
        <v>Barkworth, Mr. Algernon Henry W</v>
      </c>
      <c r="C18" t="str">
        <f ca="1"/>
        <v>yes</v>
      </c>
      <c r="D18" t="str">
        <f ca="1"/>
        <v>male</v>
      </c>
      <c r="E18">
        <f ca="1"/>
        <v>80</v>
      </c>
      <c r="F18" t="str">
        <f ca="1"/>
        <v>1st</v>
      </c>
    </row>
    <row r="19" spans="2:6" x14ac:dyDescent="0.45">
      <c r="B19" t="str">
        <f ca="1"/>
        <v>Baumann, Mr. John D</v>
      </c>
      <c r="C19" t="str">
        <f ca="1"/>
        <v>no</v>
      </c>
      <c r="D19" t="str">
        <f ca="1"/>
        <v>male</v>
      </c>
      <c r="E19" t="e">
        <f ca="1"/>
        <v>#N/A</v>
      </c>
      <c r="F19" t="str">
        <f ca="1"/>
        <v>1st</v>
      </c>
    </row>
    <row r="20" spans="2:6" x14ac:dyDescent="0.45">
      <c r="B20" t="str">
        <f ca="1"/>
        <v>Baxter, Mr. Quigg Edmond</v>
      </c>
      <c r="C20" t="str">
        <f ca="1"/>
        <v>no</v>
      </c>
      <c r="D20" t="str">
        <f ca="1"/>
        <v>male</v>
      </c>
      <c r="E20">
        <f ca="1"/>
        <v>24</v>
      </c>
      <c r="F20" t="str">
        <f ca="1"/>
        <v>1st</v>
      </c>
    </row>
    <row r="21" spans="2:6" x14ac:dyDescent="0.45">
      <c r="B21" t="str">
        <f ca="1"/>
        <v>Baxter, Mrs. James (Helene DeLa</v>
      </c>
      <c r="C21" t="str">
        <f ca="1"/>
        <v>yes</v>
      </c>
      <c r="D21" t="str">
        <f ca="1"/>
        <v>female</v>
      </c>
      <c r="E21">
        <f ca="1"/>
        <v>50</v>
      </c>
      <c r="F21" t="str">
        <f ca="1"/>
        <v>1st</v>
      </c>
    </row>
    <row r="22" spans="2:6" x14ac:dyDescent="0.45">
      <c r="B22" t="str">
        <f ca="1"/>
        <v>Bazzani, Miss. Albina</v>
      </c>
      <c r="C22" t="str">
        <f ca="1"/>
        <v>yes</v>
      </c>
      <c r="D22" t="str">
        <f ca="1"/>
        <v>female</v>
      </c>
      <c r="E22">
        <f ca="1"/>
        <v>32</v>
      </c>
      <c r="F22" t="str">
        <f ca="1"/>
        <v>1st</v>
      </c>
    </row>
    <row r="23" spans="2:6" x14ac:dyDescent="0.45">
      <c r="B23" t="str">
        <f ca="1"/>
        <v>Beattie, Mr. Thomson</v>
      </c>
      <c r="C23" t="str">
        <f ca="1"/>
        <v>no</v>
      </c>
      <c r="D23" t="str">
        <f ca="1"/>
        <v>male</v>
      </c>
      <c r="E23">
        <f ca="1"/>
        <v>36</v>
      </c>
      <c r="F23" t="str">
        <f ca="1"/>
        <v>1st</v>
      </c>
    </row>
    <row r="24" spans="2:6" x14ac:dyDescent="0.45">
      <c r="B24" t="str">
        <f ca="1"/>
        <v>Beckwith, Mr. Richard Leonard</v>
      </c>
      <c r="C24" t="str">
        <f ca="1"/>
        <v>yes</v>
      </c>
      <c r="D24" t="str">
        <f ca="1"/>
        <v>male</v>
      </c>
      <c r="E24">
        <f ca="1"/>
        <v>37</v>
      </c>
      <c r="F24" t="str">
        <f ca="1"/>
        <v>1st</v>
      </c>
    </row>
    <row r="25" spans="2:6" x14ac:dyDescent="0.45">
      <c r="B25" t="str">
        <f ca="1"/>
        <v>Beckwith, Mrs. Richard Leonard</v>
      </c>
      <c r="C25" t="str">
        <f ca="1"/>
        <v>yes</v>
      </c>
      <c r="D25" t="str">
        <f ca="1"/>
        <v>female</v>
      </c>
      <c r="E25">
        <f ca="1"/>
        <v>47</v>
      </c>
      <c r="F25" t="str">
        <f ca="1"/>
        <v>1st</v>
      </c>
    </row>
    <row r="26" spans="2:6" x14ac:dyDescent="0.45">
      <c r="B26" t="str">
        <f ca="1"/>
        <v>Behr, Mr. Karl Howell</v>
      </c>
      <c r="C26" t="str">
        <f ca="1"/>
        <v>yes</v>
      </c>
      <c r="D26" t="str">
        <f ca="1"/>
        <v>male</v>
      </c>
      <c r="E26">
        <f ca="1"/>
        <v>26</v>
      </c>
      <c r="F26" t="str">
        <f ca="1"/>
        <v>1st</v>
      </c>
    </row>
    <row r="27" spans="2:6" x14ac:dyDescent="0.45">
      <c r="B27" t="str">
        <f ca="1"/>
        <v>Bidois, Miss. Rosalie</v>
      </c>
      <c r="C27" t="str">
        <f ca="1"/>
        <v>yes</v>
      </c>
      <c r="D27" t="str">
        <f ca="1"/>
        <v>female</v>
      </c>
      <c r="E27">
        <f ca="1"/>
        <v>42</v>
      </c>
      <c r="F27" t="str">
        <f ca="1"/>
        <v>1st</v>
      </c>
    </row>
    <row r="28" spans="2:6" x14ac:dyDescent="0.45">
      <c r="B28" t="str">
        <f ca="1"/>
        <v>Bird, Miss. Ellen</v>
      </c>
      <c r="C28" t="str">
        <f ca="1"/>
        <v>yes</v>
      </c>
      <c r="D28" t="str">
        <f ca="1"/>
        <v>female</v>
      </c>
      <c r="E28">
        <f ca="1"/>
        <v>29</v>
      </c>
      <c r="F28" t="str">
        <f ca="1"/>
        <v>1st</v>
      </c>
    </row>
    <row r="29" spans="2:6" x14ac:dyDescent="0.45">
      <c r="B29" t="str">
        <f ca="1"/>
        <v>Birnbaum, Mr. Jakob</v>
      </c>
      <c r="C29" t="str">
        <f ca="1"/>
        <v>no</v>
      </c>
      <c r="D29" t="str">
        <f ca="1"/>
        <v>male</v>
      </c>
      <c r="E29">
        <f ca="1"/>
        <v>25</v>
      </c>
      <c r="F29" t="str">
        <f ca="1"/>
        <v>1st</v>
      </c>
    </row>
    <row r="30" spans="2:6" x14ac:dyDescent="0.45">
      <c r="B30" t="str">
        <f ca="1"/>
        <v>Bishop, Mr. Dickinson H</v>
      </c>
      <c r="C30" t="str">
        <f ca="1"/>
        <v>yes</v>
      </c>
      <c r="D30" t="str">
        <f ca="1"/>
        <v>male</v>
      </c>
      <c r="E30">
        <f ca="1"/>
        <v>25</v>
      </c>
      <c r="F30" t="str">
        <f ca="1"/>
        <v>1st</v>
      </c>
    </row>
    <row r="31" spans="2:6" x14ac:dyDescent="0.45">
      <c r="B31" t="str">
        <f ca="1"/>
        <v>Bishop, Mrs. Dickinson H (Helen</v>
      </c>
      <c r="C31" t="str">
        <f ca="1"/>
        <v>yes</v>
      </c>
      <c r="D31" t="str">
        <f ca="1"/>
        <v>female</v>
      </c>
      <c r="E31">
        <f ca="1"/>
        <v>19</v>
      </c>
      <c r="F31" t="str">
        <f ca="1"/>
        <v>1st</v>
      </c>
    </row>
    <row r="32" spans="2:6" x14ac:dyDescent="0.45">
      <c r="B32" t="str">
        <f ca="1"/>
        <v>Bissette, Miss. Amelia</v>
      </c>
      <c r="C32" t="str">
        <f ca="1"/>
        <v>yes</v>
      </c>
      <c r="D32" t="str">
        <f ca="1"/>
        <v>female</v>
      </c>
      <c r="E32">
        <f ca="1"/>
        <v>35</v>
      </c>
      <c r="F32" t="str">
        <f ca="1"/>
        <v>1st</v>
      </c>
    </row>
    <row r="33" spans="2:6" x14ac:dyDescent="0.45">
      <c r="B33" t="str">
        <f ca="1"/>
        <v>Bjornstrom-Steffansson, Mr. Mau</v>
      </c>
      <c r="C33" t="str">
        <f ca="1"/>
        <v>yes</v>
      </c>
      <c r="D33" t="str">
        <f ca="1"/>
        <v>male</v>
      </c>
      <c r="E33">
        <f ca="1"/>
        <v>28</v>
      </c>
      <c r="F33" t="str">
        <f ca="1"/>
        <v>1st</v>
      </c>
    </row>
    <row r="34" spans="2:6" x14ac:dyDescent="0.45">
      <c r="B34" t="str">
        <f ca="1"/>
        <v>Blackwell, Mr. Stephen Weart</v>
      </c>
      <c r="C34" t="str">
        <f ca="1"/>
        <v>no</v>
      </c>
      <c r="D34" t="str">
        <f ca="1"/>
        <v>male</v>
      </c>
      <c r="E34">
        <f ca="1"/>
        <v>45</v>
      </c>
      <c r="F34" t="str">
        <f ca="1"/>
        <v>1st</v>
      </c>
    </row>
    <row r="35" spans="2:6" x14ac:dyDescent="0.45">
      <c r="B35" t="str">
        <f ca="1"/>
        <v>Blank, Mr. Henry</v>
      </c>
      <c r="C35" t="str">
        <f ca="1"/>
        <v>yes</v>
      </c>
      <c r="D35" t="str">
        <f ca="1"/>
        <v>male</v>
      </c>
      <c r="E35">
        <f ca="1"/>
        <v>40</v>
      </c>
      <c r="F35" t="str">
        <f ca="1"/>
        <v>1st</v>
      </c>
    </row>
    <row r="36" spans="2:6" x14ac:dyDescent="0.45">
      <c r="B36" t="str">
        <f ca="1"/>
        <v>Bonnell, Miss. Caroline</v>
      </c>
      <c r="C36" t="str">
        <f ca="1"/>
        <v>yes</v>
      </c>
      <c r="D36" t="str">
        <f ca="1"/>
        <v>female</v>
      </c>
      <c r="E36">
        <f ca="1"/>
        <v>30</v>
      </c>
      <c r="F36" t="str">
        <f ca="1"/>
        <v>1st</v>
      </c>
    </row>
    <row r="37" spans="2:6" x14ac:dyDescent="0.45">
      <c r="B37" t="str">
        <f ca="1"/>
        <v>Bonnell, Miss. Elizabeth</v>
      </c>
      <c r="C37" t="str">
        <f ca="1"/>
        <v>yes</v>
      </c>
      <c r="D37" t="str">
        <f ca="1"/>
        <v>female</v>
      </c>
      <c r="E37">
        <f ca="1"/>
        <v>58</v>
      </c>
      <c r="F37" t="str">
        <f ca="1"/>
        <v>1st</v>
      </c>
    </row>
    <row r="38" spans="2:6" x14ac:dyDescent="0.45">
      <c r="B38" t="str">
        <f ca="1"/>
        <v>Borebank, Mr. John James</v>
      </c>
      <c r="C38" t="str">
        <f ca="1"/>
        <v>no</v>
      </c>
      <c r="D38" t="str">
        <f ca="1"/>
        <v>male</v>
      </c>
      <c r="E38">
        <f ca="1"/>
        <v>42</v>
      </c>
      <c r="F38" t="str">
        <f ca="1"/>
        <v>1st</v>
      </c>
    </row>
    <row r="39" spans="2:6" x14ac:dyDescent="0.45">
      <c r="B39" t="str">
        <f ca="1"/>
        <v>Bowen, Miss. Grace Scott</v>
      </c>
      <c r="C39" t="str">
        <f ca="1"/>
        <v>yes</v>
      </c>
      <c r="D39" t="str">
        <f ca="1"/>
        <v>female</v>
      </c>
      <c r="E39">
        <f ca="1"/>
        <v>45</v>
      </c>
      <c r="F39" t="str">
        <f ca="1"/>
        <v>1st</v>
      </c>
    </row>
    <row r="40" spans="2:6" x14ac:dyDescent="0.45">
      <c r="B40" t="str">
        <f ca="1"/>
        <v>Bowerman, Miss. Elsie Edith</v>
      </c>
      <c r="C40" t="str">
        <f ca="1"/>
        <v>yes</v>
      </c>
      <c r="D40" t="str">
        <f ca="1"/>
        <v>female</v>
      </c>
      <c r="E40">
        <f ca="1"/>
        <v>22</v>
      </c>
      <c r="F40" t="str">
        <f ca="1"/>
        <v>1st</v>
      </c>
    </row>
    <row r="41" spans="2:6" x14ac:dyDescent="0.45">
      <c r="B41" t="str">
        <f ca="1"/>
        <v>Bradley, Mr. George (George Ar</v>
      </c>
      <c r="C41" t="str">
        <f ca="1"/>
        <v>yes</v>
      </c>
      <c r="D41" t="str">
        <f ca="1"/>
        <v>male</v>
      </c>
      <c r="E41" t="e">
        <f ca="1"/>
        <v>#N/A</v>
      </c>
      <c r="F41" t="str">
        <f ca="1"/>
        <v>1st</v>
      </c>
    </row>
    <row r="42" spans="2:6" x14ac:dyDescent="0.45">
      <c r="B42" t="str">
        <f ca="1"/>
        <v>Brady, Mr. John Bertram</v>
      </c>
      <c r="C42" t="str">
        <f ca="1"/>
        <v>no</v>
      </c>
      <c r="D42" t="str">
        <f ca="1"/>
        <v>male</v>
      </c>
      <c r="E42">
        <f ca="1"/>
        <v>41</v>
      </c>
      <c r="F42" t="str">
        <f ca="1"/>
        <v>1st</v>
      </c>
    </row>
    <row r="43" spans="2:6" x14ac:dyDescent="0.45">
      <c r="B43" t="str">
        <f ca="1"/>
        <v>Brandeis, Mr. Emil</v>
      </c>
      <c r="C43" t="str">
        <f ca="1"/>
        <v>no</v>
      </c>
      <c r="D43" t="str">
        <f ca="1"/>
        <v>male</v>
      </c>
      <c r="E43">
        <f ca="1"/>
        <v>48</v>
      </c>
      <c r="F43" t="str">
        <f ca="1"/>
        <v>1st</v>
      </c>
    </row>
    <row r="44" spans="2:6" x14ac:dyDescent="0.45">
      <c r="B44" t="str">
        <f ca="1"/>
        <v>Brewe, Dr. Arthur Jackson</v>
      </c>
      <c r="C44" t="str">
        <f ca="1"/>
        <v>no</v>
      </c>
      <c r="D44" t="str">
        <f ca="1"/>
        <v>male</v>
      </c>
      <c r="E44" t="e">
        <f ca="1"/>
        <v>#N/A</v>
      </c>
      <c r="F44" t="str">
        <f ca="1"/>
        <v>1st</v>
      </c>
    </row>
    <row r="45" spans="2:6" x14ac:dyDescent="0.45">
      <c r="B45" t="str">
        <f ca="1"/>
        <v>Brown, Mrs. James Joseph (Marga</v>
      </c>
      <c r="C45" t="str">
        <f ca="1"/>
        <v>yes</v>
      </c>
      <c r="D45" t="str">
        <f ca="1"/>
        <v>female</v>
      </c>
      <c r="E45">
        <f ca="1"/>
        <v>44</v>
      </c>
      <c r="F45" t="str">
        <f ca="1"/>
        <v>1st</v>
      </c>
    </row>
    <row r="46" spans="2:6" x14ac:dyDescent="0.45">
      <c r="B46" t="str">
        <f ca="1"/>
        <v>Brown, Mrs. John Murray (Caroli</v>
      </c>
      <c r="C46" t="str">
        <f ca="1"/>
        <v>yes</v>
      </c>
      <c r="D46" t="str">
        <f ca="1"/>
        <v>female</v>
      </c>
      <c r="E46">
        <f ca="1"/>
        <v>59</v>
      </c>
      <c r="F46" t="str">
        <f ca="1"/>
        <v>1st</v>
      </c>
    </row>
    <row r="47" spans="2:6" x14ac:dyDescent="0.45">
      <c r="B47" t="str">
        <f ca="1"/>
        <v>Bucknell, Mrs. William Robert (</v>
      </c>
      <c r="C47" t="str">
        <f ca="1"/>
        <v>yes</v>
      </c>
      <c r="D47" t="str">
        <f ca="1"/>
        <v>female</v>
      </c>
      <c r="E47">
        <f ca="1"/>
        <v>60</v>
      </c>
      <c r="F47" t="str">
        <f ca="1"/>
        <v>1st</v>
      </c>
    </row>
    <row r="48" spans="2:6" x14ac:dyDescent="0.45">
      <c r="B48" t="str">
        <f ca="1"/>
        <v>Burns, Miss. Elizabeth Margaret</v>
      </c>
      <c r="C48" t="str">
        <f ca="1"/>
        <v>yes</v>
      </c>
      <c r="D48" t="str">
        <f ca="1"/>
        <v>female</v>
      </c>
      <c r="E48">
        <f ca="1"/>
        <v>41</v>
      </c>
      <c r="F48" t="str">
        <f ca="1"/>
        <v>1st</v>
      </c>
    </row>
    <row r="49" spans="2:6" x14ac:dyDescent="0.45">
      <c r="B49" t="str">
        <f ca="1"/>
        <v>Butt, Major. Archibald Willingh</v>
      </c>
      <c r="C49" t="str">
        <f ca="1"/>
        <v>no</v>
      </c>
      <c r="D49" t="str">
        <f ca="1"/>
        <v>male</v>
      </c>
      <c r="E49">
        <f ca="1"/>
        <v>45</v>
      </c>
      <c r="F49" t="str">
        <f ca="1"/>
        <v>1st</v>
      </c>
    </row>
    <row r="50" spans="2:6" x14ac:dyDescent="0.45">
      <c r="B50" t="str">
        <f ca="1"/>
        <v>Cairns, Mr. Alexander</v>
      </c>
      <c r="C50" t="str">
        <f ca="1"/>
        <v>no</v>
      </c>
      <c r="D50" t="str">
        <f ca="1"/>
        <v>male</v>
      </c>
      <c r="E50" t="e">
        <f ca="1"/>
        <v>#N/A</v>
      </c>
      <c r="F50" t="str">
        <f ca="1"/>
        <v>1st</v>
      </c>
    </row>
    <row r="51" spans="2:6" x14ac:dyDescent="0.45">
      <c r="B51" t="str">
        <f ca="1"/>
        <v>Calderhead, Mr. Edward Penningt</v>
      </c>
      <c r="C51" t="str">
        <f ca="1"/>
        <v>yes</v>
      </c>
      <c r="D51" t="str">
        <f ca="1"/>
        <v>male</v>
      </c>
      <c r="E51">
        <f ca="1"/>
        <v>42</v>
      </c>
      <c r="F51" t="str">
        <f ca="1"/>
        <v>1st</v>
      </c>
    </row>
    <row r="52" spans="2:6" x14ac:dyDescent="0.45">
      <c r="B52" t="str">
        <f ca="1"/>
        <v>Candee, Mrs. Edward (Helen Chur</v>
      </c>
      <c r="C52" t="str">
        <f ca="1"/>
        <v>yes</v>
      </c>
      <c r="D52" t="str">
        <f ca="1"/>
        <v>female</v>
      </c>
      <c r="E52">
        <f ca="1"/>
        <v>53</v>
      </c>
      <c r="F52" t="str">
        <f ca="1"/>
        <v>1st</v>
      </c>
    </row>
    <row r="53" spans="2:6" x14ac:dyDescent="0.45">
      <c r="B53" t="str">
        <f ca="1"/>
        <v>Cardeza, Mr. Thomas Drake Marti</v>
      </c>
      <c r="C53" t="str">
        <f ca="1"/>
        <v>yes</v>
      </c>
      <c r="D53" t="str">
        <f ca="1"/>
        <v>male</v>
      </c>
      <c r="E53">
        <f ca="1"/>
        <v>36</v>
      </c>
      <c r="F53" t="str">
        <f ca="1"/>
        <v>1st</v>
      </c>
    </row>
    <row r="54" spans="2:6" x14ac:dyDescent="0.45">
      <c r="B54" t="str">
        <f ca="1"/>
        <v>Cardeza, Mrs. James Warburton M</v>
      </c>
      <c r="C54" t="str">
        <f ca="1"/>
        <v>yes</v>
      </c>
      <c r="D54" t="str">
        <f ca="1"/>
        <v>female</v>
      </c>
      <c r="E54">
        <f ca="1"/>
        <v>58</v>
      </c>
      <c r="F54" t="str">
        <f ca="1"/>
        <v>1st</v>
      </c>
    </row>
    <row r="55" spans="2:6" x14ac:dyDescent="0.45">
      <c r="B55" t="str">
        <f ca="1"/>
        <v>Carlsson, Mr. Frans Olof</v>
      </c>
      <c r="C55" t="str">
        <f ca="1"/>
        <v>no</v>
      </c>
      <c r="D55" t="str">
        <f ca="1"/>
        <v>male</v>
      </c>
      <c r="E55">
        <f ca="1"/>
        <v>33</v>
      </c>
      <c r="F55" t="str">
        <f ca="1"/>
        <v>1st</v>
      </c>
    </row>
    <row r="56" spans="2:6" x14ac:dyDescent="0.45">
      <c r="B56" t="str">
        <f ca="1"/>
        <v>Carrau, Mr. Francisco M</v>
      </c>
      <c r="C56" t="str">
        <f ca="1"/>
        <v>no</v>
      </c>
      <c r="D56" t="str">
        <f ca="1"/>
        <v>male</v>
      </c>
      <c r="E56">
        <f ca="1"/>
        <v>28</v>
      </c>
      <c r="F56" t="str">
        <f ca="1"/>
        <v>1st</v>
      </c>
    </row>
    <row r="57" spans="2:6" x14ac:dyDescent="0.45">
      <c r="B57" t="str">
        <f ca="1"/>
        <v>Carrau, Mr. Jose Pedro</v>
      </c>
      <c r="C57" t="str">
        <f ca="1"/>
        <v>no</v>
      </c>
      <c r="D57" t="str">
        <f ca="1"/>
        <v>male</v>
      </c>
      <c r="E57">
        <f ca="1"/>
        <v>17</v>
      </c>
      <c r="F57" t="str">
        <f ca="1"/>
        <v>1st</v>
      </c>
    </row>
    <row r="58" spans="2:6" x14ac:dyDescent="0.45">
      <c r="B58" t="str">
        <f ca="1"/>
        <v>Carter, Master. William Thornto</v>
      </c>
      <c r="C58" t="str">
        <f ca="1"/>
        <v>yes</v>
      </c>
      <c r="D58" t="str">
        <f ca="1"/>
        <v>male</v>
      </c>
      <c r="E58">
        <f ca="1"/>
        <v>11</v>
      </c>
      <c r="F58" t="str">
        <f ca="1"/>
        <v>1st</v>
      </c>
    </row>
    <row r="59" spans="2:6" x14ac:dyDescent="0.45">
      <c r="B59" t="str">
        <f ca="1"/>
        <v>Carter, Miss. Lucile Polk</v>
      </c>
      <c r="C59" t="str">
        <f ca="1"/>
        <v>yes</v>
      </c>
      <c r="D59" t="str">
        <f ca="1"/>
        <v>female</v>
      </c>
      <c r="E59">
        <f ca="1"/>
        <v>14</v>
      </c>
      <c r="F59" t="str">
        <f ca="1"/>
        <v>1st</v>
      </c>
    </row>
    <row r="60" spans="2:6" x14ac:dyDescent="0.45">
      <c r="B60" t="str">
        <f ca="1"/>
        <v>Carter, Mr. William Ernest</v>
      </c>
      <c r="C60" t="str">
        <f ca="1"/>
        <v>yes</v>
      </c>
      <c r="D60" t="str">
        <f ca="1"/>
        <v>male</v>
      </c>
      <c r="E60">
        <f ca="1"/>
        <v>36</v>
      </c>
      <c r="F60" t="str">
        <f ca="1"/>
        <v>1st</v>
      </c>
    </row>
    <row r="61" spans="2:6" x14ac:dyDescent="0.45">
      <c r="B61" t="str">
        <f ca="1"/>
        <v>Carter, Mrs. William Ernest (Lu</v>
      </c>
      <c r="C61" t="str">
        <f ca="1"/>
        <v>yes</v>
      </c>
      <c r="D61" t="str">
        <f ca="1"/>
        <v>female</v>
      </c>
      <c r="E61">
        <f ca="1"/>
        <v>36</v>
      </c>
      <c r="F61" t="str">
        <f ca="1"/>
        <v>1st</v>
      </c>
    </row>
    <row r="62" spans="2:6" x14ac:dyDescent="0.45">
      <c r="B62" t="str">
        <f ca="1"/>
        <v>Case, Mr. Howard Brown</v>
      </c>
      <c r="C62" t="str">
        <f ca="1"/>
        <v>no</v>
      </c>
      <c r="D62" t="str">
        <f ca="1"/>
        <v>male</v>
      </c>
      <c r="E62">
        <f ca="1"/>
        <v>49</v>
      </c>
      <c r="F62" t="str">
        <f ca="1"/>
        <v>1st</v>
      </c>
    </row>
    <row r="63" spans="2:6" x14ac:dyDescent="0.45">
      <c r="B63" t="str">
        <f ca="1"/>
        <v>Cassebeer, Mrs. Henry Arthur Jr</v>
      </c>
      <c r="C63" t="str">
        <f ca="1"/>
        <v>yes</v>
      </c>
      <c r="D63" t="str">
        <f ca="1"/>
        <v>female</v>
      </c>
      <c r="E63" t="e">
        <f ca="1"/>
        <v>#N/A</v>
      </c>
      <c r="F63" t="str">
        <f ca="1"/>
        <v>1st</v>
      </c>
    </row>
    <row r="64" spans="2:6" x14ac:dyDescent="0.45">
      <c r="B64" t="str">
        <f ca="1"/>
        <v>Cavendish, Mr. Tyrell William</v>
      </c>
      <c r="C64" t="str">
        <f ca="1"/>
        <v>no</v>
      </c>
      <c r="D64" t="str">
        <f ca="1"/>
        <v>male</v>
      </c>
      <c r="E64">
        <f ca="1"/>
        <v>36</v>
      </c>
      <c r="F64" t="str">
        <f ca="1"/>
        <v>1st</v>
      </c>
    </row>
    <row r="65" spans="2:6" x14ac:dyDescent="0.45">
      <c r="B65" t="str">
        <f ca="1"/>
        <v>Cavendish, Mrs. Tyrell William</v>
      </c>
      <c r="C65" t="str">
        <f ca="1"/>
        <v>yes</v>
      </c>
      <c r="D65" t="str">
        <f ca="1"/>
        <v>female</v>
      </c>
      <c r="E65">
        <f ca="1"/>
        <v>76</v>
      </c>
      <c r="F65" t="str">
        <f ca="1"/>
        <v>1st</v>
      </c>
    </row>
    <row r="66" spans="2:6" x14ac:dyDescent="0.45">
      <c r="B66" t="str">
        <f ca="1"/>
        <v>Chaffee, Mr. Herbert Fuller</v>
      </c>
      <c r="C66" t="str">
        <f ca="1"/>
        <v>no</v>
      </c>
      <c r="D66" t="str">
        <f ca="1"/>
        <v>male</v>
      </c>
      <c r="E66">
        <f ca="1"/>
        <v>46</v>
      </c>
      <c r="F66" t="str">
        <f ca="1"/>
        <v>1st</v>
      </c>
    </row>
    <row r="67" spans="2:6" x14ac:dyDescent="0.45">
      <c r="B67" t="str">
        <f ca="1"/>
        <v>Chaffee, Mrs. Herbert Fuller (C</v>
      </c>
      <c r="C67" t="str">
        <f ca="1"/>
        <v>yes</v>
      </c>
      <c r="D67" t="str">
        <f ca="1"/>
        <v>female</v>
      </c>
      <c r="E67">
        <f ca="1"/>
        <v>47</v>
      </c>
      <c r="F67" t="str">
        <f ca="1"/>
        <v>1st</v>
      </c>
    </row>
    <row r="68" spans="2:6" x14ac:dyDescent="0.45">
      <c r="B68" t="str">
        <f ca="1"/>
        <v>Chambers, Mr. Norman Campbell</v>
      </c>
      <c r="C68" t="str">
        <f ca="1"/>
        <v>yes</v>
      </c>
      <c r="D68" t="str">
        <f ca="1"/>
        <v>male</v>
      </c>
      <c r="E68">
        <f ca="1"/>
        <v>27</v>
      </c>
      <c r="F68" t="str">
        <f ca="1"/>
        <v>1st</v>
      </c>
    </row>
    <row r="69" spans="2:6" x14ac:dyDescent="0.45">
      <c r="B69" t="str">
        <f ca="1"/>
        <v>Chambers, Mrs. Norman Campbell</v>
      </c>
      <c r="C69" t="str">
        <f ca="1"/>
        <v>yes</v>
      </c>
      <c r="D69" t="str">
        <f ca="1"/>
        <v>female</v>
      </c>
      <c r="E69">
        <f ca="1"/>
        <v>33</v>
      </c>
      <c r="F69" t="str">
        <f ca="1"/>
        <v>1st</v>
      </c>
    </row>
    <row r="70" spans="2:6" x14ac:dyDescent="0.45">
      <c r="B70" t="str">
        <f ca="1"/>
        <v>Chaudanson, Miss. Victorine</v>
      </c>
      <c r="C70" t="str">
        <f ca="1"/>
        <v>yes</v>
      </c>
      <c r="D70" t="str">
        <f ca="1"/>
        <v>female</v>
      </c>
      <c r="E70">
        <f ca="1"/>
        <v>36</v>
      </c>
      <c r="F70" t="str">
        <f ca="1"/>
        <v>1st</v>
      </c>
    </row>
    <row r="71" spans="2:6" x14ac:dyDescent="0.45">
      <c r="B71" t="str">
        <f ca="1"/>
        <v>Cherry, Miss. Gladys</v>
      </c>
      <c r="C71" t="str">
        <f ca="1"/>
        <v>yes</v>
      </c>
      <c r="D71" t="str">
        <f ca="1"/>
        <v>female</v>
      </c>
      <c r="E71">
        <f ca="1"/>
        <v>30</v>
      </c>
      <c r="F71" t="str">
        <f ca="1"/>
        <v>1st</v>
      </c>
    </row>
    <row r="72" spans="2:6" x14ac:dyDescent="0.45">
      <c r="B72" t="str">
        <f ca="1"/>
        <v>Chevre, Mr. Paul Romaine</v>
      </c>
      <c r="C72" t="str">
        <f ca="1"/>
        <v>yes</v>
      </c>
      <c r="D72" t="str">
        <f ca="1"/>
        <v>male</v>
      </c>
      <c r="E72">
        <f ca="1"/>
        <v>45</v>
      </c>
      <c r="F72" t="str">
        <f ca="1"/>
        <v>1st</v>
      </c>
    </row>
    <row r="73" spans="2:6" x14ac:dyDescent="0.45">
      <c r="B73" t="str">
        <f ca="1"/>
        <v>Chibnall, Mrs. (Edith Martha Bo</v>
      </c>
      <c r="C73" t="str">
        <f ca="1"/>
        <v>yes</v>
      </c>
      <c r="D73" t="str">
        <f ca="1"/>
        <v>female</v>
      </c>
      <c r="E73" t="e">
        <f ca="1"/>
        <v>#N/A</v>
      </c>
      <c r="F73" t="str">
        <f ca="1"/>
        <v>1st</v>
      </c>
    </row>
    <row r="74" spans="2:6" x14ac:dyDescent="0.45">
      <c r="B74" t="str">
        <f ca="1"/>
        <v>Chisholm, Mr. Roderick Robert C</v>
      </c>
      <c r="C74" t="str">
        <f ca="1"/>
        <v>no</v>
      </c>
      <c r="D74" t="str">
        <f ca="1"/>
        <v>male</v>
      </c>
      <c r="E74" t="e">
        <f ca="1"/>
        <v>#N/A</v>
      </c>
      <c r="F74" t="str">
        <f ca="1"/>
        <v>1st</v>
      </c>
    </row>
    <row r="75" spans="2:6" x14ac:dyDescent="0.45">
      <c r="B75" t="str">
        <f ca="1"/>
        <v>Clark, Mr. Walter Miller</v>
      </c>
      <c r="C75" t="str">
        <f ca="1"/>
        <v>no</v>
      </c>
      <c r="D75" t="str">
        <f ca="1"/>
        <v>male</v>
      </c>
      <c r="E75">
        <f ca="1"/>
        <v>27</v>
      </c>
      <c r="F75" t="str">
        <f ca="1"/>
        <v>1st</v>
      </c>
    </row>
    <row r="76" spans="2:6" x14ac:dyDescent="0.45">
      <c r="B76" t="str">
        <f ca="1"/>
        <v>Clark, Mrs. Walter Miller (Virg</v>
      </c>
      <c r="C76" t="str">
        <f ca="1"/>
        <v>yes</v>
      </c>
      <c r="D76" t="str">
        <f ca="1"/>
        <v>female</v>
      </c>
      <c r="E76">
        <f ca="1"/>
        <v>26</v>
      </c>
      <c r="F76" t="str">
        <f ca="1"/>
        <v>1st</v>
      </c>
    </row>
    <row r="77" spans="2:6" x14ac:dyDescent="0.45">
      <c r="B77" t="str">
        <f ca="1"/>
        <v>Cleaver, Miss. Alice</v>
      </c>
      <c r="C77" t="str">
        <f ca="1"/>
        <v>yes</v>
      </c>
      <c r="D77" t="str">
        <f ca="1"/>
        <v>female</v>
      </c>
      <c r="E77">
        <f ca="1"/>
        <v>22</v>
      </c>
      <c r="F77" t="str">
        <f ca="1"/>
        <v>1st</v>
      </c>
    </row>
    <row r="78" spans="2:6" x14ac:dyDescent="0.45">
      <c r="B78" t="str">
        <f ca="1"/>
        <v>Clifford, Mr. George Quincy</v>
      </c>
      <c r="C78" t="str">
        <f ca="1"/>
        <v>no</v>
      </c>
      <c r="D78" t="str">
        <f ca="1"/>
        <v>male</v>
      </c>
      <c r="E78" t="e">
        <f ca="1"/>
        <v>#N/A</v>
      </c>
      <c r="F78" t="str">
        <f ca="1"/>
        <v>1st</v>
      </c>
    </row>
    <row r="79" spans="2:6" x14ac:dyDescent="0.45">
      <c r="B79" t="str">
        <f ca="1"/>
        <v>Colley, Mr. Edward Pomeroy</v>
      </c>
      <c r="C79" t="str">
        <f ca="1"/>
        <v>no</v>
      </c>
      <c r="D79" t="str">
        <f ca="1"/>
        <v>male</v>
      </c>
      <c r="E79">
        <f ca="1"/>
        <v>47</v>
      </c>
      <c r="F79" t="str">
        <f ca="1"/>
        <v>1st</v>
      </c>
    </row>
    <row r="80" spans="2:6" x14ac:dyDescent="0.45">
      <c r="B80" t="str">
        <f ca="1"/>
        <v>Compton, Miss. Sara Rebecca</v>
      </c>
      <c r="C80" t="str">
        <f ca="1"/>
        <v>yes</v>
      </c>
      <c r="D80" t="str">
        <f ca="1"/>
        <v>female</v>
      </c>
      <c r="E80">
        <f ca="1"/>
        <v>39</v>
      </c>
      <c r="F80" t="str">
        <f ca="1"/>
        <v>1st</v>
      </c>
    </row>
    <row r="81" spans="2:6" x14ac:dyDescent="0.45">
      <c r="B81" t="str">
        <f ca="1"/>
        <v>Compton, Mr. Alexander Taylor J</v>
      </c>
      <c r="C81" t="str">
        <f ca="1"/>
        <v>no</v>
      </c>
      <c r="D81" t="str">
        <f ca="1"/>
        <v>male</v>
      </c>
      <c r="E81">
        <f ca="1"/>
        <v>37</v>
      </c>
      <c r="F81" t="str">
        <f ca="1"/>
        <v>1st</v>
      </c>
    </row>
    <row r="82" spans="2:6" x14ac:dyDescent="0.45">
      <c r="B82" t="str">
        <f ca="1"/>
        <v>Compton, Mrs. Alexander Taylor</v>
      </c>
      <c r="C82" t="str">
        <f ca="1"/>
        <v>yes</v>
      </c>
      <c r="D82" t="str">
        <f ca="1"/>
        <v>female</v>
      </c>
      <c r="E82">
        <f ca="1"/>
        <v>64</v>
      </c>
      <c r="F82" t="str">
        <f ca="1"/>
        <v>1st</v>
      </c>
    </row>
    <row r="83" spans="2:6" x14ac:dyDescent="0.45">
      <c r="B83" t="str">
        <f ca="1"/>
        <v>Cornell, Mrs. Robert Clifford (</v>
      </c>
      <c r="C83" t="str">
        <f ca="1"/>
        <v>yes</v>
      </c>
      <c r="D83" t="str">
        <f ca="1"/>
        <v>female</v>
      </c>
      <c r="E83">
        <f ca="1"/>
        <v>55</v>
      </c>
      <c r="F83" t="str">
        <f ca="1"/>
        <v>1st</v>
      </c>
    </row>
    <row r="84" spans="2:6" x14ac:dyDescent="0.45">
      <c r="B84" t="str">
        <f ca="1"/>
        <v>Crafton, Mr. John Bertram</v>
      </c>
      <c r="C84" t="str">
        <f ca="1"/>
        <v>no</v>
      </c>
      <c r="D84" t="str">
        <f ca="1"/>
        <v>male</v>
      </c>
      <c r="E84" t="e">
        <f ca="1"/>
        <v>#N/A</v>
      </c>
      <c r="F84" t="str">
        <f ca="1"/>
        <v>1st</v>
      </c>
    </row>
    <row r="85" spans="2:6" x14ac:dyDescent="0.45">
      <c r="B85" t="str">
        <f ca="1"/>
        <v>Crosby, Capt. Edward Gifford</v>
      </c>
      <c r="C85" t="str">
        <f ca="1"/>
        <v>no</v>
      </c>
      <c r="D85" t="str">
        <f ca="1"/>
        <v>male</v>
      </c>
      <c r="E85">
        <f ca="1"/>
        <v>70</v>
      </c>
      <c r="F85" t="str">
        <f ca="1"/>
        <v>1st</v>
      </c>
    </row>
    <row r="86" spans="2:6" x14ac:dyDescent="0.45">
      <c r="B86" t="str">
        <f ca="1"/>
        <v>Crosby, Miss. Harriet R</v>
      </c>
      <c r="C86" t="str">
        <f ca="1"/>
        <v>yes</v>
      </c>
      <c r="D86" t="str">
        <f ca="1"/>
        <v>female</v>
      </c>
      <c r="E86">
        <f ca="1"/>
        <v>36</v>
      </c>
      <c r="F86" t="str">
        <f ca="1"/>
        <v>1st</v>
      </c>
    </row>
    <row r="87" spans="2:6" x14ac:dyDescent="0.45">
      <c r="B87" t="str">
        <f ca="1"/>
        <v>Crosby, Mrs. Edward Gifford (Ca</v>
      </c>
      <c r="C87" t="str">
        <f ca="1"/>
        <v>yes</v>
      </c>
      <c r="D87" t="str">
        <f ca="1"/>
        <v>female</v>
      </c>
      <c r="E87">
        <f ca="1"/>
        <v>64</v>
      </c>
      <c r="F87" t="str">
        <f ca="1"/>
        <v>1st</v>
      </c>
    </row>
    <row r="88" spans="2:6" x14ac:dyDescent="0.45">
      <c r="B88" t="str">
        <f ca="1"/>
        <v>Cumings, Mr. John Bradley</v>
      </c>
      <c r="C88" t="str">
        <f ca="1"/>
        <v>no</v>
      </c>
      <c r="D88" t="str">
        <f ca="1"/>
        <v>male</v>
      </c>
      <c r="E88">
        <f ca="1"/>
        <v>39</v>
      </c>
      <c r="F88" t="str">
        <f ca="1"/>
        <v>1st</v>
      </c>
    </row>
    <row r="89" spans="2:6" x14ac:dyDescent="0.45">
      <c r="B89" t="str">
        <f ca="1"/>
        <v>Cumings, Mrs. John Bradley (Flo</v>
      </c>
      <c r="C89" t="str">
        <f ca="1"/>
        <v>yes</v>
      </c>
      <c r="D89" t="str">
        <f ca="1"/>
        <v>female</v>
      </c>
      <c r="E89">
        <f ca="1"/>
        <v>38</v>
      </c>
      <c r="F89" t="str">
        <f ca="1"/>
        <v>1st</v>
      </c>
    </row>
    <row r="90" spans="2:6" x14ac:dyDescent="0.45">
      <c r="B90" t="str">
        <f ca="1"/>
        <v>Daly, Mr. Peter Denis</v>
      </c>
      <c r="C90" t="str">
        <f ca="1"/>
        <v>yes</v>
      </c>
      <c r="D90" t="str">
        <f ca="1"/>
        <v>male</v>
      </c>
      <c r="E90">
        <f ca="1"/>
        <v>51</v>
      </c>
      <c r="F90" t="str">
        <f ca="1"/>
        <v>1st</v>
      </c>
    </row>
    <row r="91" spans="2:6" x14ac:dyDescent="0.45">
      <c r="B91" t="str">
        <f ca="1"/>
        <v>Daniel, Mr. Robert Williams</v>
      </c>
      <c r="C91" t="str">
        <f ca="1"/>
        <v>yes</v>
      </c>
      <c r="D91" t="str">
        <f ca="1"/>
        <v>male</v>
      </c>
      <c r="E91">
        <f ca="1"/>
        <v>27</v>
      </c>
      <c r="F91" t="str">
        <f ca="1"/>
        <v>1st</v>
      </c>
    </row>
    <row r="92" spans="2:6" x14ac:dyDescent="0.45">
      <c r="B92" t="str">
        <f ca="1"/>
        <v>Daniels, Miss. Sarah</v>
      </c>
      <c r="C92" t="str">
        <f ca="1"/>
        <v>yes</v>
      </c>
      <c r="D92" t="str">
        <f ca="1"/>
        <v>female</v>
      </c>
      <c r="E92">
        <f ca="1"/>
        <v>33</v>
      </c>
      <c r="F92" t="str">
        <f ca="1"/>
        <v>1st</v>
      </c>
    </row>
    <row r="93" spans="2:6" x14ac:dyDescent="0.45">
      <c r="B93" t="str">
        <f ca="1"/>
        <v>Davidson, Mr. Thornton</v>
      </c>
      <c r="C93" t="str">
        <f ca="1"/>
        <v>no</v>
      </c>
      <c r="D93" t="str">
        <f ca="1"/>
        <v>male</v>
      </c>
      <c r="E93">
        <f ca="1"/>
        <v>31</v>
      </c>
      <c r="F93" t="str">
        <f ca="1"/>
        <v>1st</v>
      </c>
    </row>
    <row r="94" spans="2:6" x14ac:dyDescent="0.45">
      <c r="B94" t="str">
        <f ca="1"/>
        <v>Davidson, Mrs. Thornton (Orian</v>
      </c>
      <c r="C94" t="str">
        <f ca="1"/>
        <v>yes</v>
      </c>
      <c r="D94" t="str">
        <f ca="1"/>
        <v>female</v>
      </c>
      <c r="E94">
        <f ca="1"/>
        <v>27</v>
      </c>
      <c r="F94" t="str">
        <f ca="1"/>
        <v>1st</v>
      </c>
    </row>
    <row r="95" spans="2:6" x14ac:dyDescent="0.45">
      <c r="B95" t="str">
        <f ca="1"/>
        <v>Dick, Mr. Albert Adrian</v>
      </c>
      <c r="C95" t="str">
        <f ca="1"/>
        <v>yes</v>
      </c>
      <c r="D95" t="str">
        <f ca="1"/>
        <v>male</v>
      </c>
      <c r="E95">
        <f ca="1"/>
        <v>31</v>
      </c>
      <c r="F95" t="str">
        <f ca="1"/>
        <v>1st</v>
      </c>
    </row>
    <row r="96" spans="2:6" x14ac:dyDescent="0.45">
      <c r="B96" t="str">
        <f ca="1"/>
        <v>Dick, Mrs. Albert Adrian (Vera</v>
      </c>
      <c r="C96" t="str">
        <f ca="1"/>
        <v>yes</v>
      </c>
      <c r="D96" t="str">
        <f ca="1"/>
        <v>female</v>
      </c>
      <c r="E96">
        <f ca="1"/>
        <v>17</v>
      </c>
      <c r="F96" t="str">
        <f ca="1"/>
        <v>1st</v>
      </c>
    </row>
    <row r="97" spans="2:6" x14ac:dyDescent="0.45">
      <c r="B97" t="str">
        <f ca="1"/>
        <v>Dodge, Dr. Washington</v>
      </c>
      <c r="C97" t="str">
        <f ca="1"/>
        <v>yes</v>
      </c>
      <c r="D97" t="str">
        <f ca="1"/>
        <v>male</v>
      </c>
      <c r="E97">
        <f ca="1"/>
        <v>53</v>
      </c>
      <c r="F97" t="str">
        <f ca="1"/>
        <v>1st</v>
      </c>
    </row>
    <row r="98" spans="2:6" x14ac:dyDescent="0.45">
      <c r="B98" t="str">
        <f ca="1"/>
        <v>Dodge, Master. Washington</v>
      </c>
      <c r="C98" t="str">
        <f ca="1"/>
        <v>yes</v>
      </c>
      <c r="D98" t="str">
        <f ca="1"/>
        <v>male</v>
      </c>
      <c r="E98">
        <f ca="1"/>
        <v>4</v>
      </c>
      <c r="F98" t="str">
        <f ca="1"/>
        <v>1st</v>
      </c>
    </row>
    <row r="99" spans="2:6" x14ac:dyDescent="0.45">
      <c r="B99" t="str">
        <f ca="1"/>
        <v>Dodge, Mrs. Washington (Ruth Vi</v>
      </c>
      <c r="C99" t="str">
        <f ca="1"/>
        <v>yes</v>
      </c>
      <c r="D99" t="str">
        <f ca="1"/>
        <v>female</v>
      </c>
      <c r="E99">
        <f ca="1"/>
        <v>54</v>
      </c>
      <c r="F99" t="str">
        <f ca="1"/>
        <v>1st</v>
      </c>
    </row>
    <row r="100" spans="2:6" x14ac:dyDescent="0.45">
      <c r="B100" t="str">
        <f ca="1"/>
        <v>Douglas, Mr. Walter Donald</v>
      </c>
      <c r="C100" t="str">
        <f ca="1"/>
        <v>no</v>
      </c>
      <c r="D100" t="str">
        <f ca="1"/>
        <v>male</v>
      </c>
      <c r="E100">
        <f ca="1"/>
        <v>50</v>
      </c>
      <c r="F100" t="str">
        <f ca="1"/>
        <v>1st</v>
      </c>
    </row>
    <row r="101" spans="2:6" x14ac:dyDescent="0.45">
      <c r="B101" t="str">
        <f ca="1"/>
        <v>Douglas, Mrs. Frederick Charles</v>
      </c>
      <c r="C101" t="str">
        <f ca="1"/>
        <v>yes</v>
      </c>
      <c r="D101" t="str">
        <f ca="1"/>
        <v>female</v>
      </c>
      <c r="E101">
        <f ca="1"/>
        <v>27</v>
      </c>
      <c r="F101" t="str">
        <f ca="1"/>
        <v>1st</v>
      </c>
    </row>
    <row r="102" spans="2:6" x14ac:dyDescent="0.45">
      <c r="B102" t="str">
        <f ca="1"/>
        <v>Douglas, Mrs. Walter Donald (Ma</v>
      </c>
      <c r="C102" t="str">
        <f ca="1"/>
        <v>yes</v>
      </c>
      <c r="D102" t="str">
        <f ca="1"/>
        <v>female</v>
      </c>
      <c r="E102">
        <f ca="1"/>
        <v>48</v>
      </c>
      <c r="F102" t="str">
        <f ca="1"/>
        <v>1st</v>
      </c>
    </row>
    <row r="103" spans="2:6" x14ac:dyDescent="0.45">
      <c r="B103" t="str">
        <f ca="1"/>
        <v>Duff Gordon, Lady. (Lucille Chr</v>
      </c>
      <c r="C103" t="str">
        <f ca="1"/>
        <v>yes</v>
      </c>
      <c r="D103" t="str">
        <f ca="1"/>
        <v>female</v>
      </c>
      <c r="E103">
        <f ca="1"/>
        <v>48</v>
      </c>
      <c r="F103" t="str">
        <f ca="1"/>
        <v>1st</v>
      </c>
    </row>
    <row r="104" spans="2:6" x14ac:dyDescent="0.45">
      <c r="B104" t="str">
        <f ca="1"/>
        <v>Duff Gordon, Sir. Cosmo Edmund</v>
      </c>
      <c r="C104" t="str">
        <f ca="1"/>
        <v>yes</v>
      </c>
      <c r="D104" t="str">
        <f ca="1"/>
        <v>male</v>
      </c>
      <c r="E104">
        <f ca="1"/>
        <v>49</v>
      </c>
      <c r="F104" t="str">
        <f ca="1"/>
        <v>1st</v>
      </c>
    </row>
    <row r="105" spans="2:6" x14ac:dyDescent="0.45">
      <c r="B105" t="str">
        <f ca="1"/>
        <v>Dulles, Mr. William Crothers</v>
      </c>
      <c r="C105" t="str">
        <f ca="1"/>
        <v>no</v>
      </c>
      <c r="D105" t="str">
        <f ca="1"/>
        <v>male</v>
      </c>
      <c r="E105">
        <f ca="1"/>
        <v>39</v>
      </c>
      <c r="F105" t="str">
        <f ca="1"/>
        <v>1st</v>
      </c>
    </row>
    <row r="106" spans="2:6" x14ac:dyDescent="0.45">
      <c r="B106" t="str">
        <f ca="1"/>
        <v>Earnshaw, Mrs. Boulton (Olive P</v>
      </c>
      <c r="C106" t="str">
        <f ca="1"/>
        <v>yes</v>
      </c>
      <c r="D106" t="str">
        <f ca="1"/>
        <v>female</v>
      </c>
      <c r="E106">
        <f ca="1"/>
        <v>23</v>
      </c>
      <c r="F106" t="str">
        <f ca="1"/>
        <v>1st</v>
      </c>
    </row>
    <row r="107" spans="2:6" x14ac:dyDescent="0.45">
      <c r="B107" t="str">
        <f ca="1"/>
        <v>Endres, Miss. Caroline Louise</v>
      </c>
      <c r="C107" t="str">
        <f ca="1"/>
        <v>yes</v>
      </c>
      <c r="D107" t="str">
        <f ca="1"/>
        <v>female</v>
      </c>
      <c r="E107">
        <f ca="1"/>
        <v>38</v>
      </c>
      <c r="F107" t="str">
        <f ca="1"/>
        <v>1st</v>
      </c>
    </row>
    <row r="108" spans="2:6" x14ac:dyDescent="0.45">
      <c r="B108" t="str">
        <f ca="1"/>
        <v>Eustis, Miss. Elizabeth Mussey</v>
      </c>
      <c r="C108" t="str">
        <f ca="1"/>
        <v>yes</v>
      </c>
      <c r="D108" t="str">
        <f ca="1"/>
        <v>female</v>
      </c>
      <c r="E108">
        <f ca="1"/>
        <v>54</v>
      </c>
      <c r="F108" t="str">
        <f ca="1"/>
        <v>1st</v>
      </c>
    </row>
    <row r="109" spans="2:6" x14ac:dyDescent="0.45">
      <c r="B109" t="str">
        <f ca="1"/>
        <v>Evans, Miss. Edith Corse</v>
      </c>
      <c r="C109" t="str">
        <f ca="1"/>
        <v>no</v>
      </c>
      <c r="D109" t="str">
        <f ca="1"/>
        <v>female</v>
      </c>
      <c r="E109">
        <f ca="1"/>
        <v>36</v>
      </c>
      <c r="F109" t="str">
        <f ca="1"/>
        <v>1st</v>
      </c>
    </row>
    <row r="110" spans="2:6" x14ac:dyDescent="0.45">
      <c r="B110" t="str">
        <f ca="1"/>
        <v>Farthing, Mr. John</v>
      </c>
      <c r="C110" t="str">
        <f ca="1"/>
        <v>no</v>
      </c>
      <c r="D110" t="str">
        <f ca="1"/>
        <v>male</v>
      </c>
      <c r="E110" t="e">
        <f ca="1"/>
        <v>#N/A</v>
      </c>
      <c r="F110" t="str">
        <f ca="1"/>
        <v>1st</v>
      </c>
    </row>
    <row r="111" spans="2:6" x14ac:dyDescent="0.45">
      <c r="B111" t="str">
        <f ca="1"/>
        <v>Flegenheim, Mrs. Alfred (Antoin</v>
      </c>
      <c r="C111" t="str">
        <f ca="1"/>
        <v>yes</v>
      </c>
      <c r="D111" t="str">
        <f ca="1"/>
        <v>female</v>
      </c>
      <c r="E111" t="e">
        <f ca="1"/>
        <v>#N/A</v>
      </c>
      <c r="F111" t="str">
        <f ca="1"/>
        <v>1st</v>
      </c>
    </row>
    <row r="112" spans="2:6" x14ac:dyDescent="0.45">
      <c r="B112" t="str">
        <f ca="1"/>
        <v>Fleming, Miss. Margaret</v>
      </c>
      <c r="C112" t="str">
        <f ca="1"/>
        <v>yes</v>
      </c>
      <c r="D112" t="str">
        <f ca="1"/>
        <v>female</v>
      </c>
      <c r="E112" t="e">
        <f ca="1"/>
        <v>#N/A</v>
      </c>
      <c r="F112" t="str">
        <f ca="1"/>
        <v>1st</v>
      </c>
    </row>
    <row r="113" spans="2:6" x14ac:dyDescent="0.45">
      <c r="B113" t="str">
        <f ca="1"/>
        <v>Flynn, Mr. John Irwin (Irving</v>
      </c>
      <c r="C113" t="str">
        <f ca="1"/>
        <v>yes</v>
      </c>
      <c r="D113" t="str">
        <f ca="1"/>
        <v>male</v>
      </c>
      <c r="E113">
        <f ca="1"/>
        <v>36</v>
      </c>
      <c r="F113" t="str">
        <f ca="1"/>
        <v>1st</v>
      </c>
    </row>
    <row r="114" spans="2:6" x14ac:dyDescent="0.45">
      <c r="B114" t="str">
        <f ca="1"/>
        <v>Foreman, Mr. Benjamin Laventall</v>
      </c>
      <c r="C114" t="str">
        <f ca="1"/>
        <v>no</v>
      </c>
      <c r="D114" t="str">
        <f ca="1"/>
        <v>male</v>
      </c>
      <c r="E114">
        <f ca="1"/>
        <v>30</v>
      </c>
      <c r="F114" t="str">
        <f ca="1"/>
        <v>1st</v>
      </c>
    </row>
    <row r="115" spans="2:6" x14ac:dyDescent="0.45">
      <c r="B115" t="str">
        <f ca="1"/>
        <v>Fortune, Miss. Alice Elizabeth</v>
      </c>
      <c r="C115" t="str">
        <f ca="1"/>
        <v>yes</v>
      </c>
      <c r="D115" t="str">
        <f ca="1"/>
        <v>female</v>
      </c>
      <c r="E115">
        <f ca="1"/>
        <v>24</v>
      </c>
      <c r="F115" t="str">
        <f ca="1"/>
        <v>1st</v>
      </c>
    </row>
    <row r="116" spans="2:6" x14ac:dyDescent="0.45">
      <c r="B116" t="str">
        <f ca="1"/>
        <v>Fortune, Miss. Ethel Flora</v>
      </c>
      <c r="C116" t="str">
        <f ca="1"/>
        <v>yes</v>
      </c>
      <c r="D116" t="str">
        <f ca="1"/>
        <v>female</v>
      </c>
      <c r="E116">
        <f ca="1"/>
        <v>28</v>
      </c>
      <c r="F116" t="str">
        <f ca="1"/>
        <v>1st</v>
      </c>
    </row>
    <row r="117" spans="2:6" x14ac:dyDescent="0.45">
      <c r="B117" t="str">
        <f ca="1"/>
        <v>Fortune, Miss. Mabel Helen</v>
      </c>
      <c r="C117" t="str">
        <f ca="1"/>
        <v>yes</v>
      </c>
      <c r="D117" t="str">
        <f ca="1"/>
        <v>female</v>
      </c>
      <c r="E117">
        <f ca="1"/>
        <v>23</v>
      </c>
      <c r="F117" t="str">
        <f ca="1"/>
        <v>1st</v>
      </c>
    </row>
    <row r="118" spans="2:6" x14ac:dyDescent="0.45">
      <c r="B118" t="str">
        <f ca="1"/>
        <v>Fortune, Mr. Charles Alexander</v>
      </c>
      <c r="C118" t="str">
        <f ca="1"/>
        <v>no</v>
      </c>
      <c r="D118" t="str">
        <f ca="1"/>
        <v>male</v>
      </c>
      <c r="E118">
        <f ca="1"/>
        <v>19</v>
      </c>
      <c r="F118" t="str">
        <f ca="1"/>
        <v>1st</v>
      </c>
    </row>
    <row r="119" spans="2:6" x14ac:dyDescent="0.45">
      <c r="B119" t="str">
        <f ca="1"/>
        <v>Fortune, Mr. Mark</v>
      </c>
      <c r="C119" t="str">
        <f ca="1"/>
        <v>no</v>
      </c>
      <c r="D119" t="str">
        <f ca="1"/>
        <v>male</v>
      </c>
      <c r="E119">
        <f ca="1"/>
        <v>64</v>
      </c>
      <c r="F119" t="str">
        <f ca="1"/>
        <v>1st</v>
      </c>
    </row>
    <row r="120" spans="2:6" x14ac:dyDescent="0.45">
      <c r="B120" t="str">
        <f ca="1"/>
        <v>Fortune, Mrs. Mark (Mary McDoug</v>
      </c>
      <c r="C120" t="str">
        <f ca="1"/>
        <v>yes</v>
      </c>
      <c r="D120" t="str">
        <f ca="1"/>
        <v>female</v>
      </c>
      <c r="E120">
        <f ca="1"/>
        <v>60</v>
      </c>
      <c r="F120" t="str">
        <f ca="1"/>
        <v>1st</v>
      </c>
    </row>
    <row r="121" spans="2:6" x14ac:dyDescent="0.45">
      <c r="B121" t="str">
        <f ca="1"/>
        <v>Francatelli, Miss. Laura Mabel</v>
      </c>
      <c r="C121" t="str">
        <f ca="1"/>
        <v>yes</v>
      </c>
      <c r="D121" t="str">
        <f ca="1"/>
        <v>female</v>
      </c>
      <c r="E121">
        <f ca="1"/>
        <v>30</v>
      </c>
      <c r="F121" t="str">
        <f ca="1"/>
        <v>1st</v>
      </c>
    </row>
    <row r="122" spans="2:6" x14ac:dyDescent="0.45">
      <c r="B122" t="str">
        <f ca="1"/>
        <v>Franklin, Mr. Thomas Parham</v>
      </c>
      <c r="C122" t="str">
        <f ca="1"/>
        <v>no</v>
      </c>
      <c r="D122" t="str">
        <f ca="1"/>
        <v>male</v>
      </c>
      <c r="E122" t="e">
        <f ca="1"/>
        <v>#N/A</v>
      </c>
      <c r="F122" t="str">
        <f ca="1"/>
        <v>1st</v>
      </c>
    </row>
    <row r="123" spans="2:6" x14ac:dyDescent="0.45">
      <c r="B123" t="str">
        <f ca="1"/>
        <v>Frauenthal, Dr. Henry William</v>
      </c>
      <c r="C123" t="str">
        <f ca="1"/>
        <v>yes</v>
      </c>
      <c r="D123" t="str">
        <f ca="1"/>
        <v>male</v>
      </c>
      <c r="E123">
        <f ca="1"/>
        <v>50</v>
      </c>
      <c r="F123" t="str">
        <f ca="1"/>
        <v>1st</v>
      </c>
    </row>
    <row r="124" spans="2:6" x14ac:dyDescent="0.45">
      <c r="B124" t="str">
        <f ca="1"/>
        <v>Frauenthal, Mr. Isaac Gerald</v>
      </c>
      <c r="C124" t="str">
        <f ca="1"/>
        <v>yes</v>
      </c>
      <c r="D124" t="str">
        <f ca="1"/>
        <v>male</v>
      </c>
      <c r="E124">
        <f ca="1"/>
        <v>43</v>
      </c>
      <c r="F124" t="str">
        <f ca="1"/>
        <v>1st</v>
      </c>
    </row>
    <row r="125" spans="2:6" x14ac:dyDescent="0.45">
      <c r="B125" t="str">
        <f ca="1"/>
        <v>Frauenthal, Mrs. Henry William</v>
      </c>
      <c r="C125" t="str">
        <f ca="1"/>
        <v>yes</v>
      </c>
      <c r="D125" t="str">
        <f ca="1"/>
        <v>female</v>
      </c>
      <c r="E125" t="e">
        <f ca="1"/>
        <v>#N/A</v>
      </c>
      <c r="F125" t="str">
        <f ca="1"/>
        <v>1st</v>
      </c>
    </row>
    <row r="126" spans="2:6" x14ac:dyDescent="0.45">
      <c r="B126" t="str">
        <f ca="1"/>
        <v>Frolicher, Miss. Hedwig Margari</v>
      </c>
      <c r="C126" t="str">
        <f ca="1"/>
        <v>yes</v>
      </c>
      <c r="D126" t="str">
        <f ca="1"/>
        <v>female</v>
      </c>
      <c r="E126">
        <f ca="1"/>
        <v>22</v>
      </c>
      <c r="F126" t="str">
        <f ca="1"/>
        <v>1st</v>
      </c>
    </row>
    <row r="127" spans="2:6" x14ac:dyDescent="0.45">
      <c r="B127" t="str">
        <f ca="1"/>
        <v>Frolicher-Stehli, Mr. Maxmillia</v>
      </c>
      <c r="C127" t="str">
        <f ca="1"/>
        <v>yes</v>
      </c>
      <c r="D127" t="str">
        <f ca="1"/>
        <v>male</v>
      </c>
      <c r="E127">
        <f ca="1"/>
        <v>60</v>
      </c>
      <c r="F127" t="str">
        <f ca="1"/>
        <v>1st</v>
      </c>
    </row>
    <row r="128" spans="2:6" x14ac:dyDescent="0.45">
      <c r="B128" t="str">
        <f ca="1"/>
        <v>Frolicher-Stehli, Mrs. Maxmilli</v>
      </c>
      <c r="C128" t="str">
        <f ca="1"/>
        <v>yes</v>
      </c>
      <c r="D128" t="str">
        <f ca="1"/>
        <v>female</v>
      </c>
      <c r="E128">
        <f ca="1"/>
        <v>48</v>
      </c>
      <c r="F128" t="str">
        <f ca="1"/>
        <v>1st</v>
      </c>
    </row>
    <row r="129" spans="2:6" x14ac:dyDescent="0.45">
      <c r="B129" t="str">
        <f ca="1"/>
        <v>Fry, Mr. Richard</v>
      </c>
      <c r="C129" t="str">
        <f ca="1"/>
        <v>no</v>
      </c>
      <c r="D129" t="str">
        <f ca="1"/>
        <v>male</v>
      </c>
      <c r="E129" t="e">
        <f ca="1"/>
        <v>#N/A</v>
      </c>
      <c r="F129" t="str">
        <f ca="1"/>
        <v>1st</v>
      </c>
    </row>
    <row r="130" spans="2:6" x14ac:dyDescent="0.45">
      <c r="B130" t="str">
        <f ca="1"/>
        <v>Futrelle, Mr. Jacques Heath</v>
      </c>
      <c r="C130" t="str">
        <f ca="1"/>
        <v>no</v>
      </c>
      <c r="D130" t="str">
        <f ca="1"/>
        <v>male</v>
      </c>
      <c r="E130">
        <f ca="1"/>
        <v>37</v>
      </c>
      <c r="F130" t="str">
        <f ca="1"/>
        <v>1st</v>
      </c>
    </row>
    <row r="131" spans="2:6" x14ac:dyDescent="0.45">
      <c r="B131" t="str">
        <f ca="1"/>
        <v>Futrelle, Mrs. Jacques Heath (L</v>
      </c>
      <c r="C131" t="str">
        <f ca="1"/>
        <v>yes</v>
      </c>
      <c r="D131" t="str">
        <f ca="1"/>
        <v>female</v>
      </c>
      <c r="E131">
        <f ca="1"/>
        <v>35</v>
      </c>
      <c r="F131" t="str">
        <f ca="1"/>
        <v>1st</v>
      </c>
    </row>
    <row r="132" spans="2:6" x14ac:dyDescent="0.45">
      <c r="B132" t="str">
        <f ca="1"/>
        <v>Gee, Mr. Arthur H</v>
      </c>
      <c r="C132" t="str">
        <f ca="1"/>
        <v>no</v>
      </c>
      <c r="D132" t="str">
        <f ca="1"/>
        <v>male</v>
      </c>
      <c r="E132">
        <f ca="1"/>
        <v>47</v>
      </c>
      <c r="F132" t="str">
        <f ca="1"/>
        <v>1st</v>
      </c>
    </row>
    <row r="133" spans="2:6" x14ac:dyDescent="0.45">
      <c r="B133" t="str">
        <f ca="1"/>
        <v>Geiger, Miss. Amalie</v>
      </c>
      <c r="C133" t="str">
        <f ca="1"/>
        <v>yes</v>
      </c>
      <c r="D133" t="str">
        <f ca="1"/>
        <v>female</v>
      </c>
      <c r="E133">
        <f ca="1"/>
        <v>35</v>
      </c>
      <c r="F133" t="str">
        <f ca="1"/>
        <v>1st</v>
      </c>
    </row>
    <row r="134" spans="2:6" x14ac:dyDescent="0.45">
      <c r="B134" t="str">
        <f ca="1"/>
        <v>Gibson, Miss. Dorothy Winifred</v>
      </c>
      <c r="C134" t="str">
        <f ca="1"/>
        <v>yes</v>
      </c>
      <c r="D134" t="str">
        <f ca="1"/>
        <v>female</v>
      </c>
      <c r="E134">
        <f ca="1"/>
        <v>22</v>
      </c>
      <c r="F134" t="str">
        <f ca="1"/>
        <v>1st</v>
      </c>
    </row>
    <row r="135" spans="2:6" x14ac:dyDescent="0.45">
      <c r="B135" t="str">
        <f ca="1"/>
        <v>Gibson, Mrs. Leonard (Pauline C</v>
      </c>
      <c r="C135" t="str">
        <f ca="1"/>
        <v>yes</v>
      </c>
      <c r="D135" t="str">
        <f ca="1"/>
        <v>female</v>
      </c>
      <c r="E135">
        <f ca="1"/>
        <v>45</v>
      </c>
      <c r="F135" t="str">
        <f ca="1"/>
        <v>1st</v>
      </c>
    </row>
    <row r="136" spans="2:6" x14ac:dyDescent="0.45">
      <c r="B136" t="str">
        <f ca="1"/>
        <v>Giglio, Mr. Victor</v>
      </c>
      <c r="C136" t="str">
        <f ca="1"/>
        <v>no</v>
      </c>
      <c r="D136" t="str">
        <f ca="1"/>
        <v>male</v>
      </c>
      <c r="E136">
        <f ca="1"/>
        <v>24</v>
      </c>
      <c r="F136" t="str">
        <f ca="1"/>
        <v>1st</v>
      </c>
    </row>
    <row r="137" spans="2:6" x14ac:dyDescent="0.45">
      <c r="B137" t="str">
        <f ca="1"/>
        <v>Goldenberg, Mr. Samuel L</v>
      </c>
      <c r="C137" t="str">
        <f ca="1"/>
        <v>yes</v>
      </c>
      <c r="D137" t="str">
        <f ca="1"/>
        <v>male</v>
      </c>
      <c r="E137">
        <f ca="1"/>
        <v>49</v>
      </c>
      <c r="F137" t="str">
        <f ca="1"/>
        <v>1st</v>
      </c>
    </row>
    <row r="138" spans="2:6" x14ac:dyDescent="0.45">
      <c r="B138" t="str">
        <f ca="1"/>
        <v>Goldenberg, Mrs. Samuel L (Edwi</v>
      </c>
      <c r="C138" t="str">
        <f ca="1"/>
        <v>yes</v>
      </c>
      <c r="D138" t="str">
        <f ca="1"/>
        <v>female</v>
      </c>
      <c r="E138" t="e">
        <f ca="1"/>
        <v>#N/A</v>
      </c>
      <c r="F138" t="str">
        <f ca="1"/>
        <v>1st</v>
      </c>
    </row>
    <row r="139" spans="2:6" x14ac:dyDescent="0.45">
      <c r="B139" t="str">
        <f ca="1"/>
        <v>Goldschmidt, Mr. George B</v>
      </c>
      <c r="C139" t="str">
        <f ca="1"/>
        <v>no</v>
      </c>
      <c r="D139" t="str">
        <f ca="1"/>
        <v>male</v>
      </c>
      <c r="E139">
        <f ca="1"/>
        <v>71</v>
      </c>
      <c r="F139" t="str">
        <f ca="1"/>
        <v>1st</v>
      </c>
    </row>
    <row r="140" spans="2:6" x14ac:dyDescent="0.45">
      <c r="B140" t="str">
        <f ca="1"/>
        <v>Gracie, Col. Archibald IV</v>
      </c>
      <c r="C140" t="str">
        <f ca="1"/>
        <v>yes</v>
      </c>
      <c r="D140" t="str">
        <f ca="1"/>
        <v>male</v>
      </c>
      <c r="E140">
        <f ca="1"/>
        <v>53</v>
      </c>
      <c r="F140" t="str">
        <f ca="1"/>
        <v>1st</v>
      </c>
    </row>
    <row r="141" spans="2:6" x14ac:dyDescent="0.45">
      <c r="B141" t="str">
        <f ca="1"/>
        <v>Graham, Miss. Margaret Edith</v>
      </c>
      <c r="C141" t="str">
        <f ca="1"/>
        <v>yes</v>
      </c>
      <c r="D141" t="str">
        <f ca="1"/>
        <v>female</v>
      </c>
      <c r="E141">
        <f ca="1"/>
        <v>19</v>
      </c>
      <c r="F141" t="str">
        <f ca="1"/>
        <v>1st</v>
      </c>
    </row>
    <row r="142" spans="2:6" x14ac:dyDescent="0.45">
      <c r="B142" t="str">
        <f ca="1"/>
        <v>Graham, Mr. George Edward</v>
      </c>
      <c r="C142" t="str">
        <f ca="1"/>
        <v>no</v>
      </c>
      <c r="D142" t="str">
        <f ca="1"/>
        <v>male</v>
      </c>
      <c r="E142">
        <f ca="1"/>
        <v>38</v>
      </c>
      <c r="F142" t="str">
        <f ca="1"/>
        <v>1st</v>
      </c>
    </row>
    <row r="143" spans="2:6" x14ac:dyDescent="0.45">
      <c r="B143" t="str">
        <f ca="1"/>
        <v>Graham, Mrs. William Thompson (</v>
      </c>
      <c r="C143" t="str">
        <f ca="1"/>
        <v>yes</v>
      </c>
      <c r="D143" t="str">
        <f ca="1"/>
        <v>female</v>
      </c>
      <c r="E143">
        <f ca="1"/>
        <v>58</v>
      </c>
      <c r="F143" t="str">
        <f ca="1"/>
        <v>1st</v>
      </c>
    </row>
    <row r="144" spans="2:6" x14ac:dyDescent="0.45">
      <c r="B144" t="str">
        <f ca="1"/>
        <v>Greenfield, Mr. William Bertram</v>
      </c>
      <c r="C144" t="str">
        <f ca="1"/>
        <v>yes</v>
      </c>
      <c r="D144" t="str">
        <f ca="1"/>
        <v>male</v>
      </c>
      <c r="E144">
        <f ca="1"/>
        <v>23</v>
      </c>
      <c r="F144" t="str">
        <f ca="1"/>
        <v>1st</v>
      </c>
    </row>
    <row r="145" spans="2:6" x14ac:dyDescent="0.45">
      <c r="B145" t="str">
        <f ca="1"/>
        <v>Greenfield, Mrs. Leo David (Bla</v>
      </c>
      <c r="C145" t="str">
        <f ca="1"/>
        <v>yes</v>
      </c>
      <c r="D145" t="str">
        <f ca="1"/>
        <v>female</v>
      </c>
      <c r="E145">
        <f ca="1"/>
        <v>45</v>
      </c>
      <c r="F145" t="str">
        <f ca="1"/>
        <v>1st</v>
      </c>
    </row>
    <row r="146" spans="2:6" x14ac:dyDescent="0.45">
      <c r="B146" t="str">
        <f ca="1"/>
        <v>Guggenheim, Mr. Benjamin</v>
      </c>
      <c r="C146" t="str">
        <f ca="1"/>
        <v>no</v>
      </c>
      <c r="D146" t="str">
        <f ca="1"/>
        <v>male</v>
      </c>
      <c r="E146">
        <f ca="1"/>
        <v>46</v>
      </c>
      <c r="F146" t="str">
        <f ca="1"/>
        <v>1st</v>
      </c>
    </row>
    <row r="147" spans="2:6" x14ac:dyDescent="0.45">
      <c r="B147" t="str">
        <f ca="1"/>
        <v>Harder, Mr. George Achilles</v>
      </c>
      <c r="C147" t="str">
        <f ca="1"/>
        <v>yes</v>
      </c>
      <c r="D147" t="str">
        <f ca="1"/>
        <v>male</v>
      </c>
      <c r="E147">
        <f ca="1"/>
        <v>25</v>
      </c>
      <c r="F147" t="str">
        <f ca="1"/>
        <v>1st</v>
      </c>
    </row>
    <row r="148" spans="2:6" x14ac:dyDescent="0.45">
      <c r="B148" t="str">
        <f ca="1"/>
        <v>Harder, Mrs. George Achilles (D</v>
      </c>
      <c r="C148" t="str">
        <f ca="1"/>
        <v>yes</v>
      </c>
      <c r="D148" t="str">
        <f ca="1"/>
        <v>female</v>
      </c>
      <c r="E148">
        <f ca="1"/>
        <v>25</v>
      </c>
      <c r="F148" t="str">
        <f ca="1"/>
        <v>1st</v>
      </c>
    </row>
    <row r="149" spans="2:6" x14ac:dyDescent="0.45">
      <c r="B149" t="str">
        <f ca="1"/>
        <v>Harper, Mr. Henry Sleeper</v>
      </c>
      <c r="C149" t="str">
        <f ca="1"/>
        <v>yes</v>
      </c>
      <c r="D149" t="str">
        <f ca="1"/>
        <v>male</v>
      </c>
      <c r="E149">
        <f ca="1"/>
        <v>48</v>
      </c>
      <c r="F149" t="str">
        <f ca="1"/>
        <v>1st</v>
      </c>
    </row>
    <row r="150" spans="2:6" x14ac:dyDescent="0.45">
      <c r="B150" t="str">
        <f ca="1"/>
        <v>Harper, Mrs. Henry Sleeper (Myn</v>
      </c>
      <c r="C150" t="str">
        <f ca="1"/>
        <v>yes</v>
      </c>
      <c r="D150" t="str">
        <f ca="1"/>
        <v>female</v>
      </c>
      <c r="E150">
        <f ca="1"/>
        <v>49</v>
      </c>
      <c r="F150" t="str">
        <f ca="1"/>
        <v>1st</v>
      </c>
    </row>
    <row r="151" spans="2:6" x14ac:dyDescent="0.45">
      <c r="B151" t="str">
        <f ca="1"/>
        <v>Harrington, Mr. Charles H</v>
      </c>
      <c r="C151" t="str">
        <f ca="1"/>
        <v>no</v>
      </c>
      <c r="D151" t="str">
        <f ca="1"/>
        <v>male</v>
      </c>
      <c r="E151" t="e">
        <f ca="1"/>
        <v>#N/A</v>
      </c>
      <c r="F151" t="str">
        <f ca="1"/>
        <v>1st</v>
      </c>
    </row>
    <row r="152" spans="2:6" x14ac:dyDescent="0.45">
      <c r="B152" t="str">
        <f ca="1"/>
        <v>Harris, Mr. Henry Birkhardt</v>
      </c>
      <c r="C152" t="str">
        <f ca="1"/>
        <v>no</v>
      </c>
      <c r="D152" t="str">
        <f ca="1"/>
        <v>male</v>
      </c>
      <c r="E152">
        <f ca="1"/>
        <v>45</v>
      </c>
      <c r="F152" t="str">
        <f ca="1"/>
        <v>1st</v>
      </c>
    </row>
    <row r="153" spans="2:6" x14ac:dyDescent="0.45">
      <c r="B153" t="str">
        <f ca="1"/>
        <v>Harris, Mrs. Henry Birkhardt (I</v>
      </c>
      <c r="C153" t="str">
        <f ca="1"/>
        <v>yes</v>
      </c>
      <c r="D153" t="str">
        <f ca="1"/>
        <v>female</v>
      </c>
      <c r="E153">
        <f ca="1"/>
        <v>35</v>
      </c>
      <c r="F153" t="str">
        <f ca="1"/>
        <v>1st</v>
      </c>
    </row>
    <row r="154" spans="2:6" x14ac:dyDescent="0.45">
      <c r="B154" t="str">
        <f ca="1"/>
        <v>Harrison, Mr. William</v>
      </c>
      <c r="C154" t="str">
        <f ca="1"/>
        <v>no</v>
      </c>
      <c r="D154" t="str">
        <f ca="1"/>
        <v>male</v>
      </c>
      <c r="E154">
        <f ca="1"/>
        <v>40</v>
      </c>
      <c r="F154" t="str">
        <f ca="1"/>
        <v>1st</v>
      </c>
    </row>
    <row r="155" spans="2:6" x14ac:dyDescent="0.45">
      <c r="B155" t="str">
        <f ca="1"/>
        <v>Hassab, Mr. Hammad</v>
      </c>
      <c r="C155" t="str">
        <f ca="1"/>
        <v>yes</v>
      </c>
      <c r="D155" t="str">
        <f ca="1"/>
        <v>male</v>
      </c>
      <c r="E155">
        <f ca="1"/>
        <v>27</v>
      </c>
      <c r="F155" t="str">
        <f ca="1"/>
        <v>1st</v>
      </c>
    </row>
    <row r="156" spans="2:6" x14ac:dyDescent="0.45">
      <c r="B156" t="str">
        <f ca="1"/>
        <v>Hawksford, Mr. Walter James</v>
      </c>
      <c r="C156" t="str">
        <f ca="1"/>
        <v>yes</v>
      </c>
      <c r="D156" t="str">
        <f ca="1"/>
        <v>male</v>
      </c>
      <c r="E156" t="e">
        <f ca="1"/>
        <v>#N/A</v>
      </c>
      <c r="F156" t="str">
        <f ca="1"/>
        <v>1st</v>
      </c>
    </row>
    <row r="157" spans="2:6" x14ac:dyDescent="0.45">
      <c r="B157" t="str">
        <f ca="1"/>
        <v>Hays, Miss. Margaret Bechstein</v>
      </c>
      <c r="C157" t="str">
        <f ca="1"/>
        <v>yes</v>
      </c>
      <c r="D157" t="str">
        <f ca="1"/>
        <v>female</v>
      </c>
      <c r="E157">
        <f ca="1"/>
        <v>24</v>
      </c>
      <c r="F157" t="str">
        <f ca="1"/>
        <v>1st</v>
      </c>
    </row>
    <row r="158" spans="2:6" x14ac:dyDescent="0.45">
      <c r="B158" t="str">
        <f ca="1"/>
        <v>Hays, Mr. Charles Melville</v>
      </c>
      <c r="C158" t="str">
        <f ca="1"/>
        <v>no</v>
      </c>
      <c r="D158" t="str">
        <f ca="1"/>
        <v>male</v>
      </c>
      <c r="E158">
        <f ca="1"/>
        <v>55</v>
      </c>
      <c r="F158" t="str">
        <f ca="1"/>
        <v>1st</v>
      </c>
    </row>
    <row r="159" spans="2:6" x14ac:dyDescent="0.45">
      <c r="B159" t="str">
        <f ca="1"/>
        <v>Hays, Mrs. Charles Melville (Cl</v>
      </c>
      <c r="C159" t="str">
        <f ca="1"/>
        <v>yes</v>
      </c>
      <c r="D159" t="str">
        <f ca="1"/>
        <v>female</v>
      </c>
      <c r="E159">
        <f ca="1"/>
        <v>52</v>
      </c>
      <c r="F159" t="str">
        <f ca="1"/>
        <v>1st</v>
      </c>
    </row>
    <row r="160" spans="2:6" x14ac:dyDescent="0.45">
      <c r="B160" t="str">
        <f ca="1"/>
        <v>Head, Mr. Christopher</v>
      </c>
      <c r="C160" t="str">
        <f ca="1"/>
        <v>no</v>
      </c>
      <c r="D160" t="str">
        <f ca="1"/>
        <v>male</v>
      </c>
      <c r="E160">
        <f ca="1"/>
        <v>42</v>
      </c>
      <c r="F160" t="str">
        <f ca="1"/>
        <v>1st</v>
      </c>
    </row>
    <row r="161" spans="2:6" x14ac:dyDescent="0.45">
      <c r="B161" t="str">
        <f ca="1"/>
        <v>Hilliard, Mr. Herbert Henry</v>
      </c>
      <c r="C161" t="str">
        <f ca="1"/>
        <v>no</v>
      </c>
      <c r="D161" t="str">
        <f ca="1"/>
        <v>male</v>
      </c>
      <c r="E161" t="e">
        <f ca="1"/>
        <v>#N/A</v>
      </c>
      <c r="F161" t="str">
        <f ca="1"/>
        <v>1st</v>
      </c>
    </row>
    <row r="162" spans="2:6" x14ac:dyDescent="0.45">
      <c r="B162" t="str">
        <f ca="1"/>
        <v>Hipkins, Mr. William Edward</v>
      </c>
      <c r="C162" t="str">
        <f ca="1"/>
        <v>no</v>
      </c>
      <c r="D162" t="str">
        <f ca="1"/>
        <v>male</v>
      </c>
      <c r="E162">
        <f ca="1"/>
        <v>55</v>
      </c>
      <c r="F162" t="str">
        <f ca="1"/>
        <v>1st</v>
      </c>
    </row>
    <row r="163" spans="2:6" x14ac:dyDescent="0.45">
      <c r="B163" t="str">
        <f ca="1"/>
        <v>Hippach, Miss. Jean Gertrude</v>
      </c>
      <c r="C163" t="str">
        <f ca="1"/>
        <v>yes</v>
      </c>
      <c r="D163" t="str">
        <f ca="1"/>
        <v>female</v>
      </c>
      <c r="E163">
        <f ca="1"/>
        <v>16</v>
      </c>
      <c r="F163" t="str">
        <f ca="1"/>
        <v>1st</v>
      </c>
    </row>
    <row r="164" spans="2:6" x14ac:dyDescent="0.45">
      <c r="B164" t="str">
        <f ca="1"/>
        <v>Hippach, Mrs. Louis Albert (Ida</v>
      </c>
      <c r="C164" t="str">
        <f ca="1"/>
        <v>yes</v>
      </c>
      <c r="D164" t="str">
        <f ca="1"/>
        <v>female</v>
      </c>
      <c r="E164">
        <f ca="1"/>
        <v>44</v>
      </c>
      <c r="F164" t="str">
        <f ca="1"/>
        <v>1st</v>
      </c>
    </row>
    <row r="165" spans="2:6" x14ac:dyDescent="0.45">
      <c r="B165" t="str">
        <f ca="1"/>
        <v>Hogeboom, Mrs. John C (Anna And</v>
      </c>
      <c r="C165" t="str">
        <f ca="1"/>
        <v>yes</v>
      </c>
      <c r="D165" t="str">
        <f ca="1"/>
        <v>female</v>
      </c>
      <c r="E165">
        <f ca="1"/>
        <v>51</v>
      </c>
      <c r="F165" t="str">
        <f ca="1"/>
        <v>1st</v>
      </c>
    </row>
    <row r="166" spans="2:6" x14ac:dyDescent="0.45">
      <c r="B166" t="str">
        <f ca="1"/>
        <v>Holverson, Mr. Alexander Oskar</v>
      </c>
      <c r="C166" t="str">
        <f ca="1"/>
        <v>no</v>
      </c>
      <c r="D166" t="str">
        <f ca="1"/>
        <v>male</v>
      </c>
      <c r="E166">
        <f ca="1"/>
        <v>42</v>
      </c>
      <c r="F166" t="str">
        <f ca="1"/>
        <v>1st</v>
      </c>
    </row>
    <row r="167" spans="2:6" x14ac:dyDescent="0.45">
      <c r="B167" t="str">
        <f ca="1"/>
        <v>Holverson, Mrs. Alexander Oskar</v>
      </c>
      <c r="C167" t="str">
        <f ca="1"/>
        <v>yes</v>
      </c>
      <c r="D167" t="str">
        <f ca="1"/>
        <v>female</v>
      </c>
      <c r="E167">
        <f ca="1"/>
        <v>35</v>
      </c>
      <c r="F167" t="str">
        <f ca="1"/>
        <v>1st</v>
      </c>
    </row>
    <row r="168" spans="2:6" x14ac:dyDescent="0.45">
      <c r="B168" t="str">
        <f ca="1"/>
        <v>Homer, Mr. Harry (Mr E Haven)</v>
      </c>
      <c r="C168" t="str">
        <f ca="1"/>
        <v>yes</v>
      </c>
      <c r="D168" t="str">
        <f ca="1"/>
        <v>male</v>
      </c>
      <c r="E168">
        <f ca="1"/>
        <v>35</v>
      </c>
      <c r="F168" t="str">
        <f ca="1"/>
        <v>1st</v>
      </c>
    </row>
    <row r="169" spans="2:6" x14ac:dyDescent="0.45">
      <c r="B169" t="str">
        <f ca="1"/>
        <v>Hoyt, Mr. Frederick Maxfield</v>
      </c>
      <c r="C169" t="str">
        <f ca="1"/>
        <v>yes</v>
      </c>
      <c r="D169" t="str">
        <f ca="1"/>
        <v>male</v>
      </c>
      <c r="E169">
        <f ca="1"/>
        <v>38</v>
      </c>
      <c r="F169" t="str">
        <f ca="1"/>
        <v>1st</v>
      </c>
    </row>
    <row r="170" spans="2:6" x14ac:dyDescent="0.45">
      <c r="B170" t="str">
        <f ca="1"/>
        <v>Hoyt, Mr. William Fisher</v>
      </c>
      <c r="C170" t="str">
        <f ca="1"/>
        <v>no</v>
      </c>
      <c r="D170" t="str">
        <f ca="1"/>
        <v>male</v>
      </c>
      <c r="E170" t="e">
        <f ca="1"/>
        <v>#N/A</v>
      </c>
      <c r="F170" t="str">
        <f ca="1"/>
        <v>1st</v>
      </c>
    </row>
    <row r="171" spans="2:6" x14ac:dyDescent="0.45">
      <c r="B171" t="str">
        <f ca="1"/>
        <v>Hoyt, Mrs. Frederick Maxfield (</v>
      </c>
      <c r="C171" t="str">
        <f ca="1"/>
        <v>yes</v>
      </c>
      <c r="D171" t="str">
        <f ca="1"/>
        <v>female</v>
      </c>
      <c r="E171">
        <f ca="1"/>
        <v>35</v>
      </c>
      <c r="F171" t="str">
        <f ca="1"/>
        <v>1st</v>
      </c>
    </row>
    <row r="172" spans="2:6" x14ac:dyDescent="0.45">
      <c r="B172" t="str">
        <f ca="1"/>
        <v>Icard, Miss. Amelie</v>
      </c>
      <c r="C172" t="str">
        <f ca="1"/>
        <v>yes</v>
      </c>
      <c r="D172" t="str">
        <f ca="1"/>
        <v>female</v>
      </c>
      <c r="E172">
        <f ca="1"/>
        <v>38</v>
      </c>
      <c r="F172" t="str">
        <f ca="1"/>
        <v>1st</v>
      </c>
    </row>
    <row r="173" spans="2:6" x14ac:dyDescent="0.45">
      <c r="B173" t="str">
        <f ca="1"/>
        <v>Isham, Miss. Ann Elizabeth</v>
      </c>
      <c r="C173" t="str">
        <f ca="1"/>
        <v>no</v>
      </c>
      <c r="D173" t="str">
        <f ca="1"/>
        <v>female</v>
      </c>
      <c r="E173">
        <f ca="1"/>
        <v>50</v>
      </c>
      <c r="F173" t="str">
        <f ca="1"/>
        <v>1st</v>
      </c>
    </row>
    <row r="174" spans="2:6" x14ac:dyDescent="0.45">
      <c r="B174" t="str">
        <f ca="1"/>
        <v>Ismay, Mr. Joseph Bruce</v>
      </c>
      <c r="C174" t="str">
        <f ca="1"/>
        <v>yes</v>
      </c>
      <c r="D174" t="str">
        <f ca="1"/>
        <v>male</v>
      </c>
      <c r="E174">
        <f ca="1"/>
        <v>49</v>
      </c>
      <c r="F174" t="str">
        <f ca="1"/>
        <v>1st</v>
      </c>
    </row>
    <row r="175" spans="2:6" x14ac:dyDescent="0.45">
      <c r="B175" t="str">
        <f ca="1"/>
        <v>Jones, Mr. Charles Cresson</v>
      </c>
      <c r="C175" t="str">
        <f ca="1"/>
        <v>no</v>
      </c>
      <c r="D175" t="str">
        <f ca="1"/>
        <v>male</v>
      </c>
      <c r="E175">
        <f ca="1"/>
        <v>46</v>
      </c>
      <c r="F175" t="str">
        <f ca="1"/>
        <v>1st</v>
      </c>
    </row>
    <row r="176" spans="2:6" x14ac:dyDescent="0.45">
      <c r="B176" t="str">
        <f ca="1"/>
        <v>Julian, Mr. Henry Forbes</v>
      </c>
      <c r="C176" t="str">
        <f ca="1"/>
        <v>no</v>
      </c>
      <c r="D176" t="str">
        <f ca="1"/>
        <v>male</v>
      </c>
      <c r="E176">
        <f ca="1"/>
        <v>50</v>
      </c>
      <c r="F176" t="str">
        <f ca="1"/>
        <v>1st</v>
      </c>
    </row>
    <row r="177" spans="2:6" x14ac:dyDescent="0.45">
      <c r="B177" t="str">
        <f ca="1"/>
        <v>Keeping, Mr. Edwin</v>
      </c>
      <c r="C177" t="str">
        <f ca="1"/>
        <v>no</v>
      </c>
      <c r="D177" t="str">
        <f ca="1"/>
        <v>male</v>
      </c>
      <c r="E177">
        <f ca="1"/>
        <v>32.5</v>
      </c>
      <c r="F177" t="str">
        <f ca="1"/>
        <v>1st</v>
      </c>
    </row>
    <row r="178" spans="2:6" x14ac:dyDescent="0.45">
      <c r="B178" t="str">
        <f ca="1"/>
        <v>Kent, Mr. Edward Austin</v>
      </c>
      <c r="C178" t="str">
        <f ca="1"/>
        <v>no</v>
      </c>
      <c r="D178" t="str">
        <f ca="1"/>
        <v>male</v>
      </c>
      <c r="E178">
        <f ca="1"/>
        <v>58</v>
      </c>
      <c r="F178" t="str">
        <f ca="1"/>
        <v>1st</v>
      </c>
    </row>
    <row r="179" spans="2:6" x14ac:dyDescent="0.45">
      <c r="B179" t="str">
        <f ca="1"/>
        <v>Kenyon, Mr. Frederick R</v>
      </c>
      <c r="C179" t="str">
        <f ca="1"/>
        <v>no</v>
      </c>
      <c r="D179" t="str">
        <f ca="1"/>
        <v>male</v>
      </c>
      <c r="E179">
        <f ca="1"/>
        <v>41</v>
      </c>
      <c r="F179" t="str">
        <f ca="1"/>
        <v>1st</v>
      </c>
    </row>
    <row r="180" spans="2:6" x14ac:dyDescent="0.45">
      <c r="B180" t="str">
        <f ca="1"/>
        <v>Kenyon, Mrs. Frederick R (Mario</v>
      </c>
      <c r="C180" t="str">
        <f ca="1"/>
        <v>yes</v>
      </c>
      <c r="D180" t="str">
        <f ca="1"/>
        <v>female</v>
      </c>
      <c r="E180" t="e">
        <f ca="1"/>
        <v>#N/A</v>
      </c>
      <c r="F180" t="str">
        <f ca="1"/>
        <v>1st</v>
      </c>
    </row>
    <row r="181" spans="2:6" x14ac:dyDescent="0.45">
      <c r="B181" t="str">
        <f ca="1"/>
        <v>Kimball, Mr. Edwin Nelson Jr</v>
      </c>
      <c r="C181" t="str">
        <f ca="1"/>
        <v>yes</v>
      </c>
      <c r="D181" t="str">
        <f ca="1"/>
        <v>male</v>
      </c>
      <c r="E181">
        <f ca="1"/>
        <v>42</v>
      </c>
      <c r="F181" t="str">
        <f ca="1"/>
        <v>1st</v>
      </c>
    </row>
    <row r="182" spans="2:6" x14ac:dyDescent="0.45">
      <c r="B182" t="str">
        <f ca="1"/>
        <v>Kimball, Mrs. Edwin Nelson Jr (</v>
      </c>
      <c r="C182" t="str">
        <f ca="1"/>
        <v>yes</v>
      </c>
      <c r="D182" t="str">
        <f ca="1"/>
        <v>female</v>
      </c>
      <c r="E182">
        <f ca="1"/>
        <v>45</v>
      </c>
      <c r="F182" t="str">
        <f ca="1"/>
        <v>1st</v>
      </c>
    </row>
    <row r="183" spans="2:6" x14ac:dyDescent="0.45">
      <c r="B183" t="str">
        <f ca="1"/>
        <v>Klaber, Mr. Herman</v>
      </c>
      <c r="C183" t="str">
        <f ca="1"/>
        <v>no</v>
      </c>
      <c r="D183" t="str">
        <f ca="1"/>
        <v>male</v>
      </c>
      <c r="E183" t="e">
        <f ca="1"/>
        <v>#N/A</v>
      </c>
      <c r="F183" t="str">
        <f ca="1"/>
        <v>1st</v>
      </c>
    </row>
    <row r="184" spans="2:6" x14ac:dyDescent="0.45">
      <c r="B184" t="str">
        <f ca="1"/>
        <v>Kreuchen, Miss. Emilie</v>
      </c>
      <c r="C184" t="str">
        <f ca="1"/>
        <v>yes</v>
      </c>
      <c r="D184" t="str">
        <f ca="1"/>
        <v>female</v>
      </c>
      <c r="E184">
        <f ca="1"/>
        <v>39</v>
      </c>
      <c r="F184" t="str">
        <f ca="1"/>
        <v>1st</v>
      </c>
    </row>
    <row r="185" spans="2:6" x14ac:dyDescent="0.45">
      <c r="B185" t="str">
        <f ca="1"/>
        <v>Leader, Dr. Alice (Farnham)</v>
      </c>
      <c r="C185" t="str">
        <f ca="1"/>
        <v>yes</v>
      </c>
      <c r="D185" t="str">
        <f ca="1"/>
        <v>female</v>
      </c>
      <c r="E185">
        <f ca="1"/>
        <v>49</v>
      </c>
      <c r="F185" t="str">
        <f ca="1"/>
        <v>1st</v>
      </c>
    </row>
    <row r="186" spans="2:6" x14ac:dyDescent="0.45">
      <c r="B186" t="str">
        <f ca="1"/>
        <v>LeRoy, Miss. Bertha</v>
      </c>
      <c r="C186" t="str">
        <f ca="1"/>
        <v>yes</v>
      </c>
      <c r="D186" t="str">
        <f ca="1"/>
        <v>female</v>
      </c>
      <c r="E186">
        <f ca="1"/>
        <v>30</v>
      </c>
      <c r="F186" t="str">
        <f ca="1"/>
        <v>1st</v>
      </c>
    </row>
    <row r="187" spans="2:6" x14ac:dyDescent="0.45">
      <c r="B187" t="str">
        <f ca="1"/>
        <v>Lesurer, Mr. Gustave J</v>
      </c>
      <c r="C187" t="str">
        <f ca="1"/>
        <v>yes</v>
      </c>
      <c r="D187" t="str">
        <f ca="1"/>
        <v>male</v>
      </c>
      <c r="E187">
        <f ca="1"/>
        <v>35</v>
      </c>
      <c r="F187" t="str">
        <f ca="1"/>
        <v>1st</v>
      </c>
    </row>
    <row r="188" spans="2:6" x14ac:dyDescent="0.45">
      <c r="B188" t="str">
        <f ca="1"/>
        <v>Lewy, Mr. Ervin G</v>
      </c>
      <c r="C188" t="str">
        <f ca="1"/>
        <v>no</v>
      </c>
      <c r="D188" t="str">
        <f ca="1"/>
        <v>male</v>
      </c>
      <c r="E188" t="e">
        <f ca="1"/>
        <v>#N/A</v>
      </c>
      <c r="F188" t="str">
        <f ca="1"/>
        <v>1st</v>
      </c>
    </row>
    <row r="189" spans="2:6" x14ac:dyDescent="0.45">
      <c r="B189" t="str">
        <f ca="1"/>
        <v>Lindeberg-Lind, Mr. Erik Gustaf</v>
      </c>
      <c r="C189" t="str">
        <f ca="1"/>
        <v>no</v>
      </c>
      <c r="D189" t="str">
        <f ca="1"/>
        <v>male</v>
      </c>
      <c r="E189">
        <f ca="1"/>
        <v>42</v>
      </c>
      <c r="F189" t="str">
        <f ca="1"/>
        <v>1st</v>
      </c>
    </row>
    <row r="190" spans="2:6" x14ac:dyDescent="0.45">
      <c r="B190" t="str">
        <f ca="1"/>
        <v>Lindstrom, Mrs. Carl Johan (Sig</v>
      </c>
      <c r="C190" t="str">
        <f ca="1"/>
        <v>yes</v>
      </c>
      <c r="D190" t="str">
        <f ca="1"/>
        <v>female</v>
      </c>
      <c r="E190">
        <f ca="1"/>
        <v>55</v>
      </c>
      <c r="F190" t="str">
        <f ca="1"/>
        <v>1st</v>
      </c>
    </row>
    <row r="191" spans="2:6" x14ac:dyDescent="0.45">
      <c r="B191" t="str">
        <f ca="1"/>
        <v>Lines, Miss. Mary Conover</v>
      </c>
      <c r="C191" t="str">
        <f ca="1"/>
        <v>yes</v>
      </c>
      <c r="D191" t="str">
        <f ca="1"/>
        <v>female</v>
      </c>
      <c r="E191">
        <f ca="1"/>
        <v>16</v>
      </c>
      <c r="F191" t="str">
        <f ca="1"/>
        <v>1st</v>
      </c>
    </row>
    <row r="192" spans="2:6" x14ac:dyDescent="0.45">
      <c r="B192" t="str">
        <f ca="1"/>
        <v>Lines, Mrs. Ernest H (Elizabeth</v>
      </c>
      <c r="C192" t="str">
        <f ca="1"/>
        <v>yes</v>
      </c>
      <c r="D192" t="str">
        <f ca="1"/>
        <v>female</v>
      </c>
      <c r="E192">
        <f ca="1"/>
        <v>51</v>
      </c>
      <c r="F192" t="str">
        <f ca="1"/>
        <v>1st</v>
      </c>
    </row>
    <row r="193" spans="2:6" x14ac:dyDescent="0.45">
      <c r="B193" t="str">
        <f ca="1"/>
        <v>Long, Mr. Milton Clyde</v>
      </c>
      <c r="C193" t="str">
        <f ca="1"/>
        <v>no</v>
      </c>
      <c r="D193" t="str">
        <f ca="1"/>
        <v>male</v>
      </c>
      <c r="E193">
        <f ca="1"/>
        <v>29</v>
      </c>
      <c r="F193" t="str">
        <f ca="1"/>
        <v>1st</v>
      </c>
    </row>
    <row r="194" spans="2:6" x14ac:dyDescent="0.45">
      <c r="B194" t="str">
        <f ca="1"/>
        <v>Longley, Miss. Gretchen Fiske</v>
      </c>
      <c r="C194" t="str">
        <f ca="1"/>
        <v>yes</v>
      </c>
      <c r="D194" t="str">
        <f ca="1"/>
        <v>female</v>
      </c>
      <c r="E194">
        <f ca="1"/>
        <v>21</v>
      </c>
      <c r="F194" t="str">
        <f ca="1"/>
        <v>1st</v>
      </c>
    </row>
    <row r="195" spans="2:6" x14ac:dyDescent="0.45">
      <c r="B195" t="str">
        <f ca="1"/>
        <v>Loring, Mr. Joseph Holland</v>
      </c>
      <c r="C195" t="str">
        <f ca="1"/>
        <v>no</v>
      </c>
      <c r="D195" t="str">
        <f ca="1"/>
        <v>male</v>
      </c>
      <c r="E195">
        <f ca="1"/>
        <v>30</v>
      </c>
      <c r="F195" t="str">
        <f ca="1"/>
        <v>1st</v>
      </c>
    </row>
    <row r="196" spans="2:6" x14ac:dyDescent="0.45">
      <c r="B196" t="str">
        <f ca="1"/>
        <v>Lurette, Miss. Elise</v>
      </c>
      <c r="C196" t="str">
        <f ca="1"/>
        <v>yes</v>
      </c>
      <c r="D196" t="str">
        <f ca="1"/>
        <v>female</v>
      </c>
      <c r="E196">
        <f ca="1"/>
        <v>58</v>
      </c>
      <c r="F196" t="str">
        <f ca="1"/>
        <v>1st</v>
      </c>
    </row>
    <row r="197" spans="2:6" x14ac:dyDescent="0.45">
      <c r="B197" t="str">
        <f ca="1"/>
        <v>Madill, Miss. Georgette Alexand</v>
      </c>
      <c r="C197" t="str">
        <f ca="1"/>
        <v>yes</v>
      </c>
      <c r="D197" t="str">
        <f ca="1"/>
        <v>female</v>
      </c>
      <c r="E197">
        <f ca="1"/>
        <v>15</v>
      </c>
      <c r="F197" t="str">
        <f ca="1"/>
        <v>1st</v>
      </c>
    </row>
    <row r="198" spans="2:6" x14ac:dyDescent="0.45">
      <c r="B198" t="str">
        <f ca="1"/>
        <v>Maguire, Mr. John Edward</v>
      </c>
      <c r="C198" t="str">
        <f ca="1"/>
        <v>no</v>
      </c>
      <c r="D198" t="str">
        <f ca="1"/>
        <v>male</v>
      </c>
      <c r="E198">
        <f ca="1"/>
        <v>30</v>
      </c>
      <c r="F198" t="str">
        <f ca="1"/>
        <v>1st</v>
      </c>
    </row>
    <row r="199" spans="2:6" x14ac:dyDescent="0.45">
      <c r="B199" t="str">
        <f ca="1"/>
        <v>Maioni, Miss. Roberta</v>
      </c>
      <c r="C199" t="str">
        <f ca="1"/>
        <v>yes</v>
      </c>
      <c r="D199" t="str">
        <f ca="1"/>
        <v>female</v>
      </c>
      <c r="E199">
        <f ca="1"/>
        <v>16</v>
      </c>
      <c r="F199" t="str">
        <f ca="1"/>
        <v>1st</v>
      </c>
    </row>
    <row r="200" spans="2:6" x14ac:dyDescent="0.45">
      <c r="B200" t="str">
        <f ca="1"/>
        <v>Marechal, Mr. Pierre</v>
      </c>
      <c r="C200" t="str">
        <f ca="1"/>
        <v>yes</v>
      </c>
      <c r="D200" t="str">
        <f ca="1"/>
        <v>male</v>
      </c>
      <c r="E200" t="e">
        <f ca="1"/>
        <v>#N/A</v>
      </c>
      <c r="F200" t="str">
        <f ca="1"/>
        <v>1st</v>
      </c>
    </row>
    <row r="201" spans="2:6" x14ac:dyDescent="0.45">
      <c r="B201" t="str">
        <f ca="1"/>
        <v>Marvin, Mr. Daniel Warner</v>
      </c>
      <c r="C201" t="str">
        <f ca="1"/>
        <v>no</v>
      </c>
      <c r="D201" t="str">
        <f ca="1"/>
        <v>male</v>
      </c>
      <c r="E201">
        <f ca="1"/>
        <v>19</v>
      </c>
      <c r="F201" t="str">
        <f ca="1"/>
        <v>1st</v>
      </c>
    </row>
    <row r="202" spans="2:6" x14ac:dyDescent="0.45">
      <c r="B202" t="str">
        <f ca="1"/>
        <v>Marvin, Mrs. Daniel Warner (Mar</v>
      </c>
      <c r="C202" t="str">
        <f ca="1"/>
        <v>yes</v>
      </c>
      <c r="D202" t="str">
        <f ca="1"/>
        <v>female</v>
      </c>
      <c r="E202">
        <f ca="1"/>
        <v>18</v>
      </c>
      <c r="F202" t="str">
        <f ca="1"/>
        <v>1st</v>
      </c>
    </row>
    <row r="203" spans="2:6" x14ac:dyDescent="0.45">
      <c r="B203" t="str">
        <f ca="1"/>
        <v>Mayne, Mlle. Berthe Antonine (</v>
      </c>
      <c r="C203" t="str">
        <f ca="1"/>
        <v>yes</v>
      </c>
      <c r="D203" t="str">
        <f ca="1"/>
        <v>female</v>
      </c>
      <c r="E203">
        <f ca="1"/>
        <v>24</v>
      </c>
      <c r="F203" t="str">
        <f ca="1"/>
        <v>1st</v>
      </c>
    </row>
    <row r="204" spans="2:6" x14ac:dyDescent="0.45">
      <c r="B204" t="str">
        <f ca="1"/>
        <v>McCaffry, Mr. Thomas Francis</v>
      </c>
      <c r="C204" t="str">
        <f ca="1"/>
        <v>no</v>
      </c>
      <c r="D204" t="str">
        <f ca="1"/>
        <v>male</v>
      </c>
      <c r="E204">
        <f ca="1"/>
        <v>46</v>
      </c>
      <c r="F204" t="str">
        <f ca="1"/>
        <v>1st</v>
      </c>
    </row>
    <row r="205" spans="2:6" x14ac:dyDescent="0.45">
      <c r="B205" t="str">
        <f ca="1"/>
        <v>McCarthy, Mr. Timothy J</v>
      </c>
      <c r="C205" t="str">
        <f ca="1"/>
        <v>no</v>
      </c>
      <c r="D205" t="str">
        <f ca="1"/>
        <v>male</v>
      </c>
      <c r="E205">
        <f ca="1"/>
        <v>54</v>
      </c>
      <c r="F205" t="str">
        <f ca="1"/>
        <v>1st</v>
      </c>
    </row>
    <row r="206" spans="2:6" x14ac:dyDescent="0.45">
      <c r="B206" t="str">
        <f ca="1"/>
        <v>McGough, Mr. James Robert</v>
      </c>
      <c r="C206" t="str">
        <f ca="1"/>
        <v>yes</v>
      </c>
      <c r="D206" t="str">
        <f ca="1"/>
        <v>male</v>
      </c>
      <c r="E206">
        <f ca="1"/>
        <v>36</v>
      </c>
      <c r="F206" t="str">
        <f ca="1"/>
        <v>1st</v>
      </c>
    </row>
    <row r="207" spans="2:6" x14ac:dyDescent="0.45">
      <c r="B207" t="str">
        <f ca="1"/>
        <v>Meyer, Mr. Edgar Joseph</v>
      </c>
      <c r="C207" t="str">
        <f ca="1"/>
        <v>no</v>
      </c>
      <c r="D207" t="str">
        <f ca="1"/>
        <v>male</v>
      </c>
      <c r="E207">
        <f ca="1"/>
        <v>28</v>
      </c>
      <c r="F207" t="str">
        <f ca="1"/>
        <v>1st</v>
      </c>
    </row>
    <row r="208" spans="2:6" x14ac:dyDescent="0.45">
      <c r="B208" t="str">
        <f ca="1"/>
        <v>Meyer, Mrs. Edgar Joseph (Leila</v>
      </c>
      <c r="C208" t="str">
        <f ca="1"/>
        <v>yes</v>
      </c>
      <c r="D208" t="str">
        <f ca="1"/>
        <v>female</v>
      </c>
      <c r="E208" t="e">
        <f ca="1"/>
        <v>#N/A</v>
      </c>
      <c r="F208" t="str">
        <f ca="1"/>
        <v>1st</v>
      </c>
    </row>
    <row r="209" spans="2:6" x14ac:dyDescent="0.45">
      <c r="B209" t="str">
        <f ca="1"/>
        <v>Millet, Mr. Francis Davis</v>
      </c>
      <c r="C209" t="str">
        <f ca="1"/>
        <v>no</v>
      </c>
      <c r="D209" t="str">
        <f ca="1"/>
        <v>male</v>
      </c>
      <c r="E209">
        <f ca="1"/>
        <v>65</v>
      </c>
      <c r="F209" t="str">
        <f ca="1"/>
        <v>1st</v>
      </c>
    </row>
    <row r="210" spans="2:6" x14ac:dyDescent="0.45">
      <c r="B210" t="str">
        <f ca="1"/>
        <v>Minahan, Dr. William Edward</v>
      </c>
      <c r="C210" t="str">
        <f ca="1"/>
        <v>no</v>
      </c>
      <c r="D210" t="str">
        <f ca="1"/>
        <v>male</v>
      </c>
      <c r="E210">
        <f ca="1"/>
        <v>44</v>
      </c>
      <c r="F210" t="str">
        <f ca="1"/>
        <v>1st</v>
      </c>
    </row>
    <row r="211" spans="2:6" x14ac:dyDescent="0.45">
      <c r="B211" t="str">
        <f ca="1"/>
        <v>Minahan, Miss. Daisy E</v>
      </c>
      <c r="C211" t="str">
        <f ca="1"/>
        <v>yes</v>
      </c>
      <c r="D211" t="str">
        <f ca="1"/>
        <v>female</v>
      </c>
      <c r="E211">
        <f ca="1"/>
        <v>33</v>
      </c>
      <c r="F211" t="str">
        <f ca="1"/>
        <v>1st</v>
      </c>
    </row>
    <row r="212" spans="2:6" x14ac:dyDescent="0.45">
      <c r="B212" t="str">
        <f ca="1"/>
        <v>Minahan, Mrs. William Edward (L</v>
      </c>
      <c r="C212" t="str">
        <f ca="1"/>
        <v>yes</v>
      </c>
      <c r="D212" t="str">
        <f ca="1"/>
        <v>female</v>
      </c>
      <c r="E212">
        <f ca="1"/>
        <v>37</v>
      </c>
      <c r="F212" t="str">
        <f ca="1"/>
        <v>1st</v>
      </c>
    </row>
    <row r="213" spans="2:6" x14ac:dyDescent="0.45">
      <c r="B213" t="str">
        <f ca="1"/>
        <v>Mock, Mr. Philipp Edmund</v>
      </c>
      <c r="C213" t="str">
        <f ca="1"/>
        <v>yes</v>
      </c>
      <c r="D213" t="str">
        <f ca="1"/>
        <v>male</v>
      </c>
      <c r="E213">
        <f ca="1"/>
        <v>30</v>
      </c>
      <c r="F213" t="str">
        <f ca="1"/>
        <v>1st</v>
      </c>
    </row>
    <row r="214" spans="2:6" x14ac:dyDescent="0.45">
      <c r="B214" t="str">
        <f ca="1"/>
        <v>Molson, Mr. Harry Markland</v>
      </c>
      <c r="C214" t="str">
        <f ca="1"/>
        <v>no</v>
      </c>
      <c r="D214" t="str">
        <f ca="1"/>
        <v>male</v>
      </c>
      <c r="E214">
        <f ca="1"/>
        <v>55</v>
      </c>
      <c r="F214" t="str">
        <f ca="1"/>
        <v>1st</v>
      </c>
    </row>
    <row r="215" spans="2:6" x14ac:dyDescent="0.45">
      <c r="B215" t="str">
        <f ca="1"/>
        <v>Moore, Mr. Clarence Bloomfield</v>
      </c>
      <c r="C215" t="str">
        <f ca="1"/>
        <v>no</v>
      </c>
      <c r="D215" t="str">
        <f ca="1"/>
        <v>male</v>
      </c>
      <c r="E215">
        <f ca="1"/>
        <v>47</v>
      </c>
      <c r="F215" t="str">
        <f ca="1"/>
        <v>1st</v>
      </c>
    </row>
    <row r="216" spans="2:6" x14ac:dyDescent="0.45">
      <c r="B216" t="str">
        <f ca="1"/>
        <v>Natsch, Mr. Charles H</v>
      </c>
      <c r="C216" t="str">
        <f ca="1"/>
        <v>no</v>
      </c>
      <c r="D216" t="str">
        <f ca="1"/>
        <v>male</v>
      </c>
      <c r="E216">
        <f ca="1"/>
        <v>37</v>
      </c>
      <c r="F216" t="str">
        <f ca="1"/>
        <v>1st</v>
      </c>
    </row>
    <row r="217" spans="2:6" x14ac:dyDescent="0.45">
      <c r="B217" t="str">
        <f ca="1"/>
        <v>Newell, Miss. Madeleine</v>
      </c>
      <c r="C217" t="str">
        <f ca="1"/>
        <v>yes</v>
      </c>
      <c r="D217" t="str">
        <f ca="1"/>
        <v>female</v>
      </c>
      <c r="E217">
        <f ca="1"/>
        <v>31</v>
      </c>
      <c r="F217" t="str">
        <f ca="1"/>
        <v>1st</v>
      </c>
    </row>
    <row r="218" spans="2:6" x14ac:dyDescent="0.45">
      <c r="B218" t="str">
        <f ca="1"/>
        <v>Newell, Miss. Marjorie</v>
      </c>
      <c r="C218" t="str">
        <f ca="1"/>
        <v>yes</v>
      </c>
      <c r="D218" t="str">
        <f ca="1"/>
        <v>female</v>
      </c>
      <c r="E218">
        <f ca="1"/>
        <v>23</v>
      </c>
      <c r="F218" t="str">
        <f ca="1"/>
        <v>1st</v>
      </c>
    </row>
    <row r="219" spans="2:6" x14ac:dyDescent="0.45">
      <c r="B219" t="str">
        <f ca="1"/>
        <v>Newell, Mr. Arthur Webster</v>
      </c>
      <c r="C219" t="str">
        <f ca="1"/>
        <v>no</v>
      </c>
      <c r="D219" t="str">
        <f ca="1"/>
        <v>male</v>
      </c>
      <c r="E219">
        <f ca="1"/>
        <v>58</v>
      </c>
      <c r="F219" t="str">
        <f ca="1"/>
        <v>1st</v>
      </c>
    </row>
    <row r="220" spans="2:6" x14ac:dyDescent="0.45">
      <c r="B220" t="str">
        <f ca="1"/>
        <v>Newsom, Miss. Helen Monypeny</v>
      </c>
      <c r="C220" t="str">
        <f ca="1"/>
        <v>yes</v>
      </c>
      <c r="D220" t="str">
        <f ca="1"/>
        <v>female</v>
      </c>
      <c r="E220">
        <f ca="1"/>
        <v>19</v>
      </c>
      <c r="F220" t="str">
        <f ca="1"/>
        <v>1st</v>
      </c>
    </row>
    <row r="221" spans="2:6" x14ac:dyDescent="0.45">
      <c r="B221" t="str">
        <f ca="1"/>
        <v>Nicholson, Mr. Arthur Ernest</v>
      </c>
      <c r="C221" t="str">
        <f ca="1"/>
        <v>no</v>
      </c>
      <c r="D221" t="str">
        <f ca="1"/>
        <v>male</v>
      </c>
      <c r="E221">
        <f ca="1"/>
        <v>64</v>
      </c>
      <c r="F221" t="str">
        <f ca="1"/>
        <v>1st</v>
      </c>
    </row>
    <row r="222" spans="2:6" x14ac:dyDescent="0.45">
      <c r="B222" t="str">
        <f ca="1"/>
        <v>Oliva y Ocana, Dona. Fermina</v>
      </c>
      <c r="C222" t="str">
        <f ca="1"/>
        <v>yes</v>
      </c>
      <c r="D222" t="str">
        <f ca="1"/>
        <v>female</v>
      </c>
      <c r="E222">
        <f ca="1"/>
        <v>39</v>
      </c>
      <c r="F222" t="str">
        <f ca="1"/>
        <v>1st</v>
      </c>
    </row>
    <row r="223" spans="2:6" x14ac:dyDescent="0.45">
      <c r="B223" t="str">
        <f ca="1"/>
        <v>Omont, Mr. Alfred Fernand</v>
      </c>
      <c r="C223" t="str">
        <f ca="1"/>
        <v>yes</v>
      </c>
      <c r="D223" t="str">
        <f ca="1"/>
        <v>male</v>
      </c>
      <c r="E223" t="e">
        <f ca="1"/>
        <v>#N/A</v>
      </c>
      <c r="F223" t="str">
        <f ca="1"/>
        <v>1st</v>
      </c>
    </row>
    <row r="224" spans="2:6" x14ac:dyDescent="0.45">
      <c r="B224" t="str">
        <f ca="1"/>
        <v>Ostby, Miss. Helene Ragnhild</v>
      </c>
      <c r="C224" t="str">
        <f ca="1"/>
        <v>yes</v>
      </c>
      <c r="D224" t="str">
        <f ca="1"/>
        <v>female</v>
      </c>
      <c r="E224">
        <f ca="1"/>
        <v>22</v>
      </c>
      <c r="F224" t="str">
        <f ca="1"/>
        <v>1st</v>
      </c>
    </row>
    <row r="225" spans="2:6" x14ac:dyDescent="0.45">
      <c r="B225" t="str">
        <f ca="1"/>
        <v>Ostby, Mr. Engelhart Cornelius</v>
      </c>
      <c r="C225" t="str">
        <f ca="1"/>
        <v>no</v>
      </c>
      <c r="D225" t="str">
        <f ca="1"/>
        <v>male</v>
      </c>
      <c r="E225">
        <f ca="1"/>
        <v>65</v>
      </c>
      <c r="F225" t="str">
        <f ca="1"/>
        <v>1st</v>
      </c>
    </row>
    <row r="226" spans="2:6" x14ac:dyDescent="0.45">
      <c r="B226" t="str">
        <f ca="1"/>
        <v>Ovies y Rodriguez, Mr. Servando</v>
      </c>
      <c r="C226" t="str">
        <f ca="1"/>
        <v>no</v>
      </c>
      <c r="D226" t="str">
        <f ca="1"/>
        <v>male</v>
      </c>
      <c r="E226">
        <f ca="1"/>
        <v>28.5</v>
      </c>
      <c r="F226" t="str">
        <f ca="1"/>
        <v>1st</v>
      </c>
    </row>
    <row r="227" spans="2:6" x14ac:dyDescent="0.45">
      <c r="B227" t="str">
        <f ca="1"/>
        <v>Parr, Mr. William Henry Marsh</v>
      </c>
      <c r="C227" t="str">
        <f ca="1"/>
        <v>no</v>
      </c>
      <c r="D227" t="str">
        <f ca="1"/>
        <v>male</v>
      </c>
      <c r="E227" t="e">
        <f ca="1"/>
        <v>#N/A</v>
      </c>
      <c r="F227" t="str">
        <f ca="1"/>
        <v>1st</v>
      </c>
    </row>
    <row r="228" spans="2:6" x14ac:dyDescent="0.45">
      <c r="B228" t="str">
        <f ca="1"/>
        <v>Partner, Mr. Austen</v>
      </c>
      <c r="C228" t="str">
        <f ca="1"/>
        <v>no</v>
      </c>
      <c r="D228" t="str">
        <f ca="1"/>
        <v>male</v>
      </c>
      <c r="E228">
        <f ca="1"/>
        <v>45.5</v>
      </c>
      <c r="F228" t="str">
        <f ca="1"/>
        <v>1st</v>
      </c>
    </row>
    <row r="229" spans="2:6" x14ac:dyDescent="0.45">
      <c r="B229" t="str">
        <f ca="1"/>
        <v>Payne, Mr. Vivian Ponsonby</v>
      </c>
      <c r="C229" t="str">
        <f ca="1"/>
        <v>no</v>
      </c>
      <c r="D229" t="str">
        <f ca="1"/>
        <v>male</v>
      </c>
      <c r="E229">
        <f ca="1"/>
        <v>23</v>
      </c>
      <c r="F229" t="str">
        <f ca="1"/>
        <v>1st</v>
      </c>
    </row>
    <row r="230" spans="2:6" x14ac:dyDescent="0.45">
      <c r="B230" t="str">
        <f ca="1"/>
        <v>Pears, Mr. Thomas Clinton</v>
      </c>
      <c r="C230" t="str">
        <f ca="1"/>
        <v>no</v>
      </c>
      <c r="D230" t="str">
        <f ca="1"/>
        <v>male</v>
      </c>
      <c r="E230">
        <f ca="1"/>
        <v>29</v>
      </c>
      <c r="F230" t="str">
        <f ca="1"/>
        <v>1st</v>
      </c>
    </row>
    <row r="231" spans="2:6" x14ac:dyDescent="0.45">
      <c r="B231" t="str">
        <f ca="1"/>
        <v>Pears, Mrs. Thomas (Edith Wearn</v>
      </c>
      <c r="C231" t="str">
        <f ca="1"/>
        <v>yes</v>
      </c>
      <c r="D231" t="str">
        <f ca="1"/>
        <v>female</v>
      </c>
      <c r="E231">
        <f ca="1"/>
        <v>22</v>
      </c>
      <c r="F231" t="str">
        <f ca="1"/>
        <v>1st</v>
      </c>
    </row>
    <row r="232" spans="2:6" x14ac:dyDescent="0.45">
      <c r="B232" t="str">
        <f ca="1"/>
        <v>Penasco y Castellana, Mr. Victo</v>
      </c>
      <c r="C232" t="str">
        <f ca="1"/>
        <v>no</v>
      </c>
      <c r="D232" t="str">
        <f ca="1"/>
        <v>male</v>
      </c>
      <c r="E232">
        <f ca="1"/>
        <v>18</v>
      </c>
      <c r="F232" t="str">
        <f ca="1"/>
        <v>1st</v>
      </c>
    </row>
    <row r="233" spans="2:6" x14ac:dyDescent="0.45">
      <c r="B233" t="str">
        <f ca="1"/>
        <v>Penasco y Castellana, Mrs. Vict</v>
      </c>
      <c r="C233" t="str">
        <f ca="1"/>
        <v>yes</v>
      </c>
      <c r="D233" t="str">
        <f ca="1"/>
        <v>female</v>
      </c>
      <c r="E233">
        <f ca="1"/>
        <v>17</v>
      </c>
      <c r="F233" t="str">
        <f ca="1"/>
        <v>1st</v>
      </c>
    </row>
    <row r="234" spans="2:6" x14ac:dyDescent="0.45">
      <c r="B234" t="str">
        <f ca="1"/>
        <v>Perreault, Miss. Anne</v>
      </c>
      <c r="C234" t="str">
        <f ca="1"/>
        <v>yes</v>
      </c>
      <c r="D234" t="str">
        <f ca="1"/>
        <v>female</v>
      </c>
      <c r="E234">
        <f ca="1"/>
        <v>30</v>
      </c>
      <c r="F234" t="str">
        <f ca="1"/>
        <v>1st</v>
      </c>
    </row>
    <row r="235" spans="2:6" x14ac:dyDescent="0.45">
      <c r="B235" t="str">
        <f ca="1"/>
        <v>Peuchen, Major. Arthur Godfrey</v>
      </c>
      <c r="C235" t="str">
        <f ca="1"/>
        <v>yes</v>
      </c>
      <c r="D235" t="str">
        <f ca="1"/>
        <v>male</v>
      </c>
      <c r="E235">
        <f ca="1"/>
        <v>52</v>
      </c>
      <c r="F235" t="str">
        <f ca="1"/>
        <v>1st</v>
      </c>
    </row>
    <row r="236" spans="2:6" x14ac:dyDescent="0.45">
      <c r="B236" t="str">
        <f ca="1"/>
        <v>Porter, Mr. Walter Chamberlain</v>
      </c>
      <c r="C236" t="str">
        <f ca="1"/>
        <v>no</v>
      </c>
      <c r="D236" t="str">
        <f ca="1"/>
        <v>male</v>
      </c>
      <c r="E236">
        <f ca="1"/>
        <v>47</v>
      </c>
      <c r="F236" t="str">
        <f ca="1"/>
        <v>1st</v>
      </c>
    </row>
    <row r="237" spans="2:6" x14ac:dyDescent="0.45">
      <c r="B237" t="str">
        <f ca="1"/>
        <v>Potter, Mrs. Thomas Jr (Lily Al</v>
      </c>
      <c r="C237" t="str">
        <f ca="1"/>
        <v>yes</v>
      </c>
      <c r="D237" t="str">
        <f ca="1"/>
        <v>female</v>
      </c>
      <c r="E237">
        <f ca="1"/>
        <v>56</v>
      </c>
      <c r="F237" t="str">
        <f ca="1"/>
        <v>1st</v>
      </c>
    </row>
    <row r="238" spans="2:6" x14ac:dyDescent="0.45">
      <c r="B238" t="str">
        <f ca="1"/>
        <v>Reuchlin, Jonkheer. John George</v>
      </c>
      <c r="C238" t="str">
        <f ca="1"/>
        <v>no</v>
      </c>
      <c r="D238" t="str">
        <f ca="1"/>
        <v>male</v>
      </c>
      <c r="E238">
        <f ca="1"/>
        <v>38</v>
      </c>
      <c r="F238" t="str">
        <f ca="1"/>
        <v>1st</v>
      </c>
    </row>
    <row r="239" spans="2:6" x14ac:dyDescent="0.45">
      <c r="B239" t="str">
        <f ca="1"/>
        <v>Rheims, Mr. George Alexander Lu</v>
      </c>
      <c r="C239" t="str">
        <f ca="1"/>
        <v>yes</v>
      </c>
      <c r="D239" t="str">
        <f ca="1"/>
        <v>male</v>
      </c>
      <c r="E239" t="e">
        <f ca="1"/>
        <v>#N/A</v>
      </c>
      <c r="F239" t="str">
        <f ca="1"/>
        <v>1st</v>
      </c>
    </row>
    <row r="240" spans="2:6" x14ac:dyDescent="0.45">
      <c r="B240" t="str">
        <f ca="1"/>
        <v>Ringhini, Mr. Sante</v>
      </c>
      <c r="C240" t="str">
        <f ca="1"/>
        <v>no</v>
      </c>
      <c r="D240" t="str">
        <f ca="1"/>
        <v>male</v>
      </c>
      <c r="E240">
        <f ca="1"/>
        <v>22</v>
      </c>
      <c r="F240" t="str">
        <f ca="1"/>
        <v>1st</v>
      </c>
    </row>
    <row r="241" spans="2:6" x14ac:dyDescent="0.45">
      <c r="B241" t="str">
        <f ca="1"/>
        <v>Robbins, Mr. Victor</v>
      </c>
      <c r="C241" t="str">
        <f ca="1"/>
        <v>no</v>
      </c>
      <c r="D241" t="str">
        <f ca="1"/>
        <v>male</v>
      </c>
      <c r="E241" t="e">
        <f ca="1"/>
        <v>#N/A</v>
      </c>
      <c r="F241" t="str">
        <f ca="1"/>
        <v>1st</v>
      </c>
    </row>
    <row r="242" spans="2:6" x14ac:dyDescent="0.45">
      <c r="B242" t="str">
        <f ca="1"/>
        <v>Robert, Mrs. Edward Scott (Elis</v>
      </c>
      <c r="C242" t="str">
        <f ca="1"/>
        <v>yes</v>
      </c>
      <c r="D242" t="str">
        <f ca="1"/>
        <v>female</v>
      </c>
      <c r="E242">
        <f ca="1"/>
        <v>43</v>
      </c>
      <c r="F242" t="str">
        <f ca="1"/>
        <v>1st</v>
      </c>
    </row>
    <row r="243" spans="2:6" x14ac:dyDescent="0.45">
      <c r="B243" t="str">
        <f ca="1"/>
        <v>Roebling, Mr. Washington August</v>
      </c>
      <c r="C243" t="str">
        <f ca="1"/>
        <v>no</v>
      </c>
      <c r="D243" t="str">
        <f ca="1"/>
        <v>male</v>
      </c>
      <c r="E243">
        <f ca="1"/>
        <v>31</v>
      </c>
      <c r="F243" t="str">
        <f ca="1"/>
        <v>1st</v>
      </c>
    </row>
    <row r="244" spans="2:6" x14ac:dyDescent="0.45">
      <c r="B244" t="str">
        <f ca="1"/>
        <v>Romaine, Mr. Charles Hallace (</v>
      </c>
      <c r="C244" t="str">
        <f ca="1"/>
        <v>yes</v>
      </c>
      <c r="D244" t="str">
        <f ca="1"/>
        <v>male</v>
      </c>
      <c r="E244">
        <f ca="1"/>
        <v>45</v>
      </c>
      <c r="F244" t="str">
        <f ca="1"/>
        <v>1st</v>
      </c>
    </row>
    <row r="245" spans="2:6" x14ac:dyDescent="0.45">
      <c r="B245" t="str">
        <f ca="1"/>
        <v>Rood, Mr. Hugh Roscoe</v>
      </c>
      <c r="C245" t="str">
        <f ca="1"/>
        <v>no</v>
      </c>
      <c r="D245" t="str">
        <f ca="1"/>
        <v>male</v>
      </c>
      <c r="E245" t="e">
        <f ca="1"/>
        <v>#N/A</v>
      </c>
      <c r="F245" t="str">
        <f ca="1"/>
        <v>1st</v>
      </c>
    </row>
    <row r="246" spans="2:6" x14ac:dyDescent="0.45">
      <c r="B246" t="str">
        <f ca="1"/>
        <v>Rosenbaum, Miss. Edith Louise</v>
      </c>
      <c r="C246" t="str">
        <f ca="1"/>
        <v>yes</v>
      </c>
      <c r="D246" t="str">
        <f ca="1"/>
        <v>female</v>
      </c>
      <c r="E246">
        <f ca="1"/>
        <v>33</v>
      </c>
      <c r="F246" t="str">
        <f ca="1"/>
        <v>1st</v>
      </c>
    </row>
    <row r="247" spans="2:6" x14ac:dyDescent="0.45">
      <c r="B247" t="str">
        <f ca="1"/>
        <v>Rosenshine, Mr. George (Mr Geo</v>
      </c>
      <c r="C247" t="str">
        <f ca="1"/>
        <v>no</v>
      </c>
      <c r="D247" t="str">
        <f ca="1"/>
        <v>male</v>
      </c>
      <c r="E247">
        <f ca="1"/>
        <v>46</v>
      </c>
      <c r="F247" t="str">
        <f ca="1"/>
        <v>1st</v>
      </c>
    </row>
    <row r="248" spans="2:6" x14ac:dyDescent="0.45">
      <c r="B248" t="str">
        <f ca="1"/>
        <v>Ross, Mr. John Hugo</v>
      </c>
      <c r="C248" t="str">
        <f ca="1"/>
        <v>no</v>
      </c>
      <c r="D248" t="str">
        <f ca="1"/>
        <v>male</v>
      </c>
      <c r="E248">
        <f ca="1"/>
        <v>36</v>
      </c>
      <c r="F248" t="str">
        <f ca="1"/>
        <v>1st</v>
      </c>
    </row>
    <row r="249" spans="2:6" x14ac:dyDescent="0.45">
      <c r="B249" t="str">
        <f ca="1"/>
        <v>Rothes, the Countess. of (Lucy</v>
      </c>
      <c r="C249" t="str">
        <f ca="1"/>
        <v>yes</v>
      </c>
      <c r="D249" t="str">
        <f ca="1"/>
        <v>female</v>
      </c>
      <c r="E249">
        <f ca="1"/>
        <v>33</v>
      </c>
      <c r="F249" t="str">
        <f ca="1"/>
        <v>1st</v>
      </c>
    </row>
    <row r="250" spans="2:6" x14ac:dyDescent="0.45">
      <c r="B250" t="str">
        <f ca="1"/>
        <v>Rothschild, Mr. Martin</v>
      </c>
      <c r="C250" t="str">
        <f ca="1"/>
        <v>no</v>
      </c>
      <c r="D250" t="str">
        <f ca="1"/>
        <v>male</v>
      </c>
      <c r="E250">
        <f ca="1"/>
        <v>55</v>
      </c>
      <c r="F250" t="str">
        <f ca="1"/>
        <v>1st</v>
      </c>
    </row>
    <row r="251" spans="2:6" x14ac:dyDescent="0.45">
      <c r="B251" t="str">
        <f ca="1"/>
        <v>Rothschild, Mrs. Martin (Elizab</v>
      </c>
      <c r="C251" t="str">
        <f ca="1"/>
        <v>yes</v>
      </c>
      <c r="D251" t="str">
        <f ca="1"/>
        <v>female</v>
      </c>
      <c r="E251">
        <f ca="1"/>
        <v>54</v>
      </c>
      <c r="F251" t="str">
        <f ca="1"/>
        <v>1st</v>
      </c>
    </row>
    <row r="252" spans="2:6" x14ac:dyDescent="0.45">
      <c r="B252" t="str">
        <f ca="1"/>
        <v>Rowe, Mr. Alfred G</v>
      </c>
      <c r="C252" t="str">
        <f ca="1"/>
        <v>no</v>
      </c>
      <c r="D252" t="str">
        <f ca="1"/>
        <v>male</v>
      </c>
      <c r="E252">
        <f ca="1"/>
        <v>33</v>
      </c>
      <c r="F252" t="str">
        <f ca="1"/>
        <v>1st</v>
      </c>
    </row>
    <row r="253" spans="2:6" x14ac:dyDescent="0.45">
      <c r="B253" t="str">
        <f ca="1"/>
        <v>Ryerson, Master. John Borie</v>
      </c>
      <c r="C253" t="str">
        <f ca="1"/>
        <v>yes</v>
      </c>
      <c r="D253" t="str">
        <f ca="1"/>
        <v>male</v>
      </c>
      <c r="E253">
        <f ca="1"/>
        <v>13</v>
      </c>
      <c r="F253" t="str">
        <f ca="1"/>
        <v>1st</v>
      </c>
    </row>
    <row r="254" spans="2:6" x14ac:dyDescent="0.45">
      <c r="B254" t="str">
        <f ca="1"/>
        <v>Ryerson, Miss. Emily Borie</v>
      </c>
      <c r="C254" t="str">
        <f ca="1"/>
        <v>yes</v>
      </c>
      <c r="D254" t="str">
        <f ca="1"/>
        <v>female</v>
      </c>
      <c r="E254">
        <f ca="1"/>
        <v>18</v>
      </c>
      <c r="F254" t="str">
        <f ca="1"/>
        <v>1st</v>
      </c>
    </row>
    <row r="255" spans="2:6" x14ac:dyDescent="0.45">
      <c r="B255" t="str">
        <f ca="1"/>
        <v>Ryerson, Miss. Susan Parker Su</v>
      </c>
      <c r="C255" t="str">
        <f ca="1"/>
        <v>yes</v>
      </c>
      <c r="D255" t="str">
        <f ca="1"/>
        <v>female</v>
      </c>
      <c r="E255">
        <f ca="1"/>
        <v>21</v>
      </c>
      <c r="F255" t="str">
        <f ca="1"/>
        <v>1st</v>
      </c>
    </row>
    <row r="256" spans="2:6" x14ac:dyDescent="0.45">
      <c r="B256" t="str">
        <f ca="1"/>
        <v>Ryerson, Mr. Arthur Larned</v>
      </c>
      <c r="C256" t="str">
        <f ca="1"/>
        <v>no</v>
      </c>
      <c r="D256" t="str">
        <f ca="1"/>
        <v>male</v>
      </c>
      <c r="E256">
        <f ca="1"/>
        <v>61</v>
      </c>
      <c r="F256" t="str">
        <f ca="1"/>
        <v>1st</v>
      </c>
    </row>
    <row r="257" spans="2:6" x14ac:dyDescent="0.45">
      <c r="B257" t="str">
        <f ca="1"/>
        <v>Ryerson, Mrs. Arthur Larned (Em</v>
      </c>
      <c r="C257" t="str">
        <f ca="1"/>
        <v>yes</v>
      </c>
      <c r="D257" t="str">
        <f ca="1"/>
        <v>female</v>
      </c>
      <c r="E257">
        <f ca="1"/>
        <v>48</v>
      </c>
      <c r="F257" t="str">
        <f ca="1"/>
        <v>1st</v>
      </c>
    </row>
    <row r="258" spans="2:6" x14ac:dyDescent="0.45">
      <c r="B258" t="str">
        <f ca="1"/>
        <v>Saalfeld, Mr. Adolphe</v>
      </c>
      <c r="C258" t="str">
        <f ca="1"/>
        <v>yes</v>
      </c>
      <c r="D258" t="str">
        <f ca="1"/>
        <v>male</v>
      </c>
      <c r="E258" t="e">
        <f ca="1"/>
        <v>#N/A</v>
      </c>
      <c r="F258" t="str">
        <f ca="1"/>
        <v>1st</v>
      </c>
    </row>
    <row r="259" spans="2:6" x14ac:dyDescent="0.45">
      <c r="B259" t="str">
        <f ca="1"/>
        <v>Sagesser, Mlle. Emma</v>
      </c>
      <c r="C259" t="str">
        <f ca="1"/>
        <v>yes</v>
      </c>
      <c r="D259" t="str">
        <f ca="1"/>
        <v>female</v>
      </c>
      <c r="E259">
        <f ca="1"/>
        <v>24</v>
      </c>
      <c r="F259" t="str">
        <f ca="1"/>
        <v>1st</v>
      </c>
    </row>
    <row r="260" spans="2:6" x14ac:dyDescent="0.45">
      <c r="B260" t="str">
        <f ca="1"/>
        <v>Salomon, Mr. Abraham L</v>
      </c>
      <c r="C260" t="str">
        <f ca="1"/>
        <v>yes</v>
      </c>
      <c r="D260" t="str">
        <f ca="1"/>
        <v>male</v>
      </c>
      <c r="E260" t="e">
        <f ca="1"/>
        <v>#N/A</v>
      </c>
      <c r="F260" t="str">
        <f ca="1"/>
        <v>1st</v>
      </c>
    </row>
    <row r="261" spans="2:6" x14ac:dyDescent="0.45">
      <c r="B261" t="str">
        <f ca="1"/>
        <v>Schabert, Mrs. Paul (Emma Mock)</v>
      </c>
      <c r="C261" t="str">
        <f ca="1"/>
        <v>yes</v>
      </c>
      <c r="D261" t="str">
        <f ca="1"/>
        <v>female</v>
      </c>
      <c r="E261">
        <f ca="1"/>
        <v>35</v>
      </c>
      <c r="F261" t="str">
        <f ca="1"/>
        <v>1st</v>
      </c>
    </row>
    <row r="262" spans="2:6" x14ac:dyDescent="0.45">
      <c r="B262" t="str">
        <f ca="1"/>
        <v>Serepeca, Miss. Augusta</v>
      </c>
      <c r="C262" t="str">
        <f ca="1"/>
        <v>yes</v>
      </c>
      <c r="D262" t="str">
        <f ca="1"/>
        <v>female</v>
      </c>
      <c r="E262">
        <f ca="1"/>
        <v>30</v>
      </c>
      <c r="F262" t="str">
        <f ca="1"/>
        <v>1st</v>
      </c>
    </row>
    <row r="263" spans="2:6" x14ac:dyDescent="0.45">
      <c r="B263" t="str">
        <f ca="1"/>
        <v>Seward, Mr. Frederic Kimber</v>
      </c>
      <c r="C263" t="str">
        <f ca="1"/>
        <v>yes</v>
      </c>
      <c r="D263" t="str">
        <f ca="1"/>
        <v>male</v>
      </c>
      <c r="E263">
        <f ca="1"/>
        <v>34</v>
      </c>
      <c r="F263" t="str">
        <f ca="1"/>
        <v>1st</v>
      </c>
    </row>
    <row r="264" spans="2:6" x14ac:dyDescent="0.45">
      <c r="B264" t="str">
        <f ca="1"/>
        <v>Shutes, Miss. Elizabeth W</v>
      </c>
      <c r="C264" t="str">
        <f ca="1"/>
        <v>yes</v>
      </c>
      <c r="D264" t="str">
        <f ca="1"/>
        <v>female</v>
      </c>
      <c r="E264">
        <f ca="1"/>
        <v>40</v>
      </c>
      <c r="F264" t="str">
        <f ca="1"/>
        <v>1st</v>
      </c>
    </row>
    <row r="265" spans="2:6" x14ac:dyDescent="0.45">
      <c r="B265" t="str">
        <f ca="1"/>
        <v>Silverthorne, Mr. Spencer Victo</v>
      </c>
      <c r="C265" t="str">
        <f ca="1"/>
        <v>yes</v>
      </c>
      <c r="D265" t="str">
        <f ca="1"/>
        <v>male</v>
      </c>
      <c r="E265">
        <f ca="1"/>
        <v>35</v>
      </c>
      <c r="F265" t="str">
        <f ca="1"/>
        <v>1st</v>
      </c>
    </row>
    <row r="266" spans="2:6" x14ac:dyDescent="0.45">
      <c r="B266" t="str">
        <f ca="1"/>
        <v>Silvey, Mr. William Baird</v>
      </c>
      <c r="C266" t="str">
        <f ca="1"/>
        <v>no</v>
      </c>
      <c r="D266" t="str">
        <f ca="1"/>
        <v>male</v>
      </c>
      <c r="E266">
        <f ca="1"/>
        <v>50</v>
      </c>
      <c r="F266" t="str">
        <f ca="1"/>
        <v>1st</v>
      </c>
    </row>
    <row r="267" spans="2:6" x14ac:dyDescent="0.45">
      <c r="B267" t="str">
        <f ca="1"/>
        <v>Silvey, Mrs. William Baird (Ali</v>
      </c>
      <c r="C267" t="str">
        <f ca="1"/>
        <v>yes</v>
      </c>
      <c r="D267" t="str">
        <f ca="1"/>
        <v>female</v>
      </c>
      <c r="E267">
        <f ca="1"/>
        <v>39</v>
      </c>
      <c r="F267" t="str">
        <f ca="1"/>
        <v>1st</v>
      </c>
    </row>
    <row r="268" spans="2:6" x14ac:dyDescent="0.45">
      <c r="B268" t="str">
        <f ca="1"/>
        <v>Simonius-Blumer, Col. Oberst Al</v>
      </c>
      <c r="C268" t="str">
        <f ca="1"/>
        <v>yes</v>
      </c>
      <c r="D268" t="str">
        <f ca="1"/>
        <v>male</v>
      </c>
      <c r="E268">
        <f ca="1"/>
        <v>56</v>
      </c>
      <c r="F268" t="str">
        <f ca="1"/>
        <v>1st</v>
      </c>
    </row>
    <row r="269" spans="2:6" x14ac:dyDescent="0.45">
      <c r="B269" t="str">
        <f ca="1"/>
        <v>Sloper, Mr. William Thompson</v>
      </c>
      <c r="C269" t="str">
        <f ca="1"/>
        <v>yes</v>
      </c>
      <c r="D269" t="str">
        <f ca="1"/>
        <v>male</v>
      </c>
      <c r="E269">
        <f ca="1"/>
        <v>28</v>
      </c>
      <c r="F269" t="str">
        <f ca="1"/>
        <v>1st</v>
      </c>
    </row>
    <row r="270" spans="2:6" x14ac:dyDescent="0.45">
      <c r="B270" t="str">
        <f ca="1"/>
        <v>Smart, Mr. John Montgomery</v>
      </c>
      <c r="C270" t="str">
        <f ca="1"/>
        <v>no</v>
      </c>
      <c r="D270" t="str">
        <f ca="1"/>
        <v>male</v>
      </c>
      <c r="E270">
        <f ca="1"/>
        <v>56</v>
      </c>
      <c r="F270" t="str">
        <f ca="1"/>
        <v>1st</v>
      </c>
    </row>
    <row r="271" spans="2:6" x14ac:dyDescent="0.45">
      <c r="B271" t="str">
        <f ca="1"/>
        <v>Smith, Mr. James Clinch</v>
      </c>
      <c r="C271" t="str">
        <f ca="1"/>
        <v>no</v>
      </c>
      <c r="D271" t="str">
        <f ca="1"/>
        <v>male</v>
      </c>
      <c r="E271">
        <f ca="1"/>
        <v>56</v>
      </c>
      <c r="F271" t="str">
        <f ca="1"/>
        <v>1st</v>
      </c>
    </row>
    <row r="272" spans="2:6" x14ac:dyDescent="0.45">
      <c r="B272" t="str">
        <f ca="1"/>
        <v>Smith, Mr. Lucien Philip</v>
      </c>
      <c r="C272" t="str">
        <f ca="1"/>
        <v>no</v>
      </c>
      <c r="D272" t="str">
        <f ca="1"/>
        <v>male</v>
      </c>
      <c r="E272">
        <f ca="1"/>
        <v>24</v>
      </c>
      <c r="F272" t="str">
        <f ca="1"/>
        <v>1st</v>
      </c>
    </row>
    <row r="273" spans="2:6" x14ac:dyDescent="0.45">
      <c r="B273" t="str">
        <f ca="1"/>
        <v>Smith, Mr. Richard William</v>
      </c>
      <c r="C273" t="str">
        <f ca="1"/>
        <v>no</v>
      </c>
      <c r="D273" t="str">
        <f ca="1"/>
        <v>male</v>
      </c>
      <c r="E273" t="e">
        <f ca="1"/>
        <v>#N/A</v>
      </c>
      <c r="F273" t="str">
        <f ca="1"/>
        <v>1st</v>
      </c>
    </row>
    <row r="274" spans="2:6" x14ac:dyDescent="0.45">
      <c r="B274" t="str">
        <f ca="1"/>
        <v>Smith, Mrs. Lucien Philip (Mary</v>
      </c>
      <c r="C274" t="str">
        <f ca="1"/>
        <v>yes</v>
      </c>
      <c r="D274" t="str">
        <f ca="1"/>
        <v>female</v>
      </c>
      <c r="E274">
        <f ca="1"/>
        <v>18</v>
      </c>
      <c r="F274" t="str">
        <f ca="1"/>
        <v>1st</v>
      </c>
    </row>
    <row r="275" spans="2:6" x14ac:dyDescent="0.45">
      <c r="B275" t="str">
        <f ca="1"/>
        <v>Snyder, Mr. John Pillsbury</v>
      </c>
      <c r="C275" t="str">
        <f ca="1"/>
        <v>yes</v>
      </c>
      <c r="D275" t="str">
        <f ca="1"/>
        <v>male</v>
      </c>
      <c r="E275">
        <f ca="1"/>
        <v>24</v>
      </c>
      <c r="F275" t="str">
        <f ca="1"/>
        <v>1st</v>
      </c>
    </row>
    <row r="276" spans="2:6" x14ac:dyDescent="0.45">
      <c r="B276" t="str">
        <f ca="1"/>
        <v>Snyder, Mrs. John Pillsbury (Ne</v>
      </c>
      <c r="C276" t="str">
        <f ca="1"/>
        <v>yes</v>
      </c>
      <c r="D276" t="str">
        <f ca="1"/>
        <v>female</v>
      </c>
      <c r="E276">
        <f ca="1"/>
        <v>23</v>
      </c>
      <c r="F276" t="str">
        <f ca="1"/>
        <v>1st</v>
      </c>
    </row>
    <row r="277" spans="2:6" x14ac:dyDescent="0.45">
      <c r="B277" t="str">
        <f ca="1"/>
        <v>Spedden, Master. Robert Douglas</v>
      </c>
      <c r="C277" t="str">
        <f ca="1"/>
        <v>yes</v>
      </c>
      <c r="D277" t="str">
        <f ca="1"/>
        <v>male</v>
      </c>
      <c r="E277">
        <f ca="1"/>
        <v>6</v>
      </c>
      <c r="F277" t="str">
        <f ca="1"/>
        <v>1st</v>
      </c>
    </row>
    <row r="278" spans="2:6" x14ac:dyDescent="0.45">
      <c r="B278" t="str">
        <f ca="1"/>
        <v>Spedden, Mr. Frederic Oakley</v>
      </c>
      <c r="C278" t="str">
        <f ca="1"/>
        <v>yes</v>
      </c>
      <c r="D278" t="str">
        <f ca="1"/>
        <v>male</v>
      </c>
      <c r="E278">
        <f ca="1"/>
        <v>45</v>
      </c>
      <c r="F278" t="str">
        <f ca="1"/>
        <v>1st</v>
      </c>
    </row>
    <row r="279" spans="2:6" x14ac:dyDescent="0.45">
      <c r="B279" t="str">
        <f ca="1"/>
        <v>Spedden, Mrs. Frederic Oakley (</v>
      </c>
      <c r="C279" t="str">
        <f ca="1"/>
        <v>yes</v>
      </c>
      <c r="D279" t="str">
        <f ca="1"/>
        <v>female</v>
      </c>
      <c r="E279">
        <f ca="1"/>
        <v>40</v>
      </c>
      <c r="F279" t="str">
        <f ca="1"/>
        <v>1st</v>
      </c>
    </row>
    <row r="280" spans="2:6" x14ac:dyDescent="0.45">
      <c r="B280" t="str">
        <f ca="1"/>
        <v>Spencer, Mr. William Augustus</v>
      </c>
      <c r="C280" t="str">
        <f ca="1"/>
        <v>no</v>
      </c>
      <c r="D280" t="str">
        <f ca="1"/>
        <v>male</v>
      </c>
      <c r="E280">
        <f ca="1"/>
        <v>57</v>
      </c>
      <c r="F280" t="str">
        <f ca="1"/>
        <v>1st</v>
      </c>
    </row>
    <row r="281" spans="2:6" x14ac:dyDescent="0.45">
      <c r="B281" t="str">
        <f ca="1"/>
        <v>Spencer, Mrs. William Augustus</v>
      </c>
      <c r="C281" t="str">
        <f ca="1"/>
        <v>yes</v>
      </c>
      <c r="D281" t="str">
        <f ca="1"/>
        <v>female</v>
      </c>
      <c r="E281" t="e">
        <f ca="1"/>
        <v>#N/A</v>
      </c>
      <c r="F281" t="str">
        <f ca="1"/>
        <v>1st</v>
      </c>
    </row>
    <row r="282" spans="2:6" x14ac:dyDescent="0.45">
      <c r="B282" t="str">
        <f ca="1"/>
        <v>Stahelin-Maeglin, Dr. Max</v>
      </c>
      <c r="C282" t="str">
        <f ca="1"/>
        <v>yes</v>
      </c>
      <c r="D282" t="str">
        <f ca="1"/>
        <v>male</v>
      </c>
      <c r="E282">
        <f ca="1"/>
        <v>32</v>
      </c>
      <c r="F282" t="str">
        <f ca="1"/>
        <v>1st</v>
      </c>
    </row>
    <row r="283" spans="2:6" x14ac:dyDescent="0.45">
      <c r="B283" t="str">
        <f ca="1"/>
        <v>Stead, Mr. William Thomas</v>
      </c>
      <c r="C283" t="str">
        <f ca="1"/>
        <v>no</v>
      </c>
      <c r="D283" t="str">
        <f ca="1"/>
        <v>male</v>
      </c>
      <c r="E283">
        <f ca="1"/>
        <v>62</v>
      </c>
      <c r="F283" t="str">
        <f ca="1"/>
        <v>1st</v>
      </c>
    </row>
    <row r="284" spans="2:6" x14ac:dyDescent="0.45">
      <c r="B284" t="str">
        <f ca="1"/>
        <v>Stengel, Mr. Charles Emil Henry</v>
      </c>
      <c r="C284" t="str">
        <f ca="1"/>
        <v>yes</v>
      </c>
      <c r="D284" t="str">
        <f ca="1"/>
        <v>male</v>
      </c>
      <c r="E284">
        <f ca="1"/>
        <v>54</v>
      </c>
      <c r="F284" t="str">
        <f ca="1"/>
        <v>1st</v>
      </c>
    </row>
    <row r="285" spans="2:6" x14ac:dyDescent="0.45">
      <c r="B285" t="str">
        <f ca="1"/>
        <v>Stengel, Mrs. Charles Emil Henr</v>
      </c>
      <c r="C285" t="str">
        <f ca="1"/>
        <v>yes</v>
      </c>
      <c r="D285" t="str">
        <f ca="1"/>
        <v>female</v>
      </c>
      <c r="E285">
        <f ca="1"/>
        <v>43</v>
      </c>
      <c r="F285" t="str">
        <f ca="1"/>
        <v>1st</v>
      </c>
    </row>
    <row r="286" spans="2:6" x14ac:dyDescent="0.45">
      <c r="B286" t="str">
        <f ca="1"/>
        <v>Stephenson, Mrs. Walter Bertram</v>
      </c>
      <c r="C286" t="str">
        <f ca="1"/>
        <v>yes</v>
      </c>
      <c r="D286" t="str">
        <f ca="1"/>
        <v>female</v>
      </c>
      <c r="E286">
        <f ca="1"/>
        <v>52</v>
      </c>
      <c r="F286" t="str">
        <f ca="1"/>
        <v>1st</v>
      </c>
    </row>
    <row r="287" spans="2:6" x14ac:dyDescent="0.45">
      <c r="B287" t="str">
        <f ca="1"/>
        <v>Stewart, Mr. Albert A</v>
      </c>
      <c r="C287" t="str">
        <f ca="1"/>
        <v>no</v>
      </c>
      <c r="D287" t="str">
        <f ca="1"/>
        <v>male</v>
      </c>
      <c r="E287" t="e">
        <f ca="1"/>
        <v>#N/A</v>
      </c>
      <c r="F287" t="str">
        <f ca="1"/>
        <v>1st</v>
      </c>
    </row>
    <row r="288" spans="2:6" x14ac:dyDescent="0.45">
      <c r="B288" t="str">
        <f ca="1"/>
        <v>Stone, Mrs. George Nelson (Mart</v>
      </c>
      <c r="C288" t="str">
        <f ca="1"/>
        <v>yes</v>
      </c>
      <c r="D288" t="str">
        <f ca="1"/>
        <v>female</v>
      </c>
      <c r="E288">
        <f ca="1"/>
        <v>62</v>
      </c>
      <c r="F288" t="str">
        <f ca="1"/>
        <v>1st</v>
      </c>
    </row>
    <row r="289" spans="2:6" x14ac:dyDescent="0.45">
      <c r="B289" t="str">
        <f ca="1"/>
        <v>Straus, Mr. Isidor</v>
      </c>
      <c r="C289" t="str">
        <f ca="1"/>
        <v>no</v>
      </c>
      <c r="D289" t="str">
        <f ca="1"/>
        <v>male</v>
      </c>
      <c r="E289">
        <f ca="1"/>
        <v>67</v>
      </c>
      <c r="F289" t="str">
        <f ca="1"/>
        <v>1st</v>
      </c>
    </row>
    <row r="290" spans="2:6" x14ac:dyDescent="0.45">
      <c r="B290" t="str">
        <f ca="1"/>
        <v>Straus, Mrs. Isidor (Rosalie Id</v>
      </c>
      <c r="C290" t="str">
        <f ca="1"/>
        <v>no</v>
      </c>
      <c r="D290" t="str">
        <f ca="1"/>
        <v>female</v>
      </c>
      <c r="E290">
        <f ca="1"/>
        <v>63</v>
      </c>
      <c r="F290" t="str">
        <f ca="1"/>
        <v>1st</v>
      </c>
    </row>
    <row r="291" spans="2:6" x14ac:dyDescent="0.45">
      <c r="B291" t="str">
        <f ca="1"/>
        <v>Sutton, Mr. Frederick</v>
      </c>
      <c r="C291" t="str">
        <f ca="1"/>
        <v>no</v>
      </c>
      <c r="D291" t="str">
        <f ca="1"/>
        <v>male</v>
      </c>
      <c r="E291">
        <f ca="1"/>
        <v>61</v>
      </c>
      <c r="F291" t="str">
        <f ca="1"/>
        <v>1st</v>
      </c>
    </row>
    <row r="292" spans="2:6" x14ac:dyDescent="0.45">
      <c r="B292" t="str">
        <f ca="1"/>
        <v>Swift, Mrs. Frederick Joel (Mar</v>
      </c>
      <c r="C292" t="str">
        <f ca="1"/>
        <v>yes</v>
      </c>
      <c r="D292" t="str">
        <f ca="1"/>
        <v>female</v>
      </c>
      <c r="E292">
        <f ca="1"/>
        <v>48</v>
      </c>
      <c r="F292" t="str">
        <f ca="1"/>
        <v>1st</v>
      </c>
    </row>
    <row r="293" spans="2:6" x14ac:dyDescent="0.45">
      <c r="B293" t="str">
        <f ca="1"/>
        <v>Taussig, Miss. Ruth</v>
      </c>
      <c r="C293" t="str">
        <f ca="1"/>
        <v>yes</v>
      </c>
      <c r="D293" t="str">
        <f ca="1"/>
        <v>female</v>
      </c>
      <c r="E293">
        <f ca="1"/>
        <v>18</v>
      </c>
      <c r="F293" t="str">
        <f ca="1"/>
        <v>1st</v>
      </c>
    </row>
    <row r="294" spans="2:6" x14ac:dyDescent="0.45">
      <c r="B294" t="str">
        <f ca="1"/>
        <v>Taussig, Mr. Emil</v>
      </c>
      <c r="C294" t="str">
        <f ca="1"/>
        <v>no</v>
      </c>
      <c r="D294" t="str">
        <f ca="1"/>
        <v>male</v>
      </c>
      <c r="E294">
        <f ca="1"/>
        <v>52</v>
      </c>
      <c r="F294" t="str">
        <f ca="1"/>
        <v>1st</v>
      </c>
    </row>
    <row r="295" spans="2:6" x14ac:dyDescent="0.45">
      <c r="B295" t="str">
        <f ca="1"/>
        <v>Taussig, Mrs. Emil (Tillie Mand</v>
      </c>
      <c r="C295" t="str">
        <f ca="1"/>
        <v>yes</v>
      </c>
      <c r="D295" t="str">
        <f ca="1"/>
        <v>female</v>
      </c>
      <c r="E295">
        <f ca="1"/>
        <v>39</v>
      </c>
      <c r="F295" t="str">
        <f ca="1"/>
        <v>1st</v>
      </c>
    </row>
    <row r="296" spans="2:6" x14ac:dyDescent="0.45">
      <c r="B296" t="str">
        <f ca="1"/>
        <v>Taylor, Mr. Elmer Zebley</v>
      </c>
      <c r="C296" t="str">
        <f ca="1"/>
        <v>yes</v>
      </c>
      <c r="D296" t="str">
        <f ca="1"/>
        <v>male</v>
      </c>
      <c r="E296">
        <f ca="1"/>
        <v>48</v>
      </c>
      <c r="F296" t="str">
        <f ca="1"/>
        <v>1st</v>
      </c>
    </row>
    <row r="297" spans="2:6" x14ac:dyDescent="0.45">
      <c r="B297" t="str">
        <f ca="1"/>
        <v>Taylor, Mrs. Elmer Zebley (Juli</v>
      </c>
      <c r="C297" t="str">
        <f ca="1"/>
        <v>yes</v>
      </c>
      <c r="D297" t="str">
        <f ca="1"/>
        <v>female</v>
      </c>
      <c r="E297" t="e">
        <f ca="1"/>
        <v>#N/A</v>
      </c>
      <c r="F297" t="str">
        <f ca="1"/>
        <v>1st</v>
      </c>
    </row>
    <row r="298" spans="2:6" x14ac:dyDescent="0.45">
      <c r="B298" t="str">
        <f ca="1"/>
        <v>Thayer, Mr. John Borland</v>
      </c>
      <c r="C298" t="str">
        <f ca="1"/>
        <v>no</v>
      </c>
      <c r="D298" t="str">
        <f ca="1"/>
        <v>male</v>
      </c>
      <c r="E298">
        <f ca="1"/>
        <v>49</v>
      </c>
      <c r="F298" t="str">
        <f ca="1"/>
        <v>1st</v>
      </c>
    </row>
    <row r="299" spans="2:6" x14ac:dyDescent="0.45">
      <c r="B299" t="str">
        <f ca="1"/>
        <v>Thayer, Mr. John Borland Jr</v>
      </c>
      <c r="C299" t="str">
        <f ca="1"/>
        <v>yes</v>
      </c>
      <c r="D299" t="str">
        <f ca="1"/>
        <v>male</v>
      </c>
      <c r="E299">
        <f ca="1"/>
        <v>17</v>
      </c>
      <c r="F299" t="str">
        <f ca="1"/>
        <v>1st</v>
      </c>
    </row>
    <row r="300" spans="2:6" x14ac:dyDescent="0.45">
      <c r="B300" t="str">
        <f ca="1"/>
        <v>Thayer, Mrs. John Borland (Mari</v>
      </c>
      <c r="C300" t="str">
        <f ca="1"/>
        <v>yes</v>
      </c>
      <c r="D300" t="str">
        <f ca="1"/>
        <v>female</v>
      </c>
      <c r="E300">
        <f ca="1"/>
        <v>39</v>
      </c>
      <c r="F300" t="str">
        <f ca="1"/>
        <v>1st</v>
      </c>
    </row>
    <row r="301" spans="2:6" x14ac:dyDescent="0.45">
      <c r="B301" t="str">
        <f ca="1"/>
        <v>Thorne, Mrs. Gertrude Maybelle</v>
      </c>
      <c r="C301" t="str">
        <f ca="1"/>
        <v>yes</v>
      </c>
      <c r="D301" t="str">
        <f ca="1"/>
        <v>female</v>
      </c>
      <c r="E301" t="e">
        <f ca="1"/>
        <v>#N/A</v>
      </c>
      <c r="F301" t="str">
        <f ca="1"/>
        <v>1st</v>
      </c>
    </row>
    <row r="302" spans="2:6" x14ac:dyDescent="0.45">
      <c r="B302" t="str">
        <f ca="1"/>
        <v>Tucker, Mr. Gilbert Milligan Jr</v>
      </c>
      <c r="C302" t="str">
        <f ca="1"/>
        <v>yes</v>
      </c>
      <c r="D302" t="str">
        <f ca="1"/>
        <v>male</v>
      </c>
      <c r="E302">
        <f ca="1"/>
        <v>31</v>
      </c>
      <c r="F302" t="str">
        <f ca="1"/>
        <v>1st</v>
      </c>
    </row>
    <row r="303" spans="2:6" x14ac:dyDescent="0.45">
      <c r="B303" t="str">
        <f ca="1"/>
        <v>Uruchurtu, Don. Manuel E</v>
      </c>
      <c r="C303" t="str">
        <f ca="1"/>
        <v>no</v>
      </c>
      <c r="D303" t="str">
        <f ca="1"/>
        <v>male</v>
      </c>
      <c r="E303">
        <f ca="1"/>
        <v>40</v>
      </c>
      <c r="F303" t="str">
        <f ca="1"/>
        <v>1st</v>
      </c>
    </row>
    <row r="304" spans="2:6" x14ac:dyDescent="0.45">
      <c r="B304" t="str">
        <f ca="1"/>
        <v>Van der hoef, Mr. Wyckoff</v>
      </c>
      <c r="C304" t="str">
        <f ca="1"/>
        <v>no</v>
      </c>
      <c r="D304" t="str">
        <f ca="1"/>
        <v>male</v>
      </c>
      <c r="E304">
        <f ca="1"/>
        <v>61</v>
      </c>
      <c r="F304" t="str">
        <f ca="1"/>
        <v>1st</v>
      </c>
    </row>
    <row r="305" spans="2:6" x14ac:dyDescent="0.45">
      <c r="B305" t="str">
        <f ca="1"/>
        <v>Walker, Mr. William Anderson</v>
      </c>
      <c r="C305" t="str">
        <f ca="1"/>
        <v>no</v>
      </c>
      <c r="D305" t="str">
        <f ca="1"/>
        <v>male</v>
      </c>
      <c r="E305">
        <f ca="1"/>
        <v>47</v>
      </c>
      <c r="F305" t="str">
        <f ca="1"/>
        <v>1st</v>
      </c>
    </row>
    <row r="306" spans="2:6" x14ac:dyDescent="0.45">
      <c r="B306" t="str">
        <f ca="1"/>
        <v>Ward, Miss. Anna</v>
      </c>
      <c r="C306" t="str">
        <f ca="1"/>
        <v>yes</v>
      </c>
      <c r="D306" t="str">
        <f ca="1"/>
        <v>female</v>
      </c>
      <c r="E306">
        <f ca="1"/>
        <v>35</v>
      </c>
      <c r="F306" t="str">
        <f ca="1"/>
        <v>1st</v>
      </c>
    </row>
    <row r="307" spans="2:6" x14ac:dyDescent="0.45">
      <c r="B307" t="str">
        <f ca="1"/>
        <v>Warren, Mr. Frank Manley</v>
      </c>
      <c r="C307" t="str">
        <f ca="1"/>
        <v>no</v>
      </c>
      <c r="D307" t="str">
        <f ca="1"/>
        <v>male</v>
      </c>
      <c r="E307">
        <f ca="1"/>
        <v>64</v>
      </c>
      <c r="F307" t="str">
        <f ca="1"/>
        <v>1st</v>
      </c>
    </row>
    <row r="308" spans="2:6" x14ac:dyDescent="0.45">
      <c r="B308" t="str">
        <f ca="1"/>
        <v>Warren, Mrs. Frank Manley (Anna</v>
      </c>
      <c r="C308" t="str">
        <f ca="1"/>
        <v>yes</v>
      </c>
      <c r="D308" t="str">
        <f ca="1"/>
        <v>female</v>
      </c>
      <c r="E308">
        <f ca="1"/>
        <v>60</v>
      </c>
      <c r="F308" t="str">
        <f ca="1"/>
        <v>1st</v>
      </c>
    </row>
    <row r="309" spans="2:6" x14ac:dyDescent="0.45">
      <c r="B309" t="str">
        <f ca="1"/>
        <v>Weir, Col. John</v>
      </c>
      <c r="C309" t="str">
        <f ca="1"/>
        <v>no</v>
      </c>
      <c r="D309" t="str">
        <f ca="1"/>
        <v>male</v>
      </c>
      <c r="E309">
        <f ca="1"/>
        <v>60</v>
      </c>
      <c r="F309" t="str">
        <f ca="1"/>
        <v>1st</v>
      </c>
    </row>
    <row r="310" spans="2:6" x14ac:dyDescent="0.45">
      <c r="B310" t="str">
        <f ca="1"/>
        <v>White, Mr. Percival Wayland</v>
      </c>
      <c r="C310" t="str">
        <f ca="1"/>
        <v>no</v>
      </c>
      <c r="D310" t="str">
        <f ca="1"/>
        <v>male</v>
      </c>
      <c r="E310">
        <f ca="1"/>
        <v>54</v>
      </c>
      <c r="F310" t="str">
        <f ca="1"/>
        <v>1st</v>
      </c>
    </row>
    <row r="311" spans="2:6" x14ac:dyDescent="0.45">
      <c r="B311" t="str">
        <f ca="1"/>
        <v>White, Mr. Richard Frasar</v>
      </c>
      <c r="C311" t="str">
        <f ca="1"/>
        <v>no</v>
      </c>
      <c r="D311" t="str">
        <f ca="1"/>
        <v>male</v>
      </c>
      <c r="E311">
        <f ca="1"/>
        <v>21</v>
      </c>
      <c r="F311" t="str">
        <f ca="1"/>
        <v>1st</v>
      </c>
    </row>
    <row r="312" spans="2:6" x14ac:dyDescent="0.45">
      <c r="B312" t="str">
        <f ca="1"/>
        <v>White, Mrs. John Stuart (Ella H</v>
      </c>
      <c r="C312" t="str">
        <f ca="1"/>
        <v>yes</v>
      </c>
      <c r="D312" t="str">
        <f ca="1"/>
        <v>female</v>
      </c>
      <c r="E312">
        <f ca="1"/>
        <v>55</v>
      </c>
      <c r="F312" t="str">
        <f ca="1"/>
        <v>1st</v>
      </c>
    </row>
    <row r="313" spans="2:6" x14ac:dyDescent="0.45">
      <c r="B313" t="str">
        <f ca="1"/>
        <v>Wick, Miss. Mary Natalie</v>
      </c>
      <c r="C313" t="str">
        <f ca="1"/>
        <v>yes</v>
      </c>
      <c r="D313" t="str">
        <f ca="1"/>
        <v>female</v>
      </c>
      <c r="E313">
        <f ca="1"/>
        <v>31</v>
      </c>
      <c r="F313" t="str">
        <f ca="1"/>
        <v>1st</v>
      </c>
    </row>
    <row r="314" spans="2:6" x14ac:dyDescent="0.45">
      <c r="B314" t="str">
        <f ca="1"/>
        <v>Wick, Mr. George Dennick</v>
      </c>
      <c r="C314" t="str">
        <f ca="1"/>
        <v>no</v>
      </c>
      <c r="D314" t="str">
        <f ca="1"/>
        <v>male</v>
      </c>
      <c r="E314">
        <f ca="1"/>
        <v>57</v>
      </c>
      <c r="F314" t="str">
        <f ca="1"/>
        <v>1st</v>
      </c>
    </row>
    <row r="315" spans="2:6" x14ac:dyDescent="0.45">
      <c r="B315" t="str">
        <f ca="1"/>
        <v>Wick, Mrs. George Dennick (Mary</v>
      </c>
      <c r="C315" t="str">
        <f ca="1"/>
        <v>yes</v>
      </c>
      <c r="D315" t="str">
        <f ca="1"/>
        <v>female</v>
      </c>
      <c r="E315">
        <f ca="1"/>
        <v>45</v>
      </c>
      <c r="F315" t="str">
        <f ca="1"/>
        <v>1st</v>
      </c>
    </row>
    <row r="316" spans="2:6" x14ac:dyDescent="0.45">
      <c r="B316" t="str">
        <f ca="1"/>
        <v>Widener, Mr. George Dunton</v>
      </c>
      <c r="C316" t="str">
        <f ca="1"/>
        <v>no</v>
      </c>
      <c r="D316" t="str">
        <f ca="1"/>
        <v>male</v>
      </c>
      <c r="E316">
        <f ca="1"/>
        <v>50</v>
      </c>
      <c r="F316" t="str">
        <f ca="1"/>
        <v>1st</v>
      </c>
    </row>
    <row r="317" spans="2:6" x14ac:dyDescent="0.45">
      <c r="B317" t="str">
        <f ca="1"/>
        <v>Widener, Mr. Harry Elkins</v>
      </c>
      <c r="C317" t="str">
        <f ca="1"/>
        <v>no</v>
      </c>
      <c r="D317" t="str">
        <f ca="1"/>
        <v>male</v>
      </c>
      <c r="E317">
        <f ca="1"/>
        <v>27</v>
      </c>
      <c r="F317" t="str">
        <f ca="1"/>
        <v>1st</v>
      </c>
    </row>
    <row r="318" spans="2:6" x14ac:dyDescent="0.45">
      <c r="B318" t="str">
        <f ca="1"/>
        <v>Widener, Mrs. George Dunton (El</v>
      </c>
      <c r="C318" t="str">
        <f ca="1"/>
        <v>yes</v>
      </c>
      <c r="D318" t="str">
        <f ca="1"/>
        <v>female</v>
      </c>
      <c r="E318">
        <f ca="1"/>
        <v>50</v>
      </c>
      <c r="F318" t="str">
        <f ca="1"/>
        <v>1st</v>
      </c>
    </row>
    <row r="319" spans="2:6" x14ac:dyDescent="0.45">
      <c r="B319" t="str">
        <f ca="1"/>
        <v>Willard, Miss. Constance</v>
      </c>
      <c r="C319" t="str">
        <f ca="1"/>
        <v>yes</v>
      </c>
      <c r="D319" t="str">
        <f ca="1"/>
        <v>female</v>
      </c>
      <c r="E319">
        <f ca="1"/>
        <v>21</v>
      </c>
      <c r="F319" t="str">
        <f ca="1"/>
        <v>1st</v>
      </c>
    </row>
    <row r="320" spans="2:6" x14ac:dyDescent="0.45">
      <c r="B320" t="str">
        <f ca="1"/>
        <v>Williams, Mr. Charles Duane</v>
      </c>
      <c r="C320" t="str">
        <f ca="1"/>
        <v>no</v>
      </c>
      <c r="D320" t="str">
        <f ca="1"/>
        <v>male</v>
      </c>
      <c r="E320">
        <f ca="1"/>
        <v>51</v>
      </c>
      <c r="F320" t="str">
        <f ca="1"/>
        <v>1st</v>
      </c>
    </row>
    <row r="321" spans="2:6" x14ac:dyDescent="0.45">
      <c r="B321" t="str">
        <f ca="1"/>
        <v>Williams, Mr. Richard Norris II</v>
      </c>
      <c r="C321" t="str">
        <f ca="1"/>
        <v>yes</v>
      </c>
      <c r="D321" t="str">
        <f ca="1"/>
        <v>male</v>
      </c>
      <c r="E321">
        <f ca="1"/>
        <v>21</v>
      </c>
      <c r="F321" t="str">
        <f ca="1"/>
        <v>1st</v>
      </c>
    </row>
    <row r="322" spans="2:6" x14ac:dyDescent="0.45">
      <c r="B322" t="str">
        <f ca="1"/>
        <v>Williams-Lambert, Mr. Fletcher</v>
      </c>
      <c r="C322" t="str">
        <f ca="1"/>
        <v>no</v>
      </c>
      <c r="D322" t="str">
        <f ca="1"/>
        <v>male</v>
      </c>
      <c r="E322" t="e">
        <f ca="1"/>
        <v>#N/A</v>
      </c>
      <c r="F322" t="str">
        <f ca="1"/>
        <v>1st</v>
      </c>
    </row>
    <row r="323" spans="2:6" x14ac:dyDescent="0.45">
      <c r="B323" t="str">
        <f ca="1"/>
        <v>Wilson, Miss. Helen Alice</v>
      </c>
      <c r="C323" t="str">
        <f ca="1"/>
        <v>yes</v>
      </c>
      <c r="D323" t="str">
        <f ca="1"/>
        <v>female</v>
      </c>
      <c r="E323">
        <f ca="1"/>
        <v>31</v>
      </c>
      <c r="F323" t="str">
        <f ca="1"/>
        <v>1st</v>
      </c>
    </row>
    <row r="324" spans="2:6" x14ac:dyDescent="0.45">
      <c r="B324" t="str">
        <f ca="1"/>
        <v>Woolner, Mr. Hugh</v>
      </c>
      <c r="C324" t="str">
        <f ca="1"/>
        <v>yes</v>
      </c>
      <c r="D324" t="str">
        <f ca="1"/>
        <v>male</v>
      </c>
      <c r="E324" t="e">
        <f ca="1"/>
        <v>#N/A</v>
      </c>
      <c r="F324" t="str">
        <f ca="1"/>
        <v>1st</v>
      </c>
    </row>
    <row r="325" spans="2:6" x14ac:dyDescent="0.45">
      <c r="B325" t="str">
        <f ca="1"/>
        <v>Wright, Mr. George</v>
      </c>
      <c r="C325" t="str">
        <f ca="1"/>
        <v>no</v>
      </c>
      <c r="D325" t="str">
        <f ca="1"/>
        <v>male</v>
      </c>
      <c r="E325">
        <f ca="1"/>
        <v>62</v>
      </c>
      <c r="F325" t="str">
        <f ca="1"/>
        <v>1st</v>
      </c>
    </row>
    <row r="326" spans="2:6" x14ac:dyDescent="0.45">
      <c r="B326" t="str">
        <f ca="1"/>
        <v>Young, Miss. Marie Grice</v>
      </c>
      <c r="C326" t="str">
        <f ca="1"/>
        <v>yes</v>
      </c>
      <c r="D326" t="str">
        <f ca="1"/>
        <v>female</v>
      </c>
      <c r="E326">
        <f ca="1"/>
        <v>36</v>
      </c>
      <c r="F326" t="str">
        <f ca="1"/>
        <v>1st</v>
      </c>
    </row>
    <row r="327" spans="2:6" x14ac:dyDescent="0.45">
      <c r="B327" t="str">
        <f ca="1"/>
        <v>Abelson, Mr. Samuel</v>
      </c>
      <c r="C327" t="str">
        <f ca="1"/>
        <v>no</v>
      </c>
      <c r="D327" t="str">
        <f ca="1"/>
        <v>male</v>
      </c>
      <c r="E327">
        <f ca="1"/>
        <v>30</v>
      </c>
      <c r="F327" t="str">
        <f ca="1"/>
        <v>2nd</v>
      </c>
    </row>
    <row r="328" spans="2:6" x14ac:dyDescent="0.45">
      <c r="B328" t="str">
        <f ca="1"/>
        <v>Abelson, Mrs. Samuel (Hannah Wi</v>
      </c>
      <c r="C328" t="str">
        <f ca="1"/>
        <v>yes</v>
      </c>
      <c r="D328" t="str">
        <f ca="1"/>
        <v>female</v>
      </c>
      <c r="E328">
        <f ca="1"/>
        <v>28</v>
      </c>
      <c r="F328" t="str">
        <f ca="1"/>
        <v>2nd</v>
      </c>
    </row>
    <row r="329" spans="2:6" x14ac:dyDescent="0.45">
      <c r="B329" t="str">
        <f ca="1"/>
        <v>Aldworth, Mr. Charles Augustus</v>
      </c>
      <c r="C329" t="str">
        <f ca="1"/>
        <v>no</v>
      </c>
      <c r="D329" t="str">
        <f ca="1"/>
        <v>male</v>
      </c>
      <c r="E329">
        <f ca="1"/>
        <v>30</v>
      </c>
      <c r="F329" t="str">
        <f ca="1"/>
        <v>2nd</v>
      </c>
    </row>
    <row r="330" spans="2:6" x14ac:dyDescent="0.45">
      <c r="B330" t="str">
        <f ca="1"/>
        <v>Andrew, Mr. Edgardo Samuel</v>
      </c>
      <c r="C330" t="str">
        <f ca="1"/>
        <v>no</v>
      </c>
      <c r="D330" t="str">
        <f ca="1"/>
        <v>male</v>
      </c>
      <c r="E330">
        <f ca="1"/>
        <v>18</v>
      </c>
      <c r="F330" t="str">
        <f ca="1"/>
        <v>2nd</v>
      </c>
    </row>
    <row r="331" spans="2:6" x14ac:dyDescent="0.45">
      <c r="B331" t="str">
        <f ca="1"/>
        <v>Andrew, Mr. Frank Thomas</v>
      </c>
      <c r="C331" t="str">
        <f ca="1"/>
        <v>no</v>
      </c>
      <c r="D331" t="str">
        <f ca="1"/>
        <v>male</v>
      </c>
      <c r="E331">
        <f ca="1"/>
        <v>25</v>
      </c>
      <c r="F331" t="str">
        <f ca="1"/>
        <v>2nd</v>
      </c>
    </row>
    <row r="332" spans="2:6" x14ac:dyDescent="0.45">
      <c r="B332" t="str">
        <f ca="1"/>
        <v>Angle, Mr. William A</v>
      </c>
      <c r="C332" t="str">
        <f ca="1"/>
        <v>no</v>
      </c>
      <c r="D332" t="str">
        <f ca="1"/>
        <v>male</v>
      </c>
      <c r="E332">
        <f ca="1"/>
        <v>34</v>
      </c>
      <c r="F332" t="str">
        <f ca="1"/>
        <v>2nd</v>
      </c>
    </row>
    <row r="333" spans="2:6" x14ac:dyDescent="0.45">
      <c r="B333" t="str">
        <f ca="1"/>
        <v>Angle, Mrs. William A (Florence</v>
      </c>
      <c r="C333" t="str">
        <f ca="1"/>
        <v>yes</v>
      </c>
      <c r="D333" t="str">
        <f ca="1"/>
        <v>female</v>
      </c>
      <c r="E333">
        <f ca="1"/>
        <v>36</v>
      </c>
      <c r="F333" t="str">
        <f ca="1"/>
        <v>2nd</v>
      </c>
    </row>
    <row r="334" spans="2:6" x14ac:dyDescent="0.45">
      <c r="B334" t="str">
        <f ca="1"/>
        <v>Ashby, Mr. John</v>
      </c>
      <c r="C334" t="str">
        <f ca="1"/>
        <v>no</v>
      </c>
      <c r="D334" t="str">
        <f ca="1"/>
        <v>male</v>
      </c>
      <c r="E334">
        <f ca="1"/>
        <v>57</v>
      </c>
      <c r="F334" t="str">
        <f ca="1"/>
        <v>2nd</v>
      </c>
    </row>
    <row r="335" spans="2:6" x14ac:dyDescent="0.45">
      <c r="B335" t="str">
        <f ca="1"/>
        <v>Bailey, Mr. Percy Andrew</v>
      </c>
      <c r="C335" t="str">
        <f ca="1"/>
        <v>no</v>
      </c>
      <c r="D335" t="str">
        <f ca="1"/>
        <v>male</v>
      </c>
      <c r="E335">
        <f ca="1"/>
        <v>18</v>
      </c>
      <c r="F335" t="str">
        <f ca="1"/>
        <v>2nd</v>
      </c>
    </row>
    <row r="336" spans="2:6" x14ac:dyDescent="0.45">
      <c r="B336" t="str">
        <f ca="1"/>
        <v>Baimbrigge, Mr. Charles Robert</v>
      </c>
      <c r="C336" t="str">
        <f ca="1"/>
        <v>no</v>
      </c>
      <c r="D336" t="str">
        <f ca="1"/>
        <v>male</v>
      </c>
      <c r="E336">
        <f ca="1"/>
        <v>23</v>
      </c>
      <c r="F336" t="str">
        <f ca="1"/>
        <v>2nd</v>
      </c>
    </row>
    <row r="337" spans="2:6" x14ac:dyDescent="0.45">
      <c r="B337" t="str">
        <f ca="1"/>
        <v>Ball, Mrs. (Ada E Hall)</v>
      </c>
      <c r="C337" t="str">
        <f ca="1"/>
        <v>yes</v>
      </c>
      <c r="D337" t="str">
        <f ca="1"/>
        <v>female</v>
      </c>
      <c r="E337">
        <f ca="1"/>
        <v>36</v>
      </c>
      <c r="F337" t="str">
        <f ca="1"/>
        <v>2nd</v>
      </c>
    </row>
    <row r="338" spans="2:6" x14ac:dyDescent="0.45">
      <c r="B338" t="str">
        <f ca="1"/>
        <v>Banfield, Mr. Frederick James</v>
      </c>
      <c r="C338" t="str">
        <f ca="1"/>
        <v>no</v>
      </c>
      <c r="D338" t="str">
        <f ca="1"/>
        <v>male</v>
      </c>
      <c r="E338">
        <f ca="1"/>
        <v>28</v>
      </c>
      <c r="F338" t="str">
        <f ca="1"/>
        <v>2nd</v>
      </c>
    </row>
    <row r="339" spans="2:6" x14ac:dyDescent="0.45">
      <c r="B339" t="str">
        <f ca="1"/>
        <v>Bateman, Rev. Robert James</v>
      </c>
      <c r="C339" t="str">
        <f ca="1"/>
        <v>no</v>
      </c>
      <c r="D339" t="str">
        <f ca="1"/>
        <v>male</v>
      </c>
      <c r="E339">
        <f ca="1"/>
        <v>51</v>
      </c>
      <c r="F339" t="str">
        <f ca="1"/>
        <v>2nd</v>
      </c>
    </row>
    <row r="340" spans="2:6" x14ac:dyDescent="0.45">
      <c r="B340" t="str">
        <f ca="1"/>
        <v>Beane, Mr. Edward</v>
      </c>
      <c r="C340" t="str">
        <f ca="1"/>
        <v>yes</v>
      </c>
      <c r="D340" t="str">
        <f ca="1"/>
        <v>male</v>
      </c>
      <c r="E340">
        <f ca="1"/>
        <v>32</v>
      </c>
      <c r="F340" t="str">
        <f ca="1"/>
        <v>2nd</v>
      </c>
    </row>
    <row r="341" spans="2:6" x14ac:dyDescent="0.45">
      <c r="B341" t="str">
        <f ca="1"/>
        <v>Beane, Mrs. Edward (Ethel Clark</v>
      </c>
      <c r="C341" t="str">
        <f ca="1"/>
        <v>yes</v>
      </c>
      <c r="D341" t="str">
        <f ca="1"/>
        <v>female</v>
      </c>
      <c r="E341">
        <f ca="1"/>
        <v>19</v>
      </c>
      <c r="F341" t="str">
        <f ca="1"/>
        <v>2nd</v>
      </c>
    </row>
    <row r="342" spans="2:6" x14ac:dyDescent="0.45">
      <c r="B342" t="str">
        <f ca="1"/>
        <v>Beauchamp, Mr. Henry James</v>
      </c>
      <c r="C342" t="str">
        <f ca="1"/>
        <v>no</v>
      </c>
      <c r="D342" t="str">
        <f ca="1"/>
        <v>male</v>
      </c>
      <c r="E342">
        <f ca="1"/>
        <v>28</v>
      </c>
      <c r="F342" t="str">
        <f ca="1"/>
        <v>2nd</v>
      </c>
    </row>
    <row r="343" spans="2:6" x14ac:dyDescent="0.45">
      <c r="B343" t="str">
        <f ca="1"/>
        <v>Becker, Master. Richard F</v>
      </c>
      <c r="C343" t="str">
        <f ca="1"/>
        <v>yes</v>
      </c>
      <c r="D343" t="str">
        <f ca="1"/>
        <v>male</v>
      </c>
      <c r="E343">
        <f ca="1"/>
        <v>1</v>
      </c>
      <c r="F343" t="str">
        <f ca="1"/>
        <v>2nd</v>
      </c>
    </row>
    <row r="344" spans="2:6" x14ac:dyDescent="0.45">
      <c r="B344" t="str">
        <f ca="1"/>
        <v>Becker, Miss. Marion Louise</v>
      </c>
      <c r="C344" t="str">
        <f ca="1"/>
        <v>yes</v>
      </c>
      <c r="D344" t="str">
        <f ca="1"/>
        <v>female</v>
      </c>
      <c r="E344">
        <f ca="1"/>
        <v>4</v>
      </c>
      <c r="F344" t="str">
        <f ca="1"/>
        <v>2nd</v>
      </c>
    </row>
    <row r="345" spans="2:6" x14ac:dyDescent="0.45">
      <c r="B345" t="str">
        <f ca="1"/>
        <v>Becker, Miss. Ruth Elizabeth</v>
      </c>
      <c r="C345" t="str">
        <f ca="1"/>
        <v>yes</v>
      </c>
      <c r="D345" t="str">
        <f ca="1"/>
        <v>female</v>
      </c>
      <c r="E345">
        <f ca="1"/>
        <v>12</v>
      </c>
      <c r="F345" t="str">
        <f ca="1"/>
        <v>2nd</v>
      </c>
    </row>
    <row r="346" spans="2:6" x14ac:dyDescent="0.45">
      <c r="B346" t="str">
        <f ca="1"/>
        <v>Becker, Mrs. Allen Oliver (Nell</v>
      </c>
      <c r="C346" t="str">
        <f ca="1"/>
        <v>yes</v>
      </c>
      <c r="D346" t="str">
        <f ca="1"/>
        <v>female</v>
      </c>
      <c r="E346">
        <f ca="1"/>
        <v>36</v>
      </c>
      <c r="F346" t="str">
        <f ca="1"/>
        <v>2nd</v>
      </c>
    </row>
    <row r="347" spans="2:6" x14ac:dyDescent="0.45">
      <c r="B347" t="str">
        <f ca="1"/>
        <v>Beesley, Mr. Lawrence</v>
      </c>
      <c r="C347" t="str">
        <f ca="1"/>
        <v>yes</v>
      </c>
      <c r="D347" t="str">
        <f ca="1"/>
        <v>male</v>
      </c>
      <c r="E347">
        <f ca="1"/>
        <v>34</v>
      </c>
      <c r="F347" t="str">
        <f ca="1"/>
        <v>2nd</v>
      </c>
    </row>
    <row r="348" spans="2:6" x14ac:dyDescent="0.45">
      <c r="B348" t="str">
        <f ca="1"/>
        <v>Bentham, Miss. Lilian W</v>
      </c>
      <c r="C348" t="str">
        <f ca="1"/>
        <v>yes</v>
      </c>
      <c r="D348" t="str">
        <f ca="1"/>
        <v>female</v>
      </c>
      <c r="E348">
        <f ca="1"/>
        <v>19</v>
      </c>
      <c r="F348" t="str">
        <f ca="1"/>
        <v>2nd</v>
      </c>
    </row>
    <row r="349" spans="2:6" x14ac:dyDescent="0.45">
      <c r="B349" t="str">
        <f ca="1"/>
        <v>Berriman, Mr. William John</v>
      </c>
      <c r="C349" t="str">
        <f ca="1"/>
        <v>no</v>
      </c>
      <c r="D349" t="str">
        <f ca="1"/>
        <v>male</v>
      </c>
      <c r="E349">
        <f ca="1"/>
        <v>23</v>
      </c>
      <c r="F349" t="str">
        <f ca="1"/>
        <v>2nd</v>
      </c>
    </row>
    <row r="350" spans="2:6" x14ac:dyDescent="0.45">
      <c r="B350" t="str">
        <f ca="1"/>
        <v>Botsford, Mr. William Hull</v>
      </c>
      <c r="C350" t="str">
        <f ca="1"/>
        <v>no</v>
      </c>
      <c r="D350" t="str">
        <f ca="1"/>
        <v>male</v>
      </c>
      <c r="E350">
        <f ca="1"/>
        <v>26</v>
      </c>
      <c r="F350" t="str">
        <f ca="1"/>
        <v>2nd</v>
      </c>
    </row>
    <row r="351" spans="2:6" x14ac:dyDescent="0.45">
      <c r="B351" t="str">
        <f ca="1"/>
        <v>Bowenur, Mr. Solomon</v>
      </c>
      <c r="C351" t="str">
        <f ca="1"/>
        <v>no</v>
      </c>
      <c r="D351" t="str">
        <f ca="1"/>
        <v>male</v>
      </c>
      <c r="E351">
        <f ca="1"/>
        <v>42</v>
      </c>
      <c r="F351" t="str">
        <f ca="1"/>
        <v>2nd</v>
      </c>
    </row>
    <row r="352" spans="2:6" x14ac:dyDescent="0.45">
      <c r="B352" t="str">
        <f ca="1"/>
        <v>Bracken, Mr. James H</v>
      </c>
      <c r="C352" t="str">
        <f ca="1"/>
        <v>no</v>
      </c>
      <c r="D352" t="str">
        <f ca="1"/>
        <v>male</v>
      </c>
      <c r="E352">
        <f ca="1"/>
        <v>27</v>
      </c>
      <c r="F352" t="str">
        <f ca="1"/>
        <v>2nd</v>
      </c>
    </row>
    <row r="353" spans="2:6" x14ac:dyDescent="0.45">
      <c r="B353" t="str">
        <f ca="1"/>
        <v>Brown, Miss. Amelia Mildred</v>
      </c>
      <c r="C353" t="str">
        <f ca="1"/>
        <v>yes</v>
      </c>
      <c r="D353" t="str">
        <f ca="1"/>
        <v>female</v>
      </c>
      <c r="E353">
        <f ca="1"/>
        <v>24</v>
      </c>
      <c r="F353" t="str">
        <f ca="1"/>
        <v>2nd</v>
      </c>
    </row>
    <row r="354" spans="2:6" x14ac:dyDescent="0.45">
      <c r="B354" t="str">
        <f ca="1"/>
        <v>Brown, Miss. Edith Eileen</v>
      </c>
      <c r="C354" t="str">
        <f ca="1"/>
        <v>yes</v>
      </c>
      <c r="D354" t="str">
        <f ca="1"/>
        <v>female</v>
      </c>
      <c r="E354">
        <f ca="1"/>
        <v>15</v>
      </c>
      <c r="F354" t="str">
        <f ca="1"/>
        <v>2nd</v>
      </c>
    </row>
    <row r="355" spans="2:6" x14ac:dyDescent="0.45">
      <c r="B355" t="str">
        <f ca="1"/>
        <v>Brown, Mr. Thomas William Solom</v>
      </c>
      <c r="C355" t="str">
        <f ca="1"/>
        <v>no</v>
      </c>
      <c r="D355" t="str">
        <f ca="1"/>
        <v>male</v>
      </c>
      <c r="E355">
        <f ca="1"/>
        <v>60</v>
      </c>
      <c r="F355" t="str">
        <f ca="1"/>
        <v>2nd</v>
      </c>
    </row>
    <row r="356" spans="2:6" x14ac:dyDescent="0.45">
      <c r="B356" t="str">
        <f ca="1"/>
        <v>Brown, Mrs. Thomas William Solo</v>
      </c>
      <c r="C356" t="str">
        <f ca="1"/>
        <v>yes</v>
      </c>
      <c r="D356" t="str">
        <f ca="1"/>
        <v>female</v>
      </c>
      <c r="E356">
        <f ca="1"/>
        <v>40</v>
      </c>
      <c r="F356" t="str">
        <f ca="1"/>
        <v>2nd</v>
      </c>
    </row>
    <row r="357" spans="2:6" x14ac:dyDescent="0.45">
      <c r="B357" t="str">
        <f ca="1"/>
        <v>Bryhl, Miss. Dagmar Jenny Ingeb</v>
      </c>
      <c r="C357" t="str">
        <f ca="1"/>
        <v>yes</v>
      </c>
      <c r="D357" t="str">
        <f ca="1"/>
        <v>female</v>
      </c>
      <c r="E357">
        <f ca="1"/>
        <v>20</v>
      </c>
      <c r="F357" t="str">
        <f ca="1"/>
        <v>2nd</v>
      </c>
    </row>
    <row r="358" spans="2:6" x14ac:dyDescent="0.45">
      <c r="B358" t="str">
        <f ca="1"/>
        <v>Bryhl, Mr. Kurt Arnold Gottfrid</v>
      </c>
      <c r="C358" t="str">
        <f ca="1"/>
        <v>no</v>
      </c>
      <c r="D358" t="str">
        <f ca="1"/>
        <v>male</v>
      </c>
      <c r="E358">
        <f ca="1"/>
        <v>25</v>
      </c>
      <c r="F358" t="str">
        <f ca="1"/>
        <v>2nd</v>
      </c>
    </row>
    <row r="359" spans="2:6" x14ac:dyDescent="0.45">
      <c r="B359" t="str">
        <f ca="1"/>
        <v>Buss, Miss. Kate</v>
      </c>
      <c r="C359" t="str">
        <f ca="1"/>
        <v>yes</v>
      </c>
      <c r="D359" t="str">
        <f ca="1"/>
        <v>female</v>
      </c>
      <c r="E359">
        <f ca="1"/>
        <v>36</v>
      </c>
      <c r="F359" t="str">
        <f ca="1"/>
        <v>2nd</v>
      </c>
    </row>
    <row r="360" spans="2:6" x14ac:dyDescent="0.45">
      <c r="B360" t="str">
        <f ca="1"/>
        <v>Butler, Mr. Reginald Fenton</v>
      </c>
      <c r="C360" t="str">
        <f ca="1"/>
        <v>no</v>
      </c>
      <c r="D360" t="str">
        <f ca="1"/>
        <v>male</v>
      </c>
      <c r="E360">
        <f ca="1"/>
        <v>25</v>
      </c>
      <c r="F360" t="str">
        <f ca="1"/>
        <v>2nd</v>
      </c>
    </row>
    <row r="361" spans="2:6" x14ac:dyDescent="0.45">
      <c r="B361" t="str">
        <f ca="1"/>
        <v>Byles, Rev. Thomas Roussel Davi</v>
      </c>
      <c r="C361" t="str">
        <f ca="1"/>
        <v>no</v>
      </c>
      <c r="D361" t="str">
        <f ca="1"/>
        <v>male</v>
      </c>
      <c r="E361">
        <f ca="1"/>
        <v>42</v>
      </c>
      <c r="F361" t="str">
        <f ca="1"/>
        <v>2nd</v>
      </c>
    </row>
    <row r="362" spans="2:6" x14ac:dyDescent="0.45">
      <c r="B362" t="str">
        <f ca="1"/>
        <v>Bystrom, Mrs. (Karolina)</v>
      </c>
      <c r="C362" t="str">
        <f ca="1"/>
        <v>yes</v>
      </c>
      <c r="D362" t="str">
        <f ca="1"/>
        <v>female</v>
      </c>
      <c r="E362">
        <f ca="1"/>
        <v>42</v>
      </c>
      <c r="F362" t="str">
        <f ca="1"/>
        <v>2nd</v>
      </c>
    </row>
    <row r="363" spans="2:6" x14ac:dyDescent="0.45">
      <c r="B363" t="str">
        <f ca="1"/>
        <v>Caldwell, Master. Alden Gates</v>
      </c>
      <c r="C363" t="str">
        <f ca="1"/>
        <v>yes</v>
      </c>
      <c r="D363" t="str">
        <f ca="1"/>
        <v>male</v>
      </c>
      <c r="E363">
        <f ca="1"/>
        <v>0.83329999399999999</v>
      </c>
      <c r="F363" t="str">
        <f ca="1"/>
        <v>2nd</v>
      </c>
    </row>
    <row r="364" spans="2:6" x14ac:dyDescent="0.45">
      <c r="B364" t="str">
        <f ca="1"/>
        <v>Caldwell, Mr. Albert Francis</v>
      </c>
      <c r="C364" t="str">
        <f ca="1"/>
        <v>yes</v>
      </c>
      <c r="D364" t="str">
        <f ca="1"/>
        <v>male</v>
      </c>
      <c r="E364">
        <f ca="1"/>
        <v>26</v>
      </c>
      <c r="F364" t="str">
        <f ca="1"/>
        <v>2nd</v>
      </c>
    </row>
    <row r="365" spans="2:6" x14ac:dyDescent="0.45">
      <c r="B365" t="str">
        <f ca="1"/>
        <v>Caldwell, Mrs. Albert Francis (</v>
      </c>
      <c r="C365" t="str">
        <f ca="1"/>
        <v>yes</v>
      </c>
      <c r="D365" t="str">
        <f ca="1"/>
        <v>female</v>
      </c>
      <c r="E365">
        <f ca="1"/>
        <v>22</v>
      </c>
      <c r="F365" t="str">
        <f ca="1"/>
        <v>2nd</v>
      </c>
    </row>
    <row r="366" spans="2:6" x14ac:dyDescent="0.45">
      <c r="B366" t="str">
        <f ca="1"/>
        <v>Cameron, Miss. Clear Annie</v>
      </c>
      <c r="C366" t="str">
        <f ca="1"/>
        <v>yes</v>
      </c>
      <c r="D366" t="str">
        <f ca="1"/>
        <v>female</v>
      </c>
      <c r="E366">
        <f ca="1"/>
        <v>35</v>
      </c>
      <c r="F366" t="str">
        <f ca="1"/>
        <v>2nd</v>
      </c>
    </row>
    <row r="367" spans="2:6" x14ac:dyDescent="0.45">
      <c r="B367" t="str">
        <f ca="1"/>
        <v>Campbell, Mr. William</v>
      </c>
      <c r="C367" t="str">
        <f ca="1"/>
        <v>no</v>
      </c>
      <c r="D367" t="str">
        <f ca="1"/>
        <v>male</v>
      </c>
      <c r="E367" t="e">
        <f ca="1"/>
        <v>#N/A</v>
      </c>
      <c r="F367" t="str">
        <f ca="1"/>
        <v>2nd</v>
      </c>
    </row>
    <row r="368" spans="2:6" x14ac:dyDescent="0.45">
      <c r="B368" t="str">
        <f ca="1"/>
        <v>Carbines, Mr. William</v>
      </c>
      <c r="C368" t="str">
        <f ca="1"/>
        <v>no</v>
      </c>
      <c r="D368" t="str">
        <f ca="1"/>
        <v>male</v>
      </c>
      <c r="E368">
        <f ca="1"/>
        <v>19</v>
      </c>
      <c r="F368" t="str">
        <f ca="1"/>
        <v>2nd</v>
      </c>
    </row>
    <row r="369" spans="2:6" x14ac:dyDescent="0.45">
      <c r="B369" t="str">
        <f ca="1"/>
        <v>Carter, Mrs. Ernest Courtenay (</v>
      </c>
      <c r="C369" t="str">
        <f ca="1"/>
        <v>no</v>
      </c>
      <c r="D369" t="str">
        <f ca="1"/>
        <v>female</v>
      </c>
      <c r="E369">
        <f ca="1"/>
        <v>44</v>
      </c>
      <c r="F369" t="str">
        <f ca="1"/>
        <v>2nd</v>
      </c>
    </row>
    <row r="370" spans="2:6" x14ac:dyDescent="0.45">
      <c r="B370" t="str">
        <f ca="1"/>
        <v>Carter, Rev. Ernest Courtenay</v>
      </c>
      <c r="C370" t="str">
        <f ca="1"/>
        <v>no</v>
      </c>
      <c r="D370" t="str">
        <f ca="1"/>
        <v>male</v>
      </c>
      <c r="E370">
        <f ca="1"/>
        <v>54</v>
      </c>
      <c r="F370" t="str">
        <f ca="1"/>
        <v>2nd</v>
      </c>
    </row>
    <row r="371" spans="2:6" x14ac:dyDescent="0.45">
      <c r="B371" t="str">
        <f ca="1"/>
        <v>Chapman, Mr. Charles Henry</v>
      </c>
      <c r="C371" t="str">
        <f ca="1"/>
        <v>no</v>
      </c>
      <c r="D371" t="str">
        <f ca="1"/>
        <v>male</v>
      </c>
      <c r="E371">
        <f ca="1"/>
        <v>52</v>
      </c>
      <c r="F371" t="str">
        <f ca="1"/>
        <v>2nd</v>
      </c>
    </row>
    <row r="372" spans="2:6" x14ac:dyDescent="0.45">
      <c r="B372" t="str">
        <f ca="1"/>
        <v>Chapman, Mr. John Henry</v>
      </c>
      <c r="C372" t="str">
        <f ca="1"/>
        <v>no</v>
      </c>
      <c r="D372" t="str">
        <f ca="1"/>
        <v>male</v>
      </c>
      <c r="E372">
        <f ca="1"/>
        <v>37</v>
      </c>
      <c r="F372" t="str">
        <f ca="1"/>
        <v>2nd</v>
      </c>
    </row>
    <row r="373" spans="2:6" x14ac:dyDescent="0.45">
      <c r="B373" t="str">
        <f ca="1"/>
        <v>Chapman, Mrs. John Henry (Sara</v>
      </c>
      <c r="C373" t="str">
        <f ca="1"/>
        <v>no</v>
      </c>
      <c r="D373" t="str">
        <f ca="1"/>
        <v>female</v>
      </c>
      <c r="E373">
        <f ca="1"/>
        <v>29</v>
      </c>
      <c r="F373" t="str">
        <f ca="1"/>
        <v>2nd</v>
      </c>
    </row>
    <row r="374" spans="2:6" x14ac:dyDescent="0.45">
      <c r="B374" t="str">
        <f ca="1"/>
        <v>Christy, Miss. Julie Rachel</v>
      </c>
      <c r="C374" t="str">
        <f ca="1"/>
        <v>yes</v>
      </c>
      <c r="D374" t="str">
        <f ca="1"/>
        <v>female</v>
      </c>
      <c r="E374">
        <f ca="1"/>
        <v>25</v>
      </c>
      <c r="F374" t="str">
        <f ca="1"/>
        <v>2nd</v>
      </c>
    </row>
    <row r="375" spans="2:6" x14ac:dyDescent="0.45">
      <c r="B375" t="str">
        <f ca="1"/>
        <v>Christy, Mrs. (Alice Frances)</v>
      </c>
      <c r="C375" t="str">
        <f ca="1"/>
        <v>yes</v>
      </c>
      <c r="D375" t="str">
        <f ca="1"/>
        <v>female</v>
      </c>
      <c r="E375">
        <f ca="1"/>
        <v>45</v>
      </c>
      <c r="F375" t="str">
        <f ca="1"/>
        <v>2nd</v>
      </c>
    </row>
    <row r="376" spans="2:6" x14ac:dyDescent="0.45">
      <c r="B376" t="str">
        <f ca="1"/>
        <v>Clarke, Mr. Charles Valentine</v>
      </c>
      <c r="C376" t="str">
        <f ca="1"/>
        <v>no</v>
      </c>
      <c r="D376" t="str">
        <f ca="1"/>
        <v>male</v>
      </c>
      <c r="E376">
        <f ca="1"/>
        <v>29</v>
      </c>
      <c r="F376" t="str">
        <f ca="1"/>
        <v>2nd</v>
      </c>
    </row>
    <row r="377" spans="2:6" x14ac:dyDescent="0.45">
      <c r="B377" t="str">
        <f ca="1"/>
        <v>Clarke, Mrs. Charles V (Ada Mar</v>
      </c>
      <c r="C377" t="str">
        <f ca="1"/>
        <v>yes</v>
      </c>
      <c r="D377" t="str">
        <f ca="1"/>
        <v>female</v>
      </c>
      <c r="E377">
        <f ca="1"/>
        <v>28</v>
      </c>
      <c r="F377" t="str">
        <f ca="1"/>
        <v>2nd</v>
      </c>
    </row>
    <row r="378" spans="2:6" x14ac:dyDescent="0.45">
      <c r="B378" t="str">
        <f ca="1"/>
        <v>Coleridge, Mr. Reginald Charles</v>
      </c>
      <c r="C378" t="str">
        <f ca="1"/>
        <v>no</v>
      </c>
      <c r="D378" t="str">
        <f ca="1"/>
        <v>male</v>
      </c>
      <c r="E378">
        <f ca="1"/>
        <v>29</v>
      </c>
      <c r="F378" t="str">
        <f ca="1"/>
        <v>2nd</v>
      </c>
    </row>
    <row r="379" spans="2:6" x14ac:dyDescent="0.45">
      <c r="B379" t="str">
        <f ca="1"/>
        <v>Collander, Mr. Erik Gustaf</v>
      </c>
      <c r="C379" t="str">
        <f ca="1"/>
        <v>no</v>
      </c>
      <c r="D379" t="str">
        <f ca="1"/>
        <v>male</v>
      </c>
      <c r="E379">
        <f ca="1"/>
        <v>28</v>
      </c>
      <c r="F379" t="str">
        <f ca="1"/>
        <v>2nd</v>
      </c>
    </row>
    <row r="380" spans="2:6" x14ac:dyDescent="0.45">
      <c r="B380" t="str">
        <f ca="1"/>
        <v>Collett, Mr. Sidney C Stuart</v>
      </c>
      <c r="C380" t="str">
        <f ca="1"/>
        <v>yes</v>
      </c>
      <c r="D380" t="str">
        <f ca="1"/>
        <v>male</v>
      </c>
      <c r="E380">
        <f ca="1"/>
        <v>24</v>
      </c>
      <c r="F380" t="str">
        <f ca="1"/>
        <v>2nd</v>
      </c>
    </row>
    <row r="381" spans="2:6" x14ac:dyDescent="0.45">
      <c r="B381" t="str">
        <f ca="1"/>
        <v>Collyer, Miss. Marjorie Lottie</v>
      </c>
      <c r="C381" t="str">
        <f ca="1"/>
        <v>yes</v>
      </c>
      <c r="D381" t="str">
        <f ca="1"/>
        <v>female</v>
      </c>
      <c r="E381">
        <f ca="1"/>
        <v>8</v>
      </c>
      <c r="F381" t="str">
        <f ca="1"/>
        <v>2nd</v>
      </c>
    </row>
    <row r="382" spans="2:6" x14ac:dyDescent="0.45">
      <c r="B382" t="str">
        <f ca="1"/>
        <v>Collyer, Mr. Harvey</v>
      </c>
      <c r="C382" t="str">
        <f ca="1"/>
        <v>no</v>
      </c>
      <c r="D382" t="str">
        <f ca="1"/>
        <v>male</v>
      </c>
      <c r="E382">
        <f ca="1"/>
        <v>31</v>
      </c>
      <c r="F382" t="str">
        <f ca="1"/>
        <v>2nd</v>
      </c>
    </row>
    <row r="383" spans="2:6" x14ac:dyDescent="0.45">
      <c r="B383" t="str">
        <f ca="1"/>
        <v>Collyer, Mrs. Harvey (Charlotte</v>
      </c>
      <c r="C383" t="str">
        <f ca="1"/>
        <v>yes</v>
      </c>
      <c r="D383" t="str">
        <f ca="1"/>
        <v>female</v>
      </c>
      <c r="E383">
        <f ca="1"/>
        <v>31</v>
      </c>
      <c r="F383" t="str">
        <f ca="1"/>
        <v>2nd</v>
      </c>
    </row>
    <row r="384" spans="2:6" x14ac:dyDescent="0.45">
      <c r="B384" t="str">
        <f ca="1"/>
        <v>Cook, Mrs. (Selena Rogers)</v>
      </c>
      <c r="C384" t="str">
        <f ca="1"/>
        <v>yes</v>
      </c>
      <c r="D384" t="str">
        <f ca="1"/>
        <v>female</v>
      </c>
      <c r="E384">
        <f ca="1"/>
        <v>22</v>
      </c>
      <c r="F384" t="str">
        <f ca="1"/>
        <v>2nd</v>
      </c>
    </row>
    <row r="385" spans="2:6" x14ac:dyDescent="0.45">
      <c r="B385" t="str">
        <f ca="1"/>
        <v>Corbett, Mrs. Walter H (Irene C</v>
      </c>
      <c r="C385" t="str">
        <f ca="1"/>
        <v>no</v>
      </c>
      <c r="D385" t="str">
        <f ca="1"/>
        <v>female</v>
      </c>
      <c r="E385">
        <f ca="1"/>
        <v>30</v>
      </c>
      <c r="F385" t="str">
        <f ca="1"/>
        <v>2nd</v>
      </c>
    </row>
    <row r="386" spans="2:6" x14ac:dyDescent="0.45">
      <c r="B386" t="str">
        <f ca="1"/>
        <v>Corey, Mrs. Percy C (Mary Phyll</v>
      </c>
      <c r="C386" t="str">
        <f ca="1"/>
        <v>no</v>
      </c>
      <c r="D386" t="str">
        <f ca="1"/>
        <v>female</v>
      </c>
      <c r="E386" t="e">
        <f ca="1"/>
        <v>#N/A</v>
      </c>
      <c r="F386" t="str">
        <f ca="1"/>
        <v>2nd</v>
      </c>
    </row>
    <row r="387" spans="2:6" x14ac:dyDescent="0.45">
      <c r="B387" t="str">
        <f ca="1"/>
        <v>Cotterill, Mr. Henry Harry</v>
      </c>
      <c r="C387" t="str">
        <f ca="1"/>
        <v>no</v>
      </c>
      <c r="D387" t="str">
        <f ca="1"/>
        <v>male</v>
      </c>
      <c r="E387">
        <f ca="1"/>
        <v>21</v>
      </c>
      <c r="F387" t="str">
        <f ca="1"/>
        <v>2nd</v>
      </c>
    </row>
    <row r="388" spans="2:6" x14ac:dyDescent="0.45">
      <c r="B388" t="str">
        <f ca="1"/>
        <v>Cunningham, Mr. Alfred Fleming</v>
      </c>
      <c r="C388" t="str">
        <f ca="1"/>
        <v>no</v>
      </c>
      <c r="D388" t="str">
        <f ca="1"/>
        <v>male</v>
      </c>
      <c r="E388" t="e">
        <f ca="1"/>
        <v>#N/A</v>
      </c>
      <c r="F388" t="str">
        <f ca="1"/>
        <v>2nd</v>
      </c>
    </row>
    <row r="389" spans="2:6" x14ac:dyDescent="0.45">
      <c r="B389" t="str">
        <f ca="1"/>
        <v>Davies, Master. John Morgan Jr</v>
      </c>
      <c r="C389" t="str">
        <f ca="1"/>
        <v>yes</v>
      </c>
      <c r="D389" t="str">
        <f ca="1"/>
        <v>male</v>
      </c>
      <c r="E389">
        <f ca="1"/>
        <v>8</v>
      </c>
      <c r="F389" t="str">
        <f ca="1"/>
        <v>2nd</v>
      </c>
    </row>
    <row r="390" spans="2:6" x14ac:dyDescent="0.45">
      <c r="B390" t="str">
        <f ca="1"/>
        <v>Davies, Mr. Charles Henry</v>
      </c>
      <c r="C390" t="str">
        <f ca="1"/>
        <v>no</v>
      </c>
      <c r="D390" t="str">
        <f ca="1"/>
        <v>male</v>
      </c>
      <c r="E390">
        <f ca="1"/>
        <v>18</v>
      </c>
      <c r="F390" t="str">
        <f ca="1"/>
        <v>2nd</v>
      </c>
    </row>
    <row r="391" spans="2:6" x14ac:dyDescent="0.45">
      <c r="B391" t="str">
        <f ca="1"/>
        <v>Davies, Mrs. John Morgan (Eliza</v>
      </c>
      <c r="C391" t="str">
        <f ca="1"/>
        <v>yes</v>
      </c>
      <c r="D391" t="str">
        <f ca="1"/>
        <v>female</v>
      </c>
      <c r="E391">
        <f ca="1"/>
        <v>48</v>
      </c>
      <c r="F391" t="str">
        <f ca="1"/>
        <v>2nd</v>
      </c>
    </row>
    <row r="392" spans="2:6" x14ac:dyDescent="0.45">
      <c r="B392" t="str">
        <f ca="1"/>
        <v>Davis, Miss. Mary</v>
      </c>
      <c r="C392" t="str">
        <f ca="1"/>
        <v>yes</v>
      </c>
      <c r="D392" t="str">
        <f ca="1"/>
        <v>female</v>
      </c>
      <c r="E392">
        <f ca="1"/>
        <v>28</v>
      </c>
      <c r="F392" t="str">
        <f ca="1"/>
        <v>2nd</v>
      </c>
    </row>
    <row r="393" spans="2:6" x14ac:dyDescent="0.45">
      <c r="B393" t="str">
        <f ca="1"/>
        <v>de Brito, Mr. Jose Joaquim</v>
      </c>
      <c r="C393" t="str">
        <f ca="1"/>
        <v>no</v>
      </c>
      <c r="D393" t="str">
        <f ca="1"/>
        <v>male</v>
      </c>
      <c r="E393">
        <f ca="1"/>
        <v>32</v>
      </c>
      <c r="F393" t="str">
        <f ca="1"/>
        <v>2nd</v>
      </c>
    </row>
    <row r="394" spans="2:6" x14ac:dyDescent="0.45">
      <c r="B394" t="str">
        <f ca="1"/>
        <v>Deacon, Mr. Percy William</v>
      </c>
      <c r="C394" t="str">
        <f ca="1"/>
        <v>no</v>
      </c>
      <c r="D394" t="str">
        <f ca="1"/>
        <v>male</v>
      </c>
      <c r="E394">
        <f ca="1"/>
        <v>17</v>
      </c>
      <c r="F394" t="str">
        <f ca="1"/>
        <v>2nd</v>
      </c>
    </row>
    <row r="395" spans="2:6" x14ac:dyDescent="0.45">
      <c r="B395" t="str">
        <f ca="1"/>
        <v>del Carlo, Mr. Sebastiano</v>
      </c>
      <c r="C395" t="str">
        <f ca="1"/>
        <v>no</v>
      </c>
      <c r="D395" t="str">
        <f ca="1"/>
        <v>male</v>
      </c>
      <c r="E395">
        <f ca="1"/>
        <v>29</v>
      </c>
      <c r="F395" t="str">
        <f ca="1"/>
        <v>2nd</v>
      </c>
    </row>
    <row r="396" spans="2:6" x14ac:dyDescent="0.45">
      <c r="B396" t="str">
        <f ca="1"/>
        <v>del Carlo, Mrs. Sebastiano (Arg</v>
      </c>
      <c r="C396" t="str">
        <f ca="1"/>
        <v>yes</v>
      </c>
      <c r="D396" t="str">
        <f ca="1"/>
        <v>female</v>
      </c>
      <c r="E396">
        <f ca="1"/>
        <v>24</v>
      </c>
      <c r="F396" t="str">
        <f ca="1"/>
        <v>2nd</v>
      </c>
    </row>
    <row r="397" spans="2:6" x14ac:dyDescent="0.45">
      <c r="B397" t="str">
        <f ca="1"/>
        <v>Denbury, Mr. Herbert</v>
      </c>
      <c r="C397" t="str">
        <f ca="1"/>
        <v>no</v>
      </c>
      <c r="D397" t="str">
        <f ca="1"/>
        <v>male</v>
      </c>
      <c r="E397">
        <f ca="1"/>
        <v>25</v>
      </c>
      <c r="F397" t="str">
        <f ca="1"/>
        <v>2nd</v>
      </c>
    </row>
    <row r="398" spans="2:6" x14ac:dyDescent="0.45">
      <c r="B398" t="str">
        <f ca="1"/>
        <v>Dibden, Mr. William</v>
      </c>
      <c r="C398" t="str">
        <f ca="1"/>
        <v>no</v>
      </c>
      <c r="D398" t="str">
        <f ca="1"/>
        <v>male</v>
      </c>
      <c r="E398">
        <f ca="1"/>
        <v>18</v>
      </c>
      <c r="F398" t="str">
        <f ca="1"/>
        <v>2nd</v>
      </c>
    </row>
    <row r="399" spans="2:6" x14ac:dyDescent="0.45">
      <c r="B399" t="str">
        <f ca="1"/>
        <v>Doling, Miss. Elsie</v>
      </c>
      <c r="C399" t="str">
        <f ca="1"/>
        <v>yes</v>
      </c>
      <c r="D399" t="str">
        <f ca="1"/>
        <v>female</v>
      </c>
      <c r="E399">
        <f ca="1"/>
        <v>18</v>
      </c>
      <c r="F399" t="str">
        <f ca="1"/>
        <v>2nd</v>
      </c>
    </row>
    <row r="400" spans="2:6" x14ac:dyDescent="0.45">
      <c r="B400" t="str">
        <f ca="1"/>
        <v>Doling, Mrs. John T (Ada Julia</v>
      </c>
      <c r="C400" t="str">
        <f ca="1"/>
        <v>yes</v>
      </c>
      <c r="D400" t="str">
        <f ca="1"/>
        <v>female</v>
      </c>
      <c r="E400">
        <f ca="1"/>
        <v>34</v>
      </c>
      <c r="F400" t="str">
        <f ca="1"/>
        <v>2nd</v>
      </c>
    </row>
    <row r="401" spans="2:6" x14ac:dyDescent="0.45">
      <c r="B401" t="str">
        <f ca="1"/>
        <v>Downton, Mr. William James</v>
      </c>
      <c r="C401" t="str">
        <f ca="1"/>
        <v>no</v>
      </c>
      <c r="D401" t="str">
        <f ca="1"/>
        <v>male</v>
      </c>
      <c r="E401">
        <f ca="1"/>
        <v>54</v>
      </c>
      <c r="F401" t="str">
        <f ca="1"/>
        <v>2nd</v>
      </c>
    </row>
    <row r="402" spans="2:6" x14ac:dyDescent="0.45">
      <c r="B402" t="str">
        <f ca="1"/>
        <v>Drew, Master. Marshall Brines</v>
      </c>
      <c r="C402" t="str">
        <f ca="1"/>
        <v>yes</v>
      </c>
      <c r="D402" t="str">
        <f ca="1"/>
        <v>male</v>
      </c>
      <c r="E402">
        <f ca="1"/>
        <v>8</v>
      </c>
      <c r="F402" t="str">
        <f ca="1"/>
        <v>2nd</v>
      </c>
    </row>
    <row r="403" spans="2:6" x14ac:dyDescent="0.45">
      <c r="B403" t="str">
        <f ca="1"/>
        <v>Drew, Mr. James Vivian</v>
      </c>
      <c r="C403" t="str">
        <f ca="1"/>
        <v>no</v>
      </c>
      <c r="D403" t="str">
        <f ca="1"/>
        <v>male</v>
      </c>
      <c r="E403">
        <f ca="1"/>
        <v>42</v>
      </c>
      <c r="F403" t="str">
        <f ca="1"/>
        <v>2nd</v>
      </c>
    </row>
    <row r="404" spans="2:6" x14ac:dyDescent="0.45">
      <c r="B404" t="str">
        <f ca="1"/>
        <v>Drew, Mrs. James Vivian (Lulu T</v>
      </c>
      <c r="C404" t="str">
        <f ca="1"/>
        <v>yes</v>
      </c>
      <c r="D404" t="str">
        <f ca="1"/>
        <v>female</v>
      </c>
      <c r="E404">
        <f ca="1"/>
        <v>34</v>
      </c>
      <c r="F404" t="str">
        <f ca="1"/>
        <v>2nd</v>
      </c>
    </row>
    <row r="405" spans="2:6" x14ac:dyDescent="0.45">
      <c r="B405" t="str">
        <f ca="1"/>
        <v>Duran y More, Miss. Asuncion</v>
      </c>
      <c r="C405" t="str">
        <f ca="1"/>
        <v>yes</v>
      </c>
      <c r="D405" t="str">
        <f ca="1"/>
        <v>female</v>
      </c>
      <c r="E405">
        <f ca="1"/>
        <v>27</v>
      </c>
      <c r="F405" t="str">
        <f ca="1"/>
        <v>2nd</v>
      </c>
    </row>
    <row r="406" spans="2:6" x14ac:dyDescent="0.45">
      <c r="B406" t="str">
        <f ca="1"/>
        <v>Duran y More, Miss. Florentina</v>
      </c>
      <c r="C406" t="str">
        <f ca="1"/>
        <v>yes</v>
      </c>
      <c r="D406" t="str">
        <f ca="1"/>
        <v>female</v>
      </c>
      <c r="E406">
        <f ca="1"/>
        <v>30</v>
      </c>
      <c r="F406" t="str">
        <f ca="1"/>
        <v>2nd</v>
      </c>
    </row>
    <row r="407" spans="2:6" x14ac:dyDescent="0.45">
      <c r="B407" t="str">
        <f ca="1"/>
        <v>Eitemiller, Mr. George Floyd</v>
      </c>
      <c r="C407" t="str">
        <f ca="1"/>
        <v>no</v>
      </c>
      <c r="D407" t="str">
        <f ca="1"/>
        <v>male</v>
      </c>
      <c r="E407">
        <f ca="1"/>
        <v>23</v>
      </c>
      <c r="F407" t="str">
        <f ca="1"/>
        <v>2nd</v>
      </c>
    </row>
    <row r="408" spans="2:6" x14ac:dyDescent="0.45">
      <c r="B408" t="str">
        <f ca="1"/>
        <v>Enander, Mr. Ingvar</v>
      </c>
      <c r="C408" t="str">
        <f ca="1"/>
        <v>no</v>
      </c>
      <c r="D408" t="str">
        <f ca="1"/>
        <v>male</v>
      </c>
      <c r="E408">
        <f ca="1"/>
        <v>21</v>
      </c>
      <c r="F408" t="str">
        <f ca="1"/>
        <v>2nd</v>
      </c>
    </row>
    <row r="409" spans="2:6" x14ac:dyDescent="0.45">
      <c r="B409" t="str">
        <f ca="1"/>
        <v>Fahlstrom, Mr. Arne Jonas</v>
      </c>
      <c r="C409" t="str">
        <f ca="1"/>
        <v>no</v>
      </c>
      <c r="D409" t="str">
        <f ca="1"/>
        <v>male</v>
      </c>
      <c r="E409">
        <f ca="1"/>
        <v>18</v>
      </c>
      <c r="F409" t="str">
        <f ca="1"/>
        <v>2nd</v>
      </c>
    </row>
    <row r="410" spans="2:6" x14ac:dyDescent="0.45">
      <c r="B410" t="str">
        <f ca="1"/>
        <v>Faunthorpe, Mr. Harry</v>
      </c>
      <c r="C410" t="str">
        <f ca="1"/>
        <v>no</v>
      </c>
      <c r="D410" t="str">
        <f ca="1"/>
        <v>male</v>
      </c>
      <c r="E410">
        <f ca="1"/>
        <v>40</v>
      </c>
      <c r="F410" t="str">
        <f ca="1"/>
        <v>2nd</v>
      </c>
    </row>
    <row r="411" spans="2:6" x14ac:dyDescent="0.45">
      <c r="B411" t="str">
        <f ca="1"/>
        <v>Faunthorpe, Mrs. Lizzie (Elizab</v>
      </c>
      <c r="C411" t="str">
        <f ca="1"/>
        <v>yes</v>
      </c>
      <c r="D411" t="str">
        <f ca="1"/>
        <v>female</v>
      </c>
      <c r="E411">
        <f ca="1"/>
        <v>29</v>
      </c>
      <c r="F411" t="str">
        <f ca="1"/>
        <v>2nd</v>
      </c>
    </row>
    <row r="412" spans="2:6" x14ac:dyDescent="0.45">
      <c r="B412" t="str">
        <f ca="1"/>
        <v>Fillbrook, Mr. Joseph Charles</v>
      </c>
      <c r="C412" t="str">
        <f ca="1"/>
        <v>no</v>
      </c>
      <c r="D412" t="str">
        <f ca="1"/>
        <v>male</v>
      </c>
      <c r="E412">
        <f ca="1"/>
        <v>18</v>
      </c>
      <c r="F412" t="str">
        <f ca="1"/>
        <v>2nd</v>
      </c>
    </row>
    <row r="413" spans="2:6" x14ac:dyDescent="0.45">
      <c r="B413" t="str">
        <f ca="1"/>
        <v>Fox, Mr. Stanley Hubert</v>
      </c>
      <c r="C413" t="str">
        <f ca="1"/>
        <v>no</v>
      </c>
      <c r="D413" t="str">
        <f ca="1"/>
        <v>male</v>
      </c>
      <c r="E413">
        <f ca="1"/>
        <v>36</v>
      </c>
      <c r="F413" t="str">
        <f ca="1"/>
        <v>2nd</v>
      </c>
    </row>
    <row r="414" spans="2:6" x14ac:dyDescent="0.45">
      <c r="B414" t="str">
        <f ca="1"/>
        <v>Frost, Mr. Anthony Wood Archie</v>
      </c>
      <c r="C414" t="str">
        <f ca="1"/>
        <v>no</v>
      </c>
      <c r="D414" t="str">
        <f ca="1"/>
        <v>male</v>
      </c>
      <c r="E414" t="e">
        <f ca="1"/>
        <v>#N/A</v>
      </c>
      <c r="F414" t="str">
        <f ca="1"/>
        <v>2nd</v>
      </c>
    </row>
    <row r="415" spans="2:6" x14ac:dyDescent="0.45">
      <c r="B415" t="str">
        <f ca="1"/>
        <v>Funk, Miss. Annie Clemmer</v>
      </c>
      <c r="C415" t="str">
        <f ca="1"/>
        <v>no</v>
      </c>
      <c r="D415" t="str">
        <f ca="1"/>
        <v>female</v>
      </c>
      <c r="E415">
        <f ca="1"/>
        <v>38</v>
      </c>
      <c r="F415" t="str">
        <f ca="1"/>
        <v>2nd</v>
      </c>
    </row>
    <row r="416" spans="2:6" x14ac:dyDescent="0.45">
      <c r="B416" t="str">
        <f ca="1"/>
        <v>Fynney, Mr. Joseph J</v>
      </c>
      <c r="C416" t="str">
        <f ca="1"/>
        <v>no</v>
      </c>
      <c r="D416" t="str">
        <f ca="1"/>
        <v>male</v>
      </c>
      <c r="E416">
        <f ca="1"/>
        <v>35</v>
      </c>
      <c r="F416" t="str">
        <f ca="1"/>
        <v>2nd</v>
      </c>
    </row>
    <row r="417" spans="2:6" x14ac:dyDescent="0.45">
      <c r="B417" t="str">
        <f ca="1"/>
        <v>Gale, Mr. Harry</v>
      </c>
      <c r="C417" t="str">
        <f ca="1"/>
        <v>no</v>
      </c>
      <c r="D417" t="str">
        <f ca="1"/>
        <v>male</v>
      </c>
      <c r="E417">
        <f ca="1"/>
        <v>38</v>
      </c>
      <c r="F417" t="str">
        <f ca="1"/>
        <v>2nd</v>
      </c>
    </row>
    <row r="418" spans="2:6" x14ac:dyDescent="0.45">
      <c r="B418" t="str">
        <f ca="1"/>
        <v>Gale, Mr. Shadrach</v>
      </c>
      <c r="C418" t="str">
        <f ca="1"/>
        <v>no</v>
      </c>
      <c r="D418" t="str">
        <f ca="1"/>
        <v>male</v>
      </c>
      <c r="E418">
        <f ca="1"/>
        <v>34</v>
      </c>
      <c r="F418" t="str">
        <f ca="1"/>
        <v>2nd</v>
      </c>
    </row>
    <row r="419" spans="2:6" x14ac:dyDescent="0.45">
      <c r="B419" t="str">
        <f ca="1"/>
        <v>Garside, Miss. Ethel</v>
      </c>
      <c r="C419" t="str">
        <f ca="1"/>
        <v>yes</v>
      </c>
      <c r="D419" t="str">
        <f ca="1"/>
        <v>female</v>
      </c>
      <c r="E419">
        <f ca="1"/>
        <v>34</v>
      </c>
      <c r="F419" t="str">
        <f ca="1"/>
        <v>2nd</v>
      </c>
    </row>
    <row r="420" spans="2:6" x14ac:dyDescent="0.45">
      <c r="B420" t="str">
        <f ca="1"/>
        <v>Gaskell, Mr. Alfred</v>
      </c>
      <c r="C420" t="str">
        <f ca="1"/>
        <v>no</v>
      </c>
      <c r="D420" t="str">
        <f ca="1"/>
        <v>male</v>
      </c>
      <c r="E420">
        <f ca="1"/>
        <v>16</v>
      </c>
      <c r="F420" t="str">
        <f ca="1"/>
        <v>2nd</v>
      </c>
    </row>
    <row r="421" spans="2:6" x14ac:dyDescent="0.45">
      <c r="B421" t="str">
        <f ca="1"/>
        <v>Gavey, Mr. Lawrence</v>
      </c>
      <c r="C421" t="str">
        <f ca="1"/>
        <v>no</v>
      </c>
      <c r="D421" t="str">
        <f ca="1"/>
        <v>male</v>
      </c>
      <c r="E421">
        <f ca="1"/>
        <v>26</v>
      </c>
      <c r="F421" t="str">
        <f ca="1"/>
        <v>2nd</v>
      </c>
    </row>
    <row r="422" spans="2:6" x14ac:dyDescent="0.45">
      <c r="B422" t="str">
        <f ca="1"/>
        <v>Gilbert, Mr. William</v>
      </c>
      <c r="C422" t="str">
        <f ca="1"/>
        <v>no</v>
      </c>
      <c r="D422" t="str">
        <f ca="1"/>
        <v>male</v>
      </c>
      <c r="E422">
        <f ca="1"/>
        <v>47</v>
      </c>
      <c r="F422" t="str">
        <f ca="1"/>
        <v>2nd</v>
      </c>
    </row>
    <row r="423" spans="2:6" x14ac:dyDescent="0.45">
      <c r="B423" t="str">
        <f ca="1"/>
        <v>Giles, Mr. Edgar</v>
      </c>
      <c r="C423" t="str">
        <f ca="1"/>
        <v>no</v>
      </c>
      <c r="D423" t="str">
        <f ca="1"/>
        <v>male</v>
      </c>
      <c r="E423">
        <f ca="1"/>
        <v>21</v>
      </c>
      <c r="F423" t="str">
        <f ca="1"/>
        <v>2nd</v>
      </c>
    </row>
    <row r="424" spans="2:6" x14ac:dyDescent="0.45">
      <c r="B424" t="str">
        <f ca="1"/>
        <v>Giles, Mr. Frederick Edward</v>
      </c>
      <c r="C424" t="str">
        <f ca="1"/>
        <v>no</v>
      </c>
      <c r="D424" t="str">
        <f ca="1"/>
        <v>male</v>
      </c>
      <c r="E424">
        <f ca="1"/>
        <v>21</v>
      </c>
      <c r="F424" t="str">
        <f ca="1"/>
        <v>2nd</v>
      </c>
    </row>
    <row r="425" spans="2:6" x14ac:dyDescent="0.45">
      <c r="B425" t="str">
        <f ca="1"/>
        <v>Giles, Mr. Ralph</v>
      </c>
      <c r="C425" t="str">
        <f ca="1"/>
        <v>no</v>
      </c>
      <c r="D425" t="str">
        <f ca="1"/>
        <v>male</v>
      </c>
      <c r="E425">
        <f ca="1"/>
        <v>24</v>
      </c>
      <c r="F425" t="str">
        <f ca="1"/>
        <v>2nd</v>
      </c>
    </row>
    <row r="426" spans="2:6" x14ac:dyDescent="0.45">
      <c r="B426" t="str">
        <f ca="1"/>
        <v>Gill, Mr. John William</v>
      </c>
      <c r="C426" t="str">
        <f ca="1"/>
        <v>no</v>
      </c>
      <c r="D426" t="str">
        <f ca="1"/>
        <v>male</v>
      </c>
      <c r="E426">
        <f ca="1"/>
        <v>24</v>
      </c>
      <c r="F426" t="str">
        <f ca="1"/>
        <v>2nd</v>
      </c>
    </row>
    <row r="427" spans="2:6" x14ac:dyDescent="0.45">
      <c r="B427" t="str">
        <f ca="1"/>
        <v>Gillespie, Mr. William Henry</v>
      </c>
      <c r="C427" t="str">
        <f ca="1"/>
        <v>no</v>
      </c>
      <c r="D427" t="str">
        <f ca="1"/>
        <v>male</v>
      </c>
      <c r="E427">
        <f ca="1"/>
        <v>34</v>
      </c>
      <c r="F427" t="str">
        <f ca="1"/>
        <v>2nd</v>
      </c>
    </row>
    <row r="428" spans="2:6" x14ac:dyDescent="0.45">
      <c r="B428" t="str">
        <f ca="1"/>
        <v>Givard, Mr. Hans Kristensen</v>
      </c>
      <c r="C428" t="str">
        <f ca="1"/>
        <v>no</v>
      </c>
      <c r="D428" t="str">
        <f ca="1"/>
        <v>male</v>
      </c>
      <c r="E428">
        <f ca="1"/>
        <v>30</v>
      </c>
      <c r="F428" t="str">
        <f ca="1"/>
        <v>2nd</v>
      </c>
    </row>
    <row r="429" spans="2:6" x14ac:dyDescent="0.45">
      <c r="B429" t="str">
        <f ca="1"/>
        <v>Greenberg, Mr. Samuel</v>
      </c>
      <c r="C429" t="str">
        <f ca="1"/>
        <v>no</v>
      </c>
      <c r="D429" t="str">
        <f ca="1"/>
        <v>male</v>
      </c>
      <c r="E429">
        <f ca="1"/>
        <v>52</v>
      </c>
      <c r="F429" t="str">
        <f ca="1"/>
        <v>2nd</v>
      </c>
    </row>
    <row r="430" spans="2:6" x14ac:dyDescent="0.45">
      <c r="B430" t="str">
        <f ca="1"/>
        <v>Hale, Mr. Reginald</v>
      </c>
      <c r="C430" t="str">
        <f ca="1"/>
        <v>no</v>
      </c>
      <c r="D430" t="str">
        <f ca="1"/>
        <v>male</v>
      </c>
      <c r="E430">
        <f ca="1"/>
        <v>30</v>
      </c>
      <c r="F430" t="str">
        <f ca="1"/>
        <v>2nd</v>
      </c>
    </row>
    <row r="431" spans="2:6" x14ac:dyDescent="0.45">
      <c r="B431" t="str">
        <f ca="1"/>
        <v>Hamalainen, Master. Viljo</v>
      </c>
      <c r="C431" t="str">
        <f ca="1"/>
        <v>yes</v>
      </c>
      <c r="D431" t="str">
        <f ca="1"/>
        <v>male</v>
      </c>
      <c r="E431">
        <f ca="1"/>
        <v>0.66670000600000001</v>
      </c>
      <c r="F431" t="str">
        <f ca="1"/>
        <v>2nd</v>
      </c>
    </row>
    <row r="432" spans="2:6" x14ac:dyDescent="0.45">
      <c r="B432" t="str">
        <f ca="1"/>
        <v>Hamalainen, Mrs. William (Anna)</v>
      </c>
      <c r="C432" t="str">
        <f ca="1"/>
        <v>yes</v>
      </c>
      <c r="D432" t="str">
        <f ca="1"/>
        <v>female</v>
      </c>
      <c r="E432">
        <f ca="1"/>
        <v>24</v>
      </c>
      <c r="F432" t="str">
        <f ca="1"/>
        <v>2nd</v>
      </c>
    </row>
    <row r="433" spans="2:6" x14ac:dyDescent="0.45">
      <c r="B433" t="str">
        <f ca="1"/>
        <v>Harbeck, Mr. William H</v>
      </c>
      <c r="C433" t="str">
        <f ca="1"/>
        <v>no</v>
      </c>
      <c r="D433" t="str">
        <f ca="1"/>
        <v>male</v>
      </c>
      <c r="E433">
        <f ca="1"/>
        <v>44</v>
      </c>
      <c r="F433" t="str">
        <f ca="1"/>
        <v>2nd</v>
      </c>
    </row>
    <row r="434" spans="2:6" x14ac:dyDescent="0.45">
      <c r="B434" t="str">
        <f ca="1"/>
        <v>Harper, Miss. Annie Jessie Nin</v>
      </c>
      <c r="C434" t="str">
        <f ca="1"/>
        <v>yes</v>
      </c>
      <c r="D434" t="str">
        <f ca="1"/>
        <v>female</v>
      </c>
      <c r="E434">
        <f ca="1"/>
        <v>6</v>
      </c>
      <c r="F434" t="str">
        <f ca="1"/>
        <v>2nd</v>
      </c>
    </row>
    <row r="435" spans="2:6" x14ac:dyDescent="0.45">
      <c r="B435" t="str">
        <f ca="1"/>
        <v>Harper, Rev. John</v>
      </c>
      <c r="C435" t="str">
        <f ca="1"/>
        <v>no</v>
      </c>
      <c r="D435" t="str">
        <f ca="1"/>
        <v>male</v>
      </c>
      <c r="E435">
        <f ca="1"/>
        <v>28</v>
      </c>
      <c r="F435" t="str">
        <f ca="1"/>
        <v>2nd</v>
      </c>
    </row>
    <row r="436" spans="2:6" x14ac:dyDescent="0.45">
      <c r="B436" t="str">
        <f ca="1"/>
        <v>Harris, Mr. George</v>
      </c>
      <c r="C436" t="str">
        <f ca="1"/>
        <v>yes</v>
      </c>
      <c r="D436" t="str">
        <f ca="1"/>
        <v>male</v>
      </c>
      <c r="E436">
        <f ca="1"/>
        <v>62</v>
      </c>
      <c r="F436" t="str">
        <f ca="1"/>
        <v>2nd</v>
      </c>
    </row>
    <row r="437" spans="2:6" x14ac:dyDescent="0.45">
      <c r="B437" t="str">
        <f ca="1"/>
        <v>Harris, Mr. Walter</v>
      </c>
      <c r="C437" t="str">
        <f ca="1"/>
        <v>no</v>
      </c>
      <c r="D437" t="str">
        <f ca="1"/>
        <v>male</v>
      </c>
      <c r="E437">
        <f ca="1"/>
        <v>30</v>
      </c>
      <c r="F437" t="str">
        <f ca="1"/>
        <v>2nd</v>
      </c>
    </row>
    <row r="438" spans="2:6" x14ac:dyDescent="0.45">
      <c r="B438" t="str">
        <f ca="1"/>
        <v>Hart, Miss. Eva Miriam</v>
      </c>
      <c r="C438" t="str">
        <f ca="1"/>
        <v>yes</v>
      </c>
      <c r="D438" t="str">
        <f ca="1"/>
        <v>female</v>
      </c>
      <c r="E438">
        <f ca="1"/>
        <v>7</v>
      </c>
      <c r="F438" t="str">
        <f ca="1"/>
        <v>2nd</v>
      </c>
    </row>
    <row r="439" spans="2:6" x14ac:dyDescent="0.45">
      <c r="B439" t="str">
        <f ca="1"/>
        <v>Hart, Mr. Benjamin</v>
      </c>
      <c r="C439" t="str">
        <f ca="1"/>
        <v>no</v>
      </c>
      <c r="D439" t="str">
        <f ca="1"/>
        <v>male</v>
      </c>
      <c r="E439">
        <f ca="1"/>
        <v>43</v>
      </c>
      <c r="F439" t="str">
        <f ca="1"/>
        <v>2nd</v>
      </c>
    </row>
    <row r="440" spans="2:6" x14ac:dyDescent="0.45">
      <c r="B440" t="str">
        <f ca="1"/>
        <v>Hart, Mrs. Benjamin (Esther Ada</v>
      </c>
      <c r="C440" t="str">
        <f ca="1"/>
        <v>yes</v>
      </c>
      <c r="D440" t="str">
        <f ca="1"/>
        <v>female</v>
      </c>
      <c r="E440">
        <f ca="1"/>
        <v>45</v>
      </c>
      <c r="F440" t="str">
        <f ca="1"/>
        <v>2nd</v>
      </c>
    </row>
    <row r="441" spans="2:6" x14ac:dyDescent="0.45">
      <c r="B441" t="str">
        <f ca="1"/>
        <v>Herman, Miss. Alice</v>
      </c>
      <c r="C441" t="str">
        <f ca="1"/>
        <v>yes</v>
      </c>
      <c r="D441" t="str">
        <f ca="1"/>
        <v>female</v>
      </c>
      <c r="E441">
        <f ca="1"/>
        <v>24</v>
      </c>
      <c r="F441" t="str">
        <f ca="1"/>
        <v>2nd</v>
      </c>
    </row>
    <row r="442" spans="2:6" x14ac:dyDescent="0.45">
      <c r="B442" t="str">
        <f ca="1"/>
        <v>Herman, Miss. Kate</v>
      </c>
      <c r="C442" t="str">
        <f ca="1"/>
        <v>yes</v>
      </c>
      <c r="D442" t="str">
        <f ca="1"/>
        <v>female</v>
      </c>
      <c r="E442">
        <f ca="1"/>
        <v>24</v>
      </c>
      <c r="F442" t="str">
        <f ca="1"/>
        <v>2nd</v>
      </c>
    </row>
    <row r="443" spans="2:6" x14ac:dyDescent="0.45">
      <c r="B443" t="str">
        <f ca="1"/>
        <v>Herman, Mr. Samuel</v>
      </c>
      <c r="C443" t="str">
        <f ca="1"/>
        <v>no</v>
      </c>
      <c r="D443" t="str">
        <f ca="1"/>
        <v>male</v>
      </c>
      <c r="E443">
        <f ca="1"/>
        <v>49</v>
      </c>
      <c r="F443" t="str">
        <f ca="1"/>
        <v>2nd</v>
      </c>
    </row>
    <row r="444" spans="2:6" x14ac:dyDescent="0.45">
      <c r="B444" t="str">
        <f ca="1"/>
        <v>Herman, Mrs. Samuel (Jane Laver</v>
      </c>
      <c r="C444" t="str">
        <f ca="1"/>
        <v>yes</v>
      </c>
      <c r="D444" t="str">
        <f ca="1"/>
        <v>female</v>
      </c>
      <c r="E444">
        <f ca="1"/>
        <v>48</v>
      </c>
      <c r="F444" t="str">
        <f ca="1"/>
        <v>2nd</v>
      </c>
    </row>
    <row r="445" spans="2:6" x14ac:dyDescent="0.45">
      <c r="B445" t="str">
        <f ca="1"/>
        <v>Hewlett, Mrs. (Mary D Kingcome)</v>
      </c>
      <c r="C445" t="str">
        <f ca="1"/>
        <v>yes</v>
      </c>
      <c r="D445" t="str">
        <f ca="1"/>
        <v>female</v>
      </c>
      <c r="E445">
        <f ca="1"/>
        <v>55</v>
      </c>
      <c r="F445" t="str">
        <f ca="1"/>
        <v>2nd</v>
      </c>
    </row>
    <row r="446" spans="2:6" x14ac:dyDescent="0.45">
      <c r="B446" t="str">
        <f ca="1"/>
        <v>Hickman, Mr. Leonard Mark</v>
      </c>
      <c r="C446" t="str">
        <f ca="1"/>
        <v>no</v>
      </c>
      <c r="D446" t="str">
        <f ca="1"/>
        <v>male</v>
      </c>
      <c r="E446">
        <f ca="1"/>
        <v>24</v>
      </c>
      <c r="F446" t="str">
        <f ca="1"/>
        <v>2nd</v>
      </c>
    </row>
    <row r="447" spans="2:6" x14ac:dyDescent="0.45">
      <c r="B447" t="str">
        <f ca="1"/>
        <v>Hickman, Mr. Lewis</v>
      </c>
      <c r="C447" t="str">
        <f ca="1"/>
        <v>no</v>
      </c>
      <c r="D447" t="str">
        <f ca="1"/>
        <v>male</v>
      </c>
      <c r="E447">
        <f ca="1"/>
        <v>32</v>
      </c>
      <c r="F447" t="str">
        <f ca="1"/>
        <v>2nd</v>
      </c>
    </row>
    <row r="448" spans="2:6" x14ac:dyDescent="0.45">
      <c r="B448" t="str">
        <f ca="1"/>
        <v>Hickman, Mr. Stanley George</v>
      </c>
      <c r="C448" t="str">
        <f ca="1"/>
        <v>no</v>
      </c>
      <c r="D448" t="str">
        <f ca="1"/>
        <v>male</v>
      </c>
      <c r="E448">
        <f ca="1"/>
        <v>21</v>
      </c>
      <c r="F448" t="str">
        <f ca="1"/>
        <v>2nd</v>
      </c>
    </row>
    <row r="449" spans="2:6" x14ac:dyDescent="0.45">
      <c r="B449" t="str">
        <f ca="1"/>
        <v>Hiltunen, Miss. Marta</v>
      </c>
      <c r="C449" t="str">
        <f ca="1"/>
        <v>no</v>
      </c>
      <c r="D449" t="str">
        <f ca="1"/>
        <v>female</v>
      </c>
      <c r="E449">
        <f ca="1"/>
        <v>18</v>
      </c>
      <c r="F449" t="str">
        <f ca="1"/>
        <v>2nd</v>
      </c>
    </row>
    <row r="450" spans="2:6" x14ac:dyDescent="0.45">
      <c r="B450" t="str">
        <f ca="1"/>
        <v>Hocking, Miss. Ellen Nellie</v>
      </c>
      <c r="C450" t="str">
        <f ca="1"/>
        <v>yes</v>
      </c>
      <c r="D450" t="str">
        <f ca="1"/>
        <v>female</v>
      </c>
      <c r="E450">
        <f ca="1"/>
        <v>20</v>
      </c>
      <c r="F450" t="str">
        <f ca="1"/>
        <v>2nd</v>
      </c>
    </row>
    <row r="451" spans="2:6" x14ac:dyDescent="0.45">
      <c r="B451" t="str">
        <f ca="1"/>
        <v>Hocking, Mr. Richard George</v>
      </c>
      <c r="C451" t="str">
        <f ca="1"/>
        <v>no</v>
      </c>
      <c r="D451" t="str">
        <f ca="1"/>
        <v>male</v>
      </c>
      <c r="E451">
        <f ca="1"/>
        <v>23</v>
      </c>
      <c r="F451" t="str">
        <f ca="1"/>
        <v>2nd</v>
      </c>
    </row>
    <row r="452" spans="2:6" x14ac:dyDescent="0.45">
      <c r="B452" t="str">
        <f ca="1"/>
        <v>Hocking, Mr. Samuel James Metca</v>
      </c>
      <c r="C452" t="str">
        <f ca="1"/>
        <v>no</v>
      </c>
      <c r="D452" t="str">
        <f ca="1"/>
        <v>male</v>
      </c>
      <c r="E452">
        <f ca="1"/>
        <v>36</v>
      </c>
      <c r="F452" t="str">
        <f ca="1"/>
        <v>2nd</v>
      </c>
    </row>
    <row r="453" spans="2:6" x14ac:dyDescent="0.45">
      <c r="B453" t="str">
        <f ca="1"/>
        <v>Hocking, Mrs. Elizabeth (Eliza</v>
      </c>
      <c r="C453" t="str">
        <f ca="1"/>
        <v>yes</v>
      </c>
      <c r="D453" t="str">
        <f ca="1"/>
        <v>female</v>
      </c>
      <c r="E453">
        <f ca="1"/>
        <v>54</v>
      </c>
      <c r="F453" t="str">
        <f ca="1"/>
        <v>2nd</v>
      </c>
    </row>
    <row r="454" spans="2:6" x14ac:dyDescent="0.45">
      <c r="B454" t="str">
        <f ca="1"/>
        <v>Hodges, Mr. Henry Price</v>
      </c>
      <c r="C454" t="str">
        <f ca="1"/>
        <v>no</v>
      </c>
      <c r="D454" t="str">
        <f ca="1"/>
        <v>male</v>
      </c>
      <c r="E454">
        <f ca="1"/>
        <v>50</v>
      </c>
      <c r="F454" t="str">
        <f ca="1"/>
        <v>2nd</v>
      </c>
    </row>
    <row r="455" spans="2:6" x14ac:dyDescent="0.45">
      <c r="B455" t="str">
        <f ca="1"/>
        <v>Hold, Mr. Stephen</v>
      </c>
      <c r="C455" t="str">
        <f ca="1"/>
        <v>no</v>
      </c>
      <c r="D455" t="str">
        <f ca="1"/>
        <v>male</v>
      </c>
      <c r="E455">
        <f ca="1"/>
        <v>44</v>
      </c>
      <c r="F455" t="str">
        <f ca="1"/>
        <v>2nd</v>
      </c>
    </row>
    <row r="456" spans="2:6" x14ac:dyDescent="0.45">
      <c r="B456" t="str">
        <f ca="1"/>
        <v>Hold, Mrs. Stephen (Annie Marga</v>
      </c>
      <c r="C456" t="str">
        <f ca="1"/>
        <v>yes</v>
      </c>
      <c r="D456" t="str">
        <f ca="1"/>
        <v>female</v>
      </c>
      <c r="E456">
        <f ca="1"/>
        <v>29</v>
      </c>
      <c r="F456" t="str">
        <f ca="1"/>
        <v>2nd</v>
      </c>
    </row>
    <row r="457" spans="2:6" x14ac:dyDescent="0.45">
      <c r="B457" t="str">
        <f ca="1"/>
        <v>Hood, Mr. Ambrose Jr</v>
      </c>
      <c r="C457" t="str">
        <f ca="1"/>
        <v>no</v>
      </c>
      <c r="D457" t="str">
        <f ca="1"/>
        <v>male</v>
      </c>
      <c r="E457">
        <f ca="1"/>
        <v>21</v>
      </c>
      <c r="F457" t="str">
        <f ca="1"/>
        <v>2nd</v>
      </c>
    </row>
    <row r="458" spans="2:6" x14ac:dyDescent="0.45">
      <c r="B458" t="str">
        <f ca="1"/>
        <v>Hosono, Mr. Masabumi</v>
      </c>
      <c r="C458" t="str">
        <f ca="1"/>
        <v>yes</v>
      </c>
      <c r="D458" t="str">
        <f ca="1"/>
        <v>male</v>
      </c>
      <c r="E458">
        <f ca="1"/>
        <v>42</v>
      </c>
      <c r="F458" t="str">
        <f ca="1"/>
        <v>2nd</v>
      </c>
    </row>
    <row r="459" spans="2:6" x14ac:dyDescent="0.45">
      <c r="B459" t="str">
        <f ca="1"/>
        <v>Howard, Mr. Benjamin</v>
      </c>
      <c r="C459" t="str">
        <f ca="1"/>
        <v>no</v>
      </c>
      <c r="D459" t="str">
        <f ca="1"/>
        <v>male</v>
      </c>
      <c r="E459">
        <f ca="1"/>
        <v>63</v>
      </c>
      <c r="F459" t="str">
        <f ca="1"/>
        <v>2nd</v>
      </c>
    </row>
    <row r="460" spans="2:6" x14ac:dyDescent="0.45">
      <c r="B460" t="str">
        <f ca="1"/>
        <v>Howard, Mrs. Benjamin (Ellen Tr</v>
      </c>
      <c r="C460" t="str">
        <f ca="1"/>
        <v>no</v>
      </c>
      <c r="D460" t="str">
        <f ca="1"/>
        <v>female</v>
      </c>
      <c r="E460">
        <f ca="1"/>
        <v>60</v>
      </c>
      <c r="F460" t="str">
        <f ca="1"/>
        <v>2nd</v>
      </c>
    </row>
    <row r="461" spans="2:6" x14ac:dyDescent="0.45">
      <c r="B461" t="str">
        <f ca="1"/>
        <v>Hunt, Mr. George Henry</v>
      </c>
      <c r="C461" t="str">
        <f ca="1"/>
        <v>no</v>
      </c>
      <c r="D461" t="str">
        <f ca="1"/>
        <v>male</v>
      </c>
      <c r="E461">
        <f ca="1"/>
        <v>33</v>
      </c>
      <c r="F461" t="str">
        <f ca="1"/>
        <v>2nd</v>
      </c>
    </row>
    <row r="462" spans="2:6" x14ac:dyDescent="0.45">
      <c r="B462" t="str">
        <f ca="1"/>
        <v>Ilett, Miss. Bertha</v>
      </c>
      <c r="C462" t="str">
        <f ca="1"/>
        <v>yes</v>
      </c>
      <c r="D462" t="str">
        <f ca="1"/>
        <v>female</v>
      </c>
      <c r="E462">
        <f ca="1"/>
        <v>17</v>
      </c>
      <c r="F462" t="str">
        <f ca="1"/>
        <v>2nd</v>
      </c>
    </row>
    <row r="463" spans="2:6" x14ac:dyDescent="0.45">
      <c r="B463" t="str">
        <f ca="1"/>
        <v>Jacobsohn, Mr. Sidney Samuel</v>
      </c>
      <c r="C463" t="str">
        <f ca="1"/>
        <v>no</v>
      </c>
      <c r="D463" t="str">
        <f ca="1"/>
        <v>male</v>
      </c>
      <c r="E463">
        <f ca="1"/>
        <v>42</v>
      </c>
      <c r="F463" t="str">
        <f ca="1"/>
        <v>2nd</v>
      </c>
    </row>
    <row r="464" spans="2:6" x14ac:dyDescent="0.45">
      <c r="B464" t="str">
        <f ca="1"/>
        <v>Jacobsohn, Mrs. Sidney Samuel (</v>
      </c>
      <c r="C464" t="str">
        <f ca="1"/>
        <v>yes</v>
      </c>
      <c r="D464" t="str">
        <f ca="1"/>
        <v>female</v>
      </c>
      <c r="E464">
        <f ca="1"/>
        <v>24</v>
      </c>
      <c r="F464" t="str">
        <f ca="1"/>
        <v>2nd</v>
      </c>
    </row>
    <row r="465" spans="2:6" x14ac:dyDescent="0.45">
      <c r="B465" t="str">
        <f ca="1"/>
        <v>Jarvis, Mr. John Denzil</v>
      </c>
      <c r="C465" t="str">
        <f ca="1"/>
        <v>no</v>
      </c>
      <c r="D465" t="str">
        <f ca="1"/>
        <v>male</v>
      </c>
      <c r="E465">
        <f ca="1"/>
        <v>47</v>
      </c>
      <c r="F465" t="str">
        <f ca="1"/>
        <v>2nd</v>
      </c>
    </row>
    <row r="466" spans="2:6" x14ac:dyDescent="0.45">
      <c r="B466" t="str">
        <f ca="1"/>
        <v>Jefferys, Mr. Clifford Thomas</v>
      </c>
      <c r="C466" t="str">
        <f ca="1"/>
        <v>no</v>
      </c>
      <c r="D466" t="str">
        <f ca="1"/>
        <v>male</v>
      </c>
      <c r="E466">
        <f ca="1"/>
        <v>24</v>
      </c>
      <c r="F466" t="str">
        <f ca="1"/>
        <v>2nd</v>
      </c>
    </row>
    <row r="467" spans="2:6" x14ac:dyDescent="0.45">
      <c r="B467" t="str">
        <f ca="1"/>
        <v>Jefferys, Mr. Ernest Wilfred</v>
      </c>
      <c r="C467" t="str">
        <f ca="1"/>
        <v>no</v>
      </c>
      <c r="D467" t="str">
        <f ca="1"/>
        <v>male</v>
      </c>
      <c r="E467">
        <f ca="1"/>
        <v>22</v>
      </c>
      <c r="F467" t="str">
        <f ca="1"/>
        <v>2nd</v>
      </c>
    </row>
    <row r="468" spans="2:6" x14ac:dyDescent="0.45">
      <c r="B468" t="str">
        <f ca="1"/>
        <v>Jenkin, Mr. Stephen Curnow</v>
      </c>
      <c r="C468" t="str">
        <f ca="1"/>
        <v>no</v>
      </c>
      <c r="D468" t="str">
        <f ca="1"/>
        <v>male</v>
      </c>
      <c r="E468">
        <f ca="1"/>
        <v>32</v>
      </c>
      <c r="F468" t="str">
        <f ca="1"/>
        <v>2nd</v>
      </c>
    </row>
    <row r="469" spans="2:6" x14ac:dyDescent="0.45">
      <c r="B469" t="str">
        <f ca="1"/>
        <v>Jerwan, Mrs. Amin S (Marie Mart</v>
      </c>
      <c r="C469" t="str">
        <f ca="1"/>
        <v>yes</v>
      </c>
      <c r="D469" t="str">
        <f ca="1"/>
        <v>female</v>
      </c>
      <c r="E469">
        <f ca="1"/>
        <v>23</v>
      </c>
      <c r="F469" t="str">
        <f ca="1"/>
        <v>2nd</v>
      </c>
    </row>
    <row r="470" spans="2:6" x14ac:dyDescent="0.45">
      <c r="B470" t="str">
        <f ca="1"/>
        <v>Kantor, Mr. Sinai</v>
      </c>
      <c r="C470" t="str">
        <f ca="1"/>
        <v>no</v>
      </c>
      <c r="D470" t="str">
        <f ca="1"/>
        <v>male</v>
      </c>
      <c r="E470">
        <f ca="1"/>
        <v>34</v>
      </c>
      <c r="F470" t="str">
        <f ca="1"/>
        <v>2nd</v>
      </c>
    </row>
    <row r="471" spans="2:6" x14ac:dyDescent="0.45">
      <c r="B471" t="str">
        <f ca="1"/>
        <v>Kantor, Mrs. Sinai (Miriam Ster</v>
      </c>
      <c r="C471" t="str">
        <f ca="1"/>
        <v>yes</v>
      </c>
      <c r="D471" t="str">
        <f ca="1"/>
        <v>female</v>
      </c>
      <c r="E471">
        <f ca="1"/>
        <v>24</v>
      </c>
      <c r="F471" t="str">
        <f ca="1"/>
        <v>2nd</v>
      </c>
    </row>
    <row r="472" spans="2:6" x14ac:dyDescent="0.45">
      <c r="B472" t="str">
        <f ca="1"/>
        <v>Karnes, Mrs. J Frank (Claire Be</v>
      </c>
      <c r="C472" t="str">
        <f ca="1"/>
        <v>no</v>
      </c>
      <c r="D472" t="str">
        <f ca="1"/>
        <v>female</v>
      </c>
      <c r="E472">
        <f ca="1"/>
        <v>22</v>
      </c>
      <c r="F472" t="str">
        <f ca="1"/>
        <v>2nd</v>
      </c>
    </row>
    <row r="473" spans="2:6" x14ac:dyDescent="0.45">
      <c r="B473" t="str">
        <f ca="1"/>
        <v>Keane, Miss. Nora A</v>
      </c>
      <c r="C473" t="str">
        <f ca="1"/>
        <v>yes</v>
      </c>
      <c r="D473" t="str">
        <f ca="1"/>
        <v>female</v>
      </c>
      <c r="E473" t="e">
        <f ca="1"/>
        <v>#N/A</v>
      </c>
      <c r="F473" t="str">
        <f ca="1"/>
        <v>2nd</v>
      </c>
    </row>
    <row r="474" spans="2:6" x14ac:dyDescent="0.45">
      <c r="B474" t="str">
        <f ca="1"/>
        <v>Keane, Mr. Daniel</v>
      </c>
      <c r="C474" t="str">
        <f ca="1"/>
        <v>no</v>
      </c>
      <c r="D474" t="str">
        <f ca="1"/>
        <v>male</v>
      </c>
      <c r="E474">
        <f ca="1"/>
        <v>35</v>
      </c>
      <c r="F474" t="str">
        <f ca="1"/>
        <v>2nd</v>
      </c>
    </row>
    <row r="475" spans="2:6" x14ac:dyDescent="0.45">
      <c r="B475" t="str">
        <f ca="1"/>
        <v>Kelly, Mrs. Florence Fannie</v>
      </c>
      <c r="C475" t="str">
        <f ca="1"/>
        <v>yes</v>
      </c>
      <c r="D475" t="str">
        <f ca="1"/>
        <v>female</v>
      </c>
      <c r="E475">
        <f ca="1"/>
        <v>45</v>
      </c>
      <c r="F475" t="str">
        <f ca="1"/>
        <v>2nd</v>
      </c>
    </row>
    <row r="476" spans="2:6" x14ac:dyDescent="0.45">
      <c r="B476" t="str">
        <f ca="1"/>
        <v>Kirkland, Rev. Charles Leonard</v>
      </c>
      <c r="C476" t="str">
        <f ca="1"/>
        <v>no</v>
      </c>
      <c r="D476" t="str">
        <f ca="1"/>
        <v>male</v>
      </c>
      <c r="E476">
        <f ca="1"/>
        <v>57</v>
      </c>
      <c r="F476" t="str">
        <f ca="1"/>
        <v>2nd</v>
      </c>
    </row>
    <row r="477" spans="2:6" x14ac:dyDescent="0.45">
      <c r="B477" t="str">
        <f ca="1"/>
        <v>Knight, Mr. Robert J</v>
      </c>
      <c r="C477" t="str">
        <f ca="1"/>
        <v>no</v>
      </c>
      <c r="D477" t="str">
        <f ca="1"/>
        <v>male</v>
      </c>
      <c r="E477" t="e">
        <f ca="1"/>
        <v>#N/A</v>
      </c>
      <c r="F477" t="str">
        <f ca="1"/>
        <v>2nd</v>
      </c>
    </row>
    <row r="478" spans="2:6" x14ac:dyDescent="0.45">
      <c r="B478" t="str">
        <f ca="1"/>
        <v>Kvillner, Mr. Johan Henrik Joha</v>
      </c>
      <c r="C478" t="str">
        <f ca="1"/>
        <v>no</v>
      </c>
      <c r="D478" t="str">
        <f ca="1"/>
        <v>male</v>
      </c>
      <c r="E478">
        <f ca="1"/>
        <v>31</v>
      </c>
      <c r="F478" t="str">
        <f ca="1"/>
        <v>2nd</v>
      </c>
    </row>
    <row r="479" spans="2:6" x14ac:dyDescent="0.45">
      <c r="B479" t="str">
        <f ca="1"/>
        <v>Lahtinen, Mrs. William (Anna Sy</v>
      </c>
      <c r="C479" t="str">
        <f ca="1"/>
        <v>no</v>
      </c>
      <c r="D479" t="str">
        <f ca="1"/>
        <v>female</v>
      </c>
      <c r="E479">
        <f ca="1"/>
        <v>26</v>
      </c>
      <c r="F479" t="str">
        <f ca="1"/>
        <v>2nd</v>
      </c>
    </row>
    <row r="480" spans="2:6" x14ac:dyDescent="0.45">
      <c r="B480" t="str">
        <f ca="1"/>
        <v>Lahtinen, Rev. William</v>
      </c>
      <c r="C480" t="str">
        <f ca="1"/>
        <v>no</v>
      </c>
      <c r="D480" t="str">
        <f ca="1"/>
        <v>male</v>
      </c>
      <c r="E480">
        <f ca="1"/>
        <v>30</v>
      </c>
      <c r="F480" t="str">
        <f ca="1"/>
        <v>2nd</v>
      </c>
    </row>
    <row r="481" spans="2:6" x14ac:dyDescent="0.45">
      <c r="B481" t="str">
        <f ca="1"/>
        <v>Lamb, Mr. John Joseph</v>
      </c>
      <c r="C481" t="str">
        <f ca="1"/>
        <v>no</v>
      </c>
      <c r="D481" t="str">
        <f ca="1"/>
        <v>male</v>
      </c>
      <c r="E481" t="e">
        <f ca="1"/>
        <v>#N/A</v>
      </c>
      <c r="F481" t="str">
        <f ca="1"/>
        <v>2nd</v>
      </c>
    </row>
    <row r="482" spans="2:6" x14ac:dyDescent="0.45">
      <c r="B482" t="str">
        <f ca="1"/>
        <v>Laroche, Miss. Louise</v>
      </c>
      <c r="C482" t="str">
        <f ca="1"/>
        <v>yes</v>
      </c>
      <c r="D482" t="str">
        <f ca="1"/>
        <v>female</v>
      </c>
      <c r="E482">
        <f ca="1"/>
        <v>1</v>
      </c>
      <c r="F482" t="str">
        <f ca="1"/>
        <v>2nd</v>
      </c>
    </row>
    <row r="483" spans="2:6" x14ac:dyDescent="0.45">
      <c r="B483" t="str">
        <f ca="1"/>
        <v>Laroche, Miss. Simonne Marie An</v>
      </c>
      <c r="C483" t="str">
        <f ca="1"/>
        <v>yes</v>
      </c>
      <c r="D483" t="str">
        <f ca="1"/>
        <v>female</v>
      </c>
      <c r="E483">
        <f ca="1"/>
        <v>3</v>
      </c>
      <c r="F483" t="str">
        <f ca="1"/>
        <v>2nd</v>
      </c>
    </row>
    <row r="484" spans="2:6" x14ac:dyDescent="0.45">
      <c r="B484" t="str">
        <f ca="1"/>
        <v>Laroche, Mr. Joseph Philippe Le</v>
      </c>
      <c r="C484" t="str">
        <f ca="1"/>
        <v>no</v>
      </c>
      <c r="D484" t="str">
        <f ca="1"/>
        <v>male</v>
      </c>
      <c r="E484">
        <f ca="1"/>
        <v>25</v>
      </c>
      <c r="F484" t="str">
        <f ca="1"/>
        <v>2nd</v>
      </c>
    </row>
    <row r="485" spans="2:6" x14ac:dyDescent="0.45">
      <c r="B485" t="str">
        <f ca="1"/>
        <v>Laroche, Mrs. Joseph (Juliette</v>
      </c>
      <c r="C485" t="str">
        <f ca="1"/>
        <v>yes</v>
      </c>
      <c r="D485" t="str">
        <f ca="1"/>
        <v>female</v>
      </c>
      <c r="E485">
        <f ca="1"/>
        <v>22</v>
      </c>
      <c r="F485" t="str">
        <f ca="1"/>
        <v>2nd</v>
      </c>
    </row>
    <row r="486" spans="2:6" x14ac:dyDescent="0.45">
      <c r="B486" t="str">
        <f ca="1"/>
        <v>Lehmann, Miss. Bertha</v>
      </c>
      <c r="C486" t="str">
        <f ca="1"/>
        <v>yes</v>
      </c>
      <c r="D486" t="str">
        <f ca="1"/>
        <v>female</v>
      </c>
      <c r="E486">
        <f ca="1"/>
        <v>17</v>
      </c>
      <c r="F486" t="str">
        <f ca="1"/>
        <v>2nd</v>
      </c>
    </row>
    <row r="487" spans="2:6" x14ac:dyDescent="0.45">
      <c r="B487" t="str">
        <f ca="1"/>
        <v>Leitch, Miss. Jessie Wills</v>
      </c>
      <c r="C487" t="str">
        <f ca="1"/>
        <v>yes</v>
      </c>
      <c r="D487" t="str">
        <f ca="1"/>
        <v>female</v>
      </c>
      <c r="E487" t="e">
        <f ca="1"/>
        <v>#N/A</v>
      </c>
      <c r="F487" t="str">
        <f ca="1"/>
        <v>2nd</v>
      </c>
    </row>
    <row r="488" spans="2:6" x14ac:dyDescent="0.45">
      <c r="B488" t="str">
        <f ca="1"/>
        <v>Lemore, Mrs. (Amelia Milley)</v>
      </c>
      <c r="C488" t="str">
        <f ca="1"/>
        <v>yes</v>
      </c>
      <c r="D488" t="str">
        <f ca="1"/>
        <v>female</v>
      </c>
      <c r="E488">
        <f ca="1"/>
        <v>34</v>
      </c>
      <c r="F488" t="str">
        <f ca="1"/>
        <v>2nd</v>
      </c>
    </row>
    <row r="489" spans="2:6" x14ac:dyDescent="0.45">
      <c r="B489" t="str">
        <f ca="1"/>
        <v>Levy, Mr. Rene Jacques</v>
      </c>
      <c r="C489" t="str">
        <f ca="1"/>
        <v>no</v>
      </c>
      <c r="D489" t="str">
        <f ca="1"/>
        <v>male</v>
      </c>
      <c r="E489">
        <f ca="1"/>
        <v>36</v>
      </c>
      <c r="F489" t="str">
        <f ca="1"/>
        <v>2nd</v>
      </c>
    </row>
    <row r="490" spans="2:6" x14ac:dyDescent="0.45">
      <c r="B490" t="str">
        <f ca="1"/>
        <v>Leyson, Mr. Robert William Norm</v>
      </c>
      <c r="C490" t="str">
        <f ca="1"/>
        <v>no</v>
      </c>
      <c r="D490" t="str">
        <f ca="1"/>
        <v>male</v>
      </c>
      <c r="E490">
        <f ca="1"/>
        <v>24</v>
      </c>
      <c r="F490" t="str">
        <f ca="1"/>
        <v>2nd</v>
      </c>
    </row>
    <row r="491" spans="2:6" x14ac:dyDescent="0.45">
      <c r="B491" t="str">
        <f ca="1"/>
        <v>Lingane, Mr. John</v>
      </c>
      <c r="C491" t="str">
        <f ca="1"/>
        <v>no</v>
      </c>
      <c r="D491" t="str">
        <f ca="1"/>
        <v>male</v>
      </c>
      <c r="E491">
        <f ca="1"/>
        <v>61</v>
      </c>
      <c r="F491" t="str">
        <f ca="1"/>
        <v>2nd</v>
      </c>
    </row>
    <row r="492" spans="2:6" x14ac:dyDescent="0.45">
      <c r="B492" t="str">
        <f ca="1"/>
        <v>Louch, Mr. Charles Alexander</v>
      </c>
      <c r="C492" t="str">
        <f ca="1"/>
        <v>no</v>
      </c>
      <c r="D492" t="str">
        <f ca="1"/>
        <v>male</v>
      </c>
      <c r="E492">
        <f ca="1"/>
        <v>50</v>
      </c>
      <c r="F492" t="str">
        <f ca="1"/>
        <v>2nd</v>
      </c>
    </row>
    <row r="493" spans="2:6" x14ac:dyDescent="0.45">
      <c r="B493" t="str">
        <f ca="1"/>
        <v>Louch, Mrs. Charles Alexander (</v>
      </c>
      <c r="C493" t="str">
        <f ca="1"/>
        <v>yes</v>
      </c>
      <c r="D493" t="str">
        <f ca="1"/>
        <v>female</v>
      </c>
      <c r="E493">
        <f ca="1"/>
        <v>42</v>
      </c>
      <c r="F493" t="str">
        <f ca="1"/>
        <v>2nd</v>
      </c>
    </row>
    <row r="494" spans="2:6" x14ac:dyDescent="0.45">
      <c r="B494" t="str">
        <f ca="1"/>
        <v>Mack, Mrs. (Mary)</v>
      </c>
      <c r="C494" t="str">
        <f ca="1"/>
        <v>no</v>
      </c>
      <c r="D494" t="str">
        <f ca="1"/>
        <v>female</v>
      </c>
      <c r="E494">
        <f ca="1"/>
        <v>57</v>
      </c>
      <c r="F494" t="str">
        <f ca="1"/>
        <v>2nd</v>
      </c>
    </row>
    <row r="495" spans="2:6" x14ac:dyDescent="0.45">
      <c r="B495" t="str">
        <f ca="1"/>
        <v>Malachard, Mr. Noel</v>
      </c>
      <c r="C495" t="str">
        <f ca="1"/>
        <v>no</v>
      </c>
      <c r="D495" t="str">
        <f ca="1"/>
        <v>male</v>
      </c>
      <c r="E495" t="e">
        <f ca="1"/>
        <v>#N/A</v>
      </c>
      <c r="F495" t="str">
        <f ca="1"/>
        <v>2nd</v>
      </c>
    </row>
    <row r="496" spans="2:6" x14ac:dyDescent="0.45">
      <c r="B496" t="str">
        <f ca="1"/>
        <v>Mallet, Master. Andre</v>
      </c>
      <c r="C496" t="str">
        <f ca="1"/>
        <v>yes</v>
      </c>
      <c r="D496" t="str">
        <f ca="1"/>
        <v>male</v>
      </c>
      <c r="E496">
        <f ca="1"/>
        <v>1</v>
      </c>
      <c r="F496" t="str">
        <f ca="1"/>
        <v>2nd</v>
      </c>
    </row>
    <row r="497" spans="2:6" x14ac:dyDescent="0.45">
      <c r="B497" t="str">
        <f ca="1"/>
        <v>Mallet, Mr. Albert</v>
      </c>
      <c r="C497" t="str">
        <f ca="1"/>
        <v>no</v>
      </c>
      <c r="D497" t="str">
        <f ca="1"/>
        <v>male</v>
      </c>
      <c r="E497">
        <f ca="1"/>
        <v>31</v>
      </c>
      <c r="F497" t="str">
        <f ca="1"/>
        <v>2nd</v>
      </c>
    </row>
    <row r="498" spans="2:6" x14ac:dyDescent="0.45">
      <c r="B498" t="str">
        <f ca="1"/>
        <v>Mallet, Mrs. Albert (Antoinette</v>
      </c>
      <c r="C498" t="str">
        <f ca="1"/>
        <v>yes</v>
      </c>
      <c r="D498" t="str">
        <f ca="1"/>
        <v>female</v>
      </c>
      <c r="E498">
        <f ca="1"/>
        <v>24</v>
      </c>
      <c r="F498" t="str">
        <f ca="1"/>
        <v>2nd</v>
      </c>
    </row>
    <row r="499" spans="2:6" x14ac:dyDescent="0.45">
      <c r="B499" t="str">
        <f ca="1"/>
        <v>Mangiavacchi, Mr. Serafino Emil</v>
      </c>
      <c r="C499" t="str">
        <f ca="1"/>
        <v>no</v>
      </c>
      <c r="D499" t="str">
        <f ca="1"/>
        <v>male</v>
      </c>
      <c r="E499" t="e">
        <f ca="1"/>
        <v>#N/A</v>
      </c>
      <c r="F499" t="str">
        <f ca="1"/>
        <v>2nd</v>
      </c>
    </row>
    <row r="500" spans="2:6" x14ac:dyDescent="0.45">
      <c r="B500" t="str">
        <f ca="1"/>
        <v>Matthews, Mr. William John</v>
      </c>
      <c r="C500" t="str">
        <f ca="1"/>
        <v>no</v>
      </c>
      <c r="D500" t="str">
        <f ca="1"/>
        <v>male</v>
      </c>
      <c r="E500">
        <f ca="1"/>
        <v>30</v>
      </c>
      <c r="F500" t="str">
        <f ca="1"/>
        <v>2nd</v>
      </c>
    </row>
    <row r="501" spans="2:6" x14ac:dyDescent="0.45">
      <c r="B501" t="str">
        <f ca="1"/>
        <v>Maybery, Mr. Frank Hubert</v>
      </c>
      <c r="C501" t="str">
        <f ca="1"/>
        <v>no</v>
      </c>
      <c r="D501" t="str">
        <f ca="1"/>
        <v>male</v>
      </c>
      <c r="E501">
        <f ca="1"/>
        <v>40</v>
      </c>
      <c r="F501" t="str">
        <f ca="1"/>
        <v>2nd</v>
      </c>
    </row>
    <row r="502" spans="2:6" x14ac:dyDescent="0.45">
      <c r="B502" t="str">
        <f ca="1"/>
        <v>McCrae, Mr. Arthur Gordon</v>
      </c>
      <c r="C502" t="str">
        <f ca="1"/>
        <v>no</v>
      </c>
      <c r="D502" t="str">
        <f ca="1"/>
        <v>male</v>
      </c>
      <c r="E502">
        <f ca="1"/>
        <v>32</v>
      </c>
      <c r="F502" t="str">
        <f ca="1"/>
        <v>2nd</v>
      </c>
    </row>
    <row r="503" spans="2:6" x14ac:dyDescent="0.45">
      <c r="B503" t="str">
        <f ca="1"/>
        <v>McCrie, Mr. James Matthew</v>
      </c>
      <c r="C503" t="str">
        <f ca="1"/>
        <v>no</v>
      </c>
      <c r="D503" t="str">
        <f ca="1"/>
        <v>male</v>
      </c>
      <c r="E503">
        <f ca="1"/>
        <v>30</v>
      </c>
      <c r="F503" t="str">
        <f ca="1"/>
        <v>2nd</v>
      </c>
    </row>
    <row r="504" spans="2:6" x14ac:dyDescent="0.45">
      <c r="B504" t="str">
        <f ca="1"/>
        <v>McKane, Mr. Peter David</v>
      </c>
      <c r="C504" t="str">
        <f ca="1"/>
        <v>no</v>
      </c>
      <c r="D504" t="str">
        <f ca="1"/>
        <v>male</v>
      </c>
      <c r="E504">
        <f ca="1"/>
        <v>46</v>
      </c>
      <c r="F504" t="str">
        <f ca="1"/>
        <v>2nd</v>
      </c>
    </row>
    <row r="505" spans="2:6" x14ac:dyDescent="0.45">
      <c r="B505" t="str">
        <f ca="1"/>
        <v>Mellinger, Miss. Madeleine Viol</v>
      </c>
      <c r="C505" t="str">
        <f ca="1"/>
        <v>yes</v>
      </c>
      <c r="D505" t="str">
        <f ca="1"/>
        <v>female</v>
      </c>
      <c r="E505">
        <f ca="1"/>
        <v>13</v>
      </c>
      <c r="F505" t="str">
        <f ca="1"/>
        <v>2nd</v>
      </c>
    </row>
    <row r="506" spans="2:6" x14ac:dyDescent="0.45">
      <c r="B506" t="str">
        <f ca="1"/>
        <v>Mellinger, Mrs. (Elizabeth Anne</v>
      </c>
      <c r="C506" t="str">
        <f ca="1"/>
        <v>yes</v>
      </c>
      <c r="D506" t="str">
        <f ca="1"/>
        <v>female</v>
      </c>
      <c r="E506">
        <f ca="1"/>
        <v>41</v>
      </c>
      <c r="F506" t="str">
        <f ca="1"/>
        <v>2nd</v>
      </c>
    </row>
    <row r="507" spans="2:6" x14ac:dyDescent="0.45">
      <c r="B507" t="str">
        <f ca="1"/>
        <v>Mellors, Mr. William John</v>
      </c>
      <c r="C507" t="str">
        <f ca="1"/>
        <v>yes</v>
      </c>
      <c r="D507" t="str">
        <f ca="1"/>
        <v>male</v>
      </c>
      <c r="E507">
        <f ca="1"/>
        <v>19</v>
      </c>
      <c r="F507" t="str">
        <f ca="1"/>
        <v>2nd</v>
      </c>
    </row>
    <row r="508" spans="2:6" x14ac:dyDescent="0.45">
      <c r="B508" t="str">
        <f ca="1"/>
        <v>Meyer, Mr. August</v>
      </c>
      <c r="C508" t="str">
        <f ca="1"/>
        <v>no</v>
      </c>
      <c r="D508" t="str">
        <f ca="1"/>
        <v>male</v>
      </c>
      <c r="E508">
        <f ca="1"/>
        <v>39</v>
      </c>
      <c r="F508" t="str">
        <f ca="1"/>
        <v>2nd</v>
      </c>
    </row>
    <row r="509" spans="2:6" x14ac:dyDescent="0.45">
      <c r="B509" t="str">
        <f ca="1"/>
        <v>Milling, Mr. Jacob Christian</v>
      </c>
      <c r="C509" t="str">
        <f ca="1"/>
        <v>no</v>
      </c>
      <c r="D509" t="str">
        <f ca="1"/>
        <v>male</v>
      </c>
      <c r="E509">
        <f ca="1"/>
        <v>48</v>
      </c>
      <c r="F509" t="str">
        <f ca="1"/>
        <v>2nd</v>
      </c>
    </row>
    <row r="510" spans="2:6" x14ac:dyDescent="0.45">
      <c r="B510" t="str">
        <f ca="1"/>
        <v>Mitchell, Mr. Henry Michael</v>
      </c>
      <c r="C510" t="str">
        <f ca="1"/>
        <v>no</v>
      </c>
      <c r="D510" t="str">
        <f ca="1"/>
        <v>male</v>
      </c>
      <c r="E510">
        <f ca="1"/>
        <v>70</v>
      </c>
      <c r="F510" t="str">
        <f ca="1"/>
        <v>2nd</v>
      </c>
    </row>
    <row r="511" spans="2:6" x14ac:dyDescent="0.45">
      <c r="B511" t="str">
        <f ca="1"/>
        <v>Montvila, Rev. Juozas</v>
      </c>
      <c r="C511" t="str">
        <f ca="1"/>
        <v>no</v>
      </c>
      <c r="D511" t="str">
        <f ca="1"/>
        <v>male</v>
      </c>
      <c r="E511">
        <f ca="1"/>
        <v>27</v>
      </c>
      <c r="F511" t="str">
        <f ca="1"/>
        <v>2nd</v>
      </c>
    </row>
    <row r="512" spans="2:6" x14ac:dyDescent="0.45">
      <c r="B512" t="str">
        <f ca="1"/>
        <v>Moraweck, Dr. Ernest</v>
      </c>
      <c r="C512" t="str">
        <f ca="1"/>
        <v>no</v>
      </c>
      <c r="D512" t="str">
        <f ca="1"/>
        <v>male</v>
      </c>
      <c r="E512">
        <f ca="1"/>
        <v>54</v>
      </c>
      <c r="F512" t="str">
        <f ca="1"/>
        <v>2nd</v>
      </c>
    </row>
    <row r="513" spans="2:6" x14ac:dyDescent="0.45">
      <c r="B513" t="str">
        <f ca="1"/>
        <v>Morley, Mr. Henry Samuel (Mr H</v>
      </c>
      <c r="C513" t="str">
        <f ca="1"/>
        <v>no</v>
      </c>
      <c r="D513" t="str">
        <f ca="1"/>
        <v>male</v>
      </c>
      <c r="E513">
        <f ca="1"/>
        <v>39</v>
      </c>
      <c r="F513" t="str">
        <f ca="1"/>
        <v>2nd</v>
      </c>
    </row>
    <row r="514" spans="2:6" x14ac:dyDescent="0.45">
      <c r="B514" t="str">
        <f ca="1"/>
        <v>Mudd, Mr. Thomas Charles</v>
      </c>
      <c r="C514" t="str">
        <f ca="1"/>
        <v>no</v>
      </c>
      <c r="D514" t="str">
        <f ca="1"/>
        <v>male</v>
      </c>
      <c r="E514">
        <f ca="1"/>
        <v>16</v>
      </c>
      <c r="F514" t="str">
        <f ca="1"/>
        <v>2nd</v>
      </c>
    </row>
    <row r="515" spans="2:6" x14ac:dyDescent="0.45">
      <c r="B515" t="str">
        <f ca="1"/>
        <v>Myles, Mr. Thomas Francis</v>
      </c>
      <c r="C515" t="str">
        <f ca="1"/>
        <v>no</v>
      </c>
      <c r="D515" t="str">
        <f ca="1"/>
        <v>male</v>
      </c>
      <c r="E515">
        <f ca="1"/>
        <v>62</v>
      </c>
      <c r="F515" t="str">
        <f ca="1"/>
        <v>2nd</v>
      </c>
    </row>
    <row r="516" spans="2:6" x14ac:dyDescent="0.45">
      <c r="B516" t="str">
        <f ca="1"/>
        <v>Nasser, Mr. Nicholas</v>
      </c>
      <c r="C516" t="str">
        <f ca="1"/>
        <v>no</v>
      </c>
      <c r="D516" t="str">
        <f ca="1"/>
        <v>male</v>
      </c>
      <c r="E516">
        <f ca="1"/>
        <v>32.5</v>
      </c>
      <c r="F516" t="str">
        <f ca="1"/>
        <v>2nd</v>
      </c>
    </row>
    <row r="517" spans="2:6" x14ac:dyDescent="0.45">
      <c r="B517" t="str">
        <f ca="1"/>
        <v>Nasser, Mrs. Nicholas (Adele Ac</v>
      </c>
      <c r="C517" t="str">
        <f ca="1"/>
        <v>yes</v>
      </c>
      <c r="D517" t="str">
        <f ca="1"/>
        <v>female</v>
      </c>
      <c r="E517">
        <f ca="1"/>
        <v>14</v>
      </c>
      <c r="F517" t="str">
        <f ca="1"/>
        <v>2nd</v>
      </c>
    </row>
    <row r="518" spans="2:6" x14ac:dyDescent="0.45">
      <c r="B518" t="str">
        <f ca="1"/>
        <v>Navratil, Master. Edmond Roger</v>
      </c>
      <c r="C518" t="str">
        <f ca="1"/>
        <v>yes</v>
      </c>
      <c r="D518" t="str">
        <f ca="1"/>
        <v>male</v>
      </c>
      <c r="E518">
        <f ca="1"/>
        <v>2</v>
      </c>
      <c r="F518" t="str">
        <f ca="1"/>
        <v>2nd</v>
      </c>
    </row>
    <row r="519" spans="2:6" x14ac:dyDescent="0.45">
      <c r="B519" t="str">
        <f ca="1"/>
        <v>Navratil, Master. Michel M</v>
      </c>
      <c r="C519" t="str">
        <f ca="1"/>
        <v>yes</v>
      </c>
      <c r="D519" t="str">
        <f ca="1"/>
        <v>male</v>
      </c>
      <c r="E519">
        <f ca="1"/>
        <v>3</v>
      </c>
      <c r="F519" t="str">
        <f ca="1"/>
        <v>2nd</v>
      </c>
    </row>
    <row r="520" spans="2:6" x14ac:dyDescent="0.45">
      <c r="B520" t="str">
        <f ca="1"/>
        <v>Navratil, Mr. Michel (Louis M</v>
      </c>
      <c r="C520" t="str">
        <f ca="1"/>
        <v>no</v>
      </c>
      <c r="D520" t="str">
        <f ca="1"/>
        <v>male</v>
      </c>
      <c r="E520">
        <f ca="1"/>
        <v>36.5</v>
      </c>
      <c r="F520" t="str">
        <f ca="1"/>
        <v>2nd</v>
      </c>
    </row>
    <row r="521" spans="2:6" x14ac:dyDescent="0.45">
      <c r="B521" t="str">
        <f ca="1"/>
        <v>Nesson, Mr. Israel</v>
      </c>
      <c r="C521" t="str">
        <f ca="1"/>
        <v>no</v>
      </c>
      <c r="D521" t="str">
        <f ca="1"/>
        <v>male</v>
      </c>
      <c r="E521">
        <f ca="1"/>
        <v>26</v>
      </c>
      <c r="F521" t="str">
        <f ca="1"/>
        <v>2nd</v>
      </c>
    </row>
    <row r="522" spans="2:6" x14ac:dyDescent="0.45">
      <c r="B522" t="str">
        <f ca="1"/>
        <v>Nicholls, Mr. Joseph Charles</v>
      </c>
      <c r="C522" t="str">
        <f ca="1"/>
        <v>no</v>
      </c>
      <c r="D522" t="str">
        <f ca="1"/>
        <v>male</v>
      </c>
      <c r="E522">
        <f ca="1"/>
        <v>19</v>
      </c>
      <c r="F522" t="str">
        <f ca="1"/>
        <v>2nd</v>
      </c>
    </row>
    <row r="523" spans="2:6" x14ac:dyDescent="0.45">
      <c r="B523" t="str">
        <f ca="1"/>
        <v>Norman, Mr. Robert Douglas</v>
      </c>
      <c r="C523" t="str">
        <f ca="1"/>
        <v>no</v>
      </c>
      <c r="D523" t="str">
        <f ca="1"/>
        <v>male</v>
      </c>
      <c r="E523">
        <f ca="1"/>
        <v>28</v>
      </c>
      <c r="F523" t="str">
        <f ca="1"/>
        <v>2nd</v>
      </c>
    </row>
    <row r="524" spans="2:6" x14ac:dyDescent="0.45">
      <c r="B524" t="str">
        <f ca="1"/>
        <v>Nourney, Mr. Alfred (Baron von</v>
      </c>
      <c r="C524" t="str">
        <f ca="1"/>
        <v>yes</v>
      </c>
      <c r="D524" t="str">
        <f ca="1"/>
        <v>male</v>
      </c>
      <c r="E524">
        <f ca="1"/>
        <v>20</v>
      </c>
      <c r="F524" t="str">
        <f ca="1"/>
        <v>2nd</v>
      </c>
    </row>
    <row r="525" spans="2:6" x14ac:dyDescent="0.45">
      <c r="B525" t="str">
        <f ca="1"/>
        <v>Nye, Mrs. (Elizabeth Ramell)</v>
      </c>
      <c r="C525" t="str">
        <f ca="1"/>
        <v>yes</v>
      </c>
      <c r="D525" t="str">
        <f ca="1"/>
        <v>female</v>
      </c>
      <c r="E525">
        <f ca="1"/>
        <v>29</v>
      </c>
      <c r="F525" t="str">
        <f ca="1"/>
        <v>2nd</v>
      </c>
    </row>
    <row r="526" spans="2:6" x14ac:dyDescent="0.45">
      <c r="B526" t="str">
        <f ca="1"/>
        <v>Otter, Mr. Richard</v>
      </c>
      <c r="C526" t="str">
        <f ca="1"/>
        <v>no</v>
      </c>
      <c r="D526" t="str">
        <f ca="1"/>
        <v>male</v>
      </c>
      <c r="E526">
        <f ca="1"/>
        <v>39</v>
      </c>
      <c r="F526" t="str">
        <f ca="1"/>
        <v>2nd</v>
      </c>
    </row>
    <row r="527" spans="2:6" x14ac:dyDescent="0.45">
      <c r="B527" t="str">
        <f ca="1"/>
        <v>Oxenham, Mr. Percy Thomas</v>
      </c>
      <c r="C527" t="str">
        <f ca="1"/>
        <v>yes</v>
      </c>
      <c r="D527" t="str">
        <f ca="1"/>
        <v>male</v>
      </c>
      <c r="E527">
        <f ca="1"/>
        <v>22</v>
      </c>
      <c r="F527" t="str">
        <f ca="1"/>
        <v>2nd</v>
      </c>
    </row>
    <row r="528" spans="2:6" x14ac:dyDescent="0.45">
      <c r="B528" t="str">
        <f ca="1"/>
        <v>Padro y Manent, Mr. Julian</v>
      </c>
      <c r="C528" t="str">
        <f ca="1"/>
        <v>yes</v>
      </c>
      <c r="D528" t="str">
        <f ca="1"/>
        <v>male</v>
      </c>
      <c r="E528" t="e">
        <f ca="1"/>
        <v>#N/A</v>
      </c>
      <c r="F528" t="str">
        <f ca="1"/>
        <v>2nd</v>
      </c>
    </row>
    <row r="529" spans="2:6" x14ac:dyDescent="0.45">
      <c r="B529" t="str">
        <f ca="1"/>
        <v>Pain, Dr. Alfred</v>
      </c>
      <c r="C529" t="str">
        <f ca="1"/>
        <v>no</v>
      </c>
      <c r="D529" t="str">
        <f ca="1"/>
        <v>male</v>
      </c>
      <c r="E529">
        <f ca="1"/>
        <v>23</v>
      </c>
      <c r="F529" t="str">
        <f ca="1"/>
        <v>2nd</v>
      </c>
    </row>
    <row r="530" spans="2:6" x14ac:dyDescent="0.45">
      <c r="B530" t="str">
        <f ca="1"/>
        <v>Pallas y Castello, Mr. Emilio</v>
      </c>
      <c r="C530" t="str">
        <f ca="1"/>
        <v>yes</v>
      </c>
      <c r="D530" t="str">
        <f ca="1"/>
        <v>male</v>
      </c>
      <c r="E530">
        <f ca="1"/>
        <v>29</v>
      </c>
      <c r="F530" t="str">
        <f ca="1"/>
        <v>2nd</v>
      </c>
    </row>
    <row r="531" spans="2:6" x14ac:dyDescent="0.45">
      <c r="B531" t="str">
        <f ca="1"/>
        <v>Parker, Mr. Clifford Richard</v>
      </c>
      <c r="C531" t="str">
        <f ca="1"/>
        <v>no</v>
      </c>
      <c r="D531" t="str">
        <f ca="1"/>
        <v>male</v>
      </c>
      <c r="E531">
        <f ca="1"/>
        <v>28</v>
      </c>
      <c r="F531" t="str">
        <f ca="1"/>
        <v>2nd</v>
      </c>
    </row>
    <row r="532" spans="2:6" x14ac:dyDescent="0.45">
      <c r="B532" t="str">
        <f ca="1"/>
        <v>Parkes, Mr. Francis Frank</v>
      </c>
      <c r="C532" t="str">
        <f ca="1"/>
        <v>no</v>
      </c>
      <c r="D532" t="str">
        <f ca="1"/>
        <v>male</v>
      </c>
      <c r="E532" t="e">
        <f ca="1"/>
        <v>#N/A</v>
      </c>
      <c r="F532" t="str">
        <f ca="1"/>
        <v>2nd</v>
      </c>
    </row>
    <row r="533" spans="2:6" x14ac:dyDescent="0.45">
      <c r="B533" t="str">
        <f ca="1"/>
        <v>Parrish, Mrs. (Lutie Davis)</v>
      </c>
      <c r="C533" t="str">
        <f ca="1"/>
        <v>yes</v>
      </c>
      <c r="D533" t="str">
        <f ca="1"/>
        <v>female</v>
      </c>
      <c r="E533">
        <f ca="1"/>
        <v>50</v>
      </c>
      <c r="F533" t="str">
        <f ca="1"/>
        <v>2nd</v>
      </c>
    </row>
    <row r="534" spans="2:6" x14ac:dyDescent="0.45">
      <c r="B534" t="str">
        <f ca="1"/>
        <v>Pengelly, Mr. Frederick William</v>
      </c>
      <c r="C534" t="str">
        <f ca="1"/>
        <v>no</v>
      </c>
      <c r="D534" t="str">
        <f ca="1"/>
        <v>male</v>
      </c>
      <c r="E534">
        <f ca="1"/>
        <v>19</v>
      </c>
      <c r="F534" t="str">
        <f ca="1"/>
        <v>2nd</v>
      </c>
    </row>
    <row r="535" spans="2:6" x14ac:dyDescent="0.45">
      <c r="B535" t="str">
        <f ca="1"/>
        <v>Pernot, Mr. Rene</v>
      </c>
      <c r="C535" t="str">
        <f ca="1"/>
        <v>no</v>
      </c>
      <c r="D535" t="str">
        <f ca="1"/>
        <v>male</v>
      </c>
      <c r="E535" t="e">
        <f ca="1"/>
        <v>#N/A</v>
      </c>
      <c r="F535" t="str">
        <f ca="1"/>
        <v>2nd</v>
      </c>
    </row>
    <row r="536" spans="2:6" x14ac:dyDescent="0.45">
      <c r="B536" t="str">
        <f ca="1"/>
        <v>Peruschitz, Rev. Joseph Maria</v>
      </c>
      <c r="C536" t="str">
        <f ca="1"/>
        <v>no</v>
      </c>
      <c r="D536" t="str">
        <f ca="1"/>
        <v>male</v>
      </c>
      <c r="E536">
        <f ca="1"/>
        <v>41</v>
      </c>
      <c r="F536" t="str">
        <f ca="1"/>
        <v>2nd</v>
      </c>
    </row>
    <row r="537" spans="2:6" x14ac:dyDescent="0.45">
      <c r="B537" t="str">
        <f ca="1"/>
        <v>Phillips, Miss. Alice Frances L</v>
      </c>
      <c r="C537" t="str">
        <f ca="1"/>
        <v>yes</v>
      </c>
      <c r="D537" t="str">
        <f ca="1"/>
        <v>female</v>
      </c>
      <c r="E537">
        <f ca="1"/>
        <v>21</v>
      </c>
      <c r="F537" t="str">
        <f ca="1"/>
        <v>2nd</v>
      </c>
    </row>
    <row r="538" spans="2:6" x14ac:dyDescent="0.45">
      <c r="B538" t="str">
        <f ca="1"/>
        <v>Phillips, Miss. Kate Florence (</v>
      </c>
      <c r="C538" t="str">
        <f ca="1"/>
        <v>yes</v>
      </c>
      <c r="D538" t="str">
        <f ca="1"/>
        <v>female</v>
      </c>
      <c r="E538">
        <f ca="1"/>
        <v>19</v>
      </c>
      <c r="F538" t="str">
        <f ca="1"/>
        <v>2nd</v>
      </c>
    </row>
    <row r="539" spans="2:6" x14ac:dyDescent="0.45">
      <c r="B539" t="str">
        <f ca="1"/>
        <v>Phillips, Mr. Escott Robert</v>
      </c>
      <c r="C539" t="str">
        <f ca="1"/>
        <v>no</v>
      </c>
      <c r="D539" t="str">
        <f ca="1"/>
        <v>male</v>
      </c>
      <c r="E539">
        <f ca="1"/>
        <v>43</v>
      </c>
      <c r="F539" t="str">
        <f ca="1"/>
        <v>2nd</v>
      </c>
    </row>
    <row r="540" spans="2:6" x14ac:dyDescent="0.45">
      <c r="B540" t="str">
        <f ca="1"/>
        <v>Pinsky, Mrs. (Rosa)</v>
      </c>
      <c r="C540" t="str">
        <f ca="1"/>
        <v>yes</v>
      </c>
      <c r="D540" t="str">
        <f ca="1"/>
        <v>female</v>
      </c>
      <c r="E540">
        <f ca="1"/>
        <v>32</v>
      </c>
      <c r="F540" t="str">
        <f ca="1"/>
        <v>2nd</v>
      </c>
    </row>
    <row r="541" spans="2:6" x14ac:dyDescent="0.45">
      <c r="B541" t="str">
        <f ca="1"/>
        <v>Ponesell, Mr. Martin</v>
      </c>
      <c r="C541" t="str">
        <f ca="1"/>
        <v>no</v>
      </c>
      <c r="D541" t="str">
        <f ca="1"/>
        <v>male</v>
      </c>
      <c r="E541">
        <f ca="1"/>
        <v>34</v>
      </c>
      <c r="F541" t="str">
        <f ca="1"/>
        <v>2nd</v>
      </c>
    </row>
    <row r="542" spans="2:6" x14ac:dyDescent="0.45">
      <c r="B542" t="str">
        <f ca="1"/>
        <v>Portaluppi, Mr. Emilio Ilario G</v>
      </c>
      <c r="C542" t="str">
        <f ca="1"/>
        <v>yes</v>
      </c>
      <c r="D542" t="str">
        <f ca="1"/>
        <v>male</v>
      </c>
      <c r="E542">
        <f ca="1"/>
        <v>30</v>
      </c>
      <c r="F542" t="str">
        <f ca="1"/>
        <v>2nd</v>
      </c>
    </row>
    <row r="543" spans="2:6" x14ac:dyDescent="0.45">
      <c r="B543" t="str">
        <f ca="1"/>
        <v>Pulbaum, Mr. Franz</v>
      </c>
      <c r="C543" t="str">
        <f ca="1"/>
        <v>no</v>
      </c>
      <c r="D543" t="str">
        <f ca="1"/>
        <v>male</v>
      </c>
      <c r="E543">
        <f ca="1"/>
        <v>27</v>
      </c>
      <c r="F543" t="str">
        <f ca="1"/>
        <v>2nd</v>
      </c>
    </row>
    <row r="544" spans="2:6" x14ac:dyDescent="0.45">
      <c r="B544" t="str">
        <f ca="1"/>
        <v>Quick, Miss. Phyllis May</v>
      </c>
      <c r="C544" t="str">
        <f ca="1"/>
        <v>yes</v>
      </c>
      <c r="D544" t="str">
        <f ca="1"/>
        <v>female</v>
      </c>
      <c r="E544">
        <f ca="1"/>
        <v>2</v>
      </c>
      <c r="F544" t="str">
        <f ca="1"/>
        <v>2nd</v>
      </c>
    </row>
    <row r="545" spans="2:6" x14ac:dyDescent="0.45">
      <c r="B545" t="str">
        <f ca="1"/>
        <v>Quick, Miss. Winifred Vera</v>
      </c>
      <c r="C545" t="str">
        <f ca="1"/>
        <v>yes</v>
      </c>
      <c r="D545" t="str">
        <f ca="1"/>
        <v>female</v>
      </c>
      <c r="E545">
        <f ca="1"/>
        <v>8</v>
      </c>
      <c r="F545" t="str">
        <f ca="1"/>
        <v>2nd</v>
      </c>
    </row>
    <row r="546" spans="2:6" x14ac:dyDescent="0.45">
      <c r="B546" t="str">
        <f ca="1"/>
        <v>Quick, Mrs. Frederick Charles (</v>
      </c>
      <c r="C546" t="str">
        <f ca="1"/>
        <v>yes</v>
      </c>
      <c r="D546" t="str">
        <f ca="1"/>
        <v>female</v>
      </c>
      <c r="E546">
        <f ca="1"/>
        <v>33</v>
      </c>
      <c r="F546" t="str">
        <f ca="1"/>
        <v>2nd</v>
      </c>
    </row>
    <row r="547" spans="2:6" x14ac:dyDescent="0.45">
      <c r="B547" t="str">
        <f ca="1"/>
        <v>Reeves, Mr. David</v>
      </c>
      <c r="C547" t="str">
        <f ca="1"/>
        <v>no</v>
      </c>
      <c r="D547" t="str">
        <f ca="1"/>
        <v>male</v>
      </c>
      <c r="E547">
        <f ca="1"/>
        <v>36</v>
      </c>
      <c r="F547" t="str">
        <f ca="1"/>
        <v>2nd</v>
      </c>
    </row>
    <row r="548" spans="2:6" x14ac:dyDescent="0.45">
      <c r="B548" t="str">
        <f ca="1"/>
        <v>Renouf, Mr. Peter Henry</v>
      </c>
      <c r="C548" t="str">
        <f ca="1"/>
        <v>no</v>
      </c>
      <c r="D548" t="str">
        <f ca="1"/>
        <v>male</v>
      </c>
      <c r="E548">
        <f ca="1"/>
        <v>34</v>
      </c>
      <c r="F548" t="str">
        <f ca="1"/>
        <v>2nd</v>
      </c>
    </row>
    <row r="549" spans="2:6" x14ac:dyDescent="0.45">
      <c r="B549" t="str">
        <f ca="1"/>
        <v>Renouf, Mrs. Peter Henry (Lilli</v>
      </c>
      <c r="C549" t="str">
        <f ca="1"/>
        <v>yes</v>
      </c>
      <c r="D549" t="str">
        <f ca="1"/>
        <v>female</v>
      </c>
      <c r="E549">
        <f ca="1"/>
        <v>30</v>
      </c>
      <c r="F549" t="str">
        <f ca="1"/>
        <v>2nd</v>
      </c>
    </row>
    <row r="550" spans="2:6" x14ac:dyDescent="0.45">
      <c r="B550" t="str">
        <f ca="1"/>
        <v>Reynaldo, Ms. Encarnacion</v>
      </c>
      <c r="C550" t="str">
        <f ca="1"/>
        <v>yes</v>
      </c>
      <c r="D550" t="str">
        <f ca="1"/>
        <v>female</v>
      </c>
      <c r="E550">
        <f ca="1"/>
        <v>28</v>
      </c>
      <c r="F550" t="str">
        <f ca="1"/>
        <v>2nd</v>
      </c>
    </row>
    <row r="551" spans="2:6" x14ac:dyDescent="0.45">
      <c r="B551" t="str">
        <f ca="1"/>
        <v>Richard, Mr. Emile</v>
      </c>
      <c r="C551" t="str">
        <f ca="1"/>
        <v>no</v>
      </c>
      <c r="D551" t="str">
        <f ca="1"/>
        <v>male</v>
      </c>
      <c r="E551">
        <f ca="1"/>
        <v>23</v>
      </c>
      <c r="F551" t="str">
        <f ca="1"/>
        <v>2nd</v>
      </c>
    </row>
    <row r="552" spans="2:6" x14ac:dyDescent="0.45">
      <c r="B552" t="str">
        <f ca="1"/>
        <v>Richards, Master. George Sibley</v>
      </c>
      <c r="C552" t="str">
        <f ca="1"/>
        <v>yes</v>
      </c>
      <c r="D552" t="str">
        <f ca="1"/>
        <v>male</v>
      </c>
      <c r="E552">
        <f ca="1"/>
        <v>0.83329999399999999</v>
      </c>
      <c r="F552" t="str">
        <f ca="1"/>
        <v>2nd</v>
      </c>
    </row>
    <row r="553" spans="2:6" x14ac:dyDescent="0.45">
      <c r="B553" t="str">
        <f ca="1"/>
        <v>Richards, Master. William Rowe</v>
      </c>
      <c r="C553" t="str">
        <f ca="1"/>
        <v>yes</v>
      </c>
      <c r="D553" t="str">
        <f ca="1"/>
        <v>male</v>
      </c>
      <c r="E553">
        <f ca="1"/>
        <v>3</v>
      </c>
      <c r="F553" t="str">
        <f ca="1"/>
        <v>2nd</v>
      </c>
    </row>
    <row r="554" spans="2:6" x14ac:dyDescent="0.45">
      <c r="B554" t="str">
        <f ca="1"/>
        <v>Richards, Mrs. Sidney (Emily Ho</v>
      </c>
      <c r="C554" t="str">
        <f ca="1"/>
        <v>yes</v>
      </c>
      <c r="D554" t="str">
        <f ca="1"/>
        <v>female</v>
      </c>
      <c r="E554">
        <f ca="1"/>
        <v>24</v>
      </c>
      <c r="F554" t="str">
        <f ca="1"/>
        <v>2nd</v>
      </c>
    </row>
    <row r="555" spans="2:6" x14ac:dyDescent="0.45">
      <c r="B555" t="str">
        <f ca="1"/>
        <v>Ridsdale, Miss. Lucy</v>
      </c>
      <c r="C555" t="str">
        <f ca="1"/>
        <v>yes</v>
      </c>
      <c r="D555" t="str">
        <f ca="1"/>
        <v>female</v>
      </c>
      <c r="E555">
        <f ca="1"/>
        <v>50</v>
      </c>
      <c r="F555" t="str">
        <f ca="1"/>
        <v>2nd</v>
      </c>
    </row>
    <row r="556" spans="2:6" x14ac:dyDescent="0.45">
      <c r="B556" t="str">
        <f ca="1"/>
        <v>Rogers, Mr. Reginald Harry</v>
      </c>
      <c r="C556" t="str">
        <f ca="1"/>
        <v>no</v>
      </c>
      <c r="D556" t="str">
        <f ca="1"/>
        <v>male</v>
      </c>
      <c r="E556">
        <f ca="1"/>
        <v>19</v>
      </c>
      <c r="F556" t="str">
        <f ca="1"/>
        <v>2nd</v>
      </c>
    </row>
    <row r="557" spans="2:6" x14ac:dyDescent="0.45">
      <c r="B557" t="str">
        <f ca="1"/>
        <v>Rugg, Miss. Emily</v>
      </c>
      <c r="C557" t="str">
        <f ca="1"/>
        <v>yes</v>
      </c>
      <c r="D557" t="str">
        <f ca="1"/>
        <v>female</v>
      </c>
      <c r="E557">
        <f ca="1"/>
        <v>21</v>
      </c>
      <c r="F557" t="str">
        <f ca="1"/>
        <v>2nd</v>
      </c>
    </row>
    <row r="558" spans="2:6" x14ac:dyDescent="0.45">
      <c r="B558" t="str">
        <f ca="1"/>
        <v>Schmidt, Mr. August</v>
      </c>
      <c r="C558" t="str">
        <f ca="1"/>
        <v>no</v>
      </c>
      <c r="D558" t="str">
        <f ca="1"/>
        <v>male</v>
      </c>
      <c r="E558">
        <f ca="1"/>
        <v>26</v>
      </c>
      <c r="F558" t="str">
        <f ca="1"/>
        <v>2nd</v>
      </c>
    </row>
    <row r="559" spans="2:6" x14ac:dyDescent="0.45">
      <c r="B559" t="str">
        <f ca="1"/>
        <v>Sedgwick, Mr. Charles Frederick</v>
      </c>
      <c r="C559" t="str">
        <f ca="1"/>
        <v>no</v>
      </c>
      <c r="D559" t="str">
        <f ca="1"/>
        <v>male</v>
      </c>
      <c r="E559">
        <f ca="1"/>
        <v>25</v>
      </c>
      <c r="F559" t="str">
        <f ca="1"/>
        <v>2nd</v>
      </c>
    </row>
    <row r="560" spans="2:6" x14ac:dyDescent="0.45">
      <c r="B560" t="str">
        <f ca="1"/>
        <v>Sharp, Mr. Percival James R</v>
      </c>
      <c r="C560" t="str">
        <f ca="1"/>
        <v>no</v>
      </c>
      <c r="D560" t="str">
        <f ca="1"/>
        <v>male</v>
      </c>
      <c r="E560">
        <f ca="1"/>
        <v>27</v>
      </c>
      <c r="F560" t="str">
        <f ca="1"/>
        <v>2nd</v>
      </c>
    </row>
    <row r="561" spans="2:6" x14ac:dyDescent="0.45">
      <c r="B561" t="str">
        <f ca="1"/>
        <v>Shelley, Mrs. William (Imanita</v>
      </c>
      <c r="C561" t="str">
        <f ca="1"/>
        <v>yes</v>
      </c>
      <c r="D561" t="str">
        <f ca="1"/>
        <v>female</v>
      </c>
      <c r="E561">
        <f ca="1"/>
        <v>25</v>
      </c>
      <c r="F561" t="str">
        <f ca="1"/>
        <v>2nd</v>
      </c>
    </row>
    <row r="562" spans="2:6" x14ac:dyDescent="0.45">
      <c r="B562" t="str">
        <f ca="1"/>
        <v>Silven, Miss. Lyyli Karoliina</v>
      </c>
      <c r="C562" t="str">
        <f ca="1"/>
        <v>yes</v>
      </c>
      <c r="D562" t="str">
        <f ca="1"/>
        <v>female</v>
      </c>
      <c r="E562">
        <f ca="1"/>
        <v>18</v>
      </c>
      <c r="F562" t="str">
        <f ca="1"/>
        <v>2nd</v>
      </c>
    </row>
    <row r="563" spans="2:6" x14ac:dyDescent="0.45">
      <c r="B563" t="str">
        <f ca="1"/>
        <v>Sincock, Miss. Maude</v>
      </c>
      <c r="C563" t="str">
        <f ca="1"/>
        <v>yes</v>
      </c>
      <c r="D563" t="str">
        <f ca="1"/>
        <v>female</v>
      </c>
      <c r="E563">
        <f ca="1"/>
        <v>20</v>
      </c>
      <c r="F563" t="str">
        <f ca="1"/>
        <v>2nd</v>
      </c>
    </row>
    <row r="564" spans="2:6" x14ac:dyDescent="0.45">
      <c r="B564" t="str">
        <f ca="1"/>
        <v>Sinkkonen, Miss. Anna</v>
      </c>
      <c r="C564" t="str">
        <f ca="1"/>
        <v>yes</v>
      </c>
      <c r="D564" t="str">
        <f ca="1"/>
        <v>female</v>
      </c>
      <c r="E564">
        <f ca="1"/>
        <v>30</v>
      </c>
      <c r="F564" t="str">
        <f ca="1"/>
        <v>2nd</v>
      </c>
    </row>
    <row r="565" spans="2:6" x14ac:dyDescent="0.45">
      <c r="B565" t="str">
        <f ca="1"/>
        <v>Sjostedt, Mr. Ernst Adolf</v>
      </c>
      <c r="C565" t="str">
        <f ca="1"/>
        <v>no</v>
      </c>
      <c r="D565" t="str">
        <f ca="1"/>
        <v>male</v>
      </c>
      <c r="E565">
        <f ca="1"/>
        <v>59</v>
      </c>
      <c r="F565" t="str">
        <f ca="1"/>
        <v>2nd</v>
      </c>
    </row>
    <row r="566" spans="2:6" x14ac:dyDescent="0.45">
      <c r="B566" t="str">
        <f ca="1"/>
        <v>Slayter, Miss. Hilda Mary</v>
      </c>
      <c r="C566" t="str">
        <f ca="1"/>
        <v>yes</v>
      </c>
      <c r="D566" t="str">
        <f ca="1"/>
        <v>female</v>
      </c>
      <c r="E566">
        <f ca="1"/>
        <v>30</v>
      </c>
      <c r="F566" t="str">
        <f ca="1"/>
        <v>2nd</v>
      </c>
    </row>
    <row r="567" spans="2:6" x14ac:dyDescent="0.45">
      <c r="B567" t="str">
        <f ca="1"/>
        <v>Slemen, Mr. Richard James</v>
      </c>
      <c r="C567" t="str">
        <f ca="1"/>
        <v>no</v>
      </c>
      <c r="D567" t="str">
        <f ca="1"/>
        <v>male</v>
      </c>
      <c r="E567">
        <f ca="1"/>
        <v>35</v>
      </c>
      <c r="F567" t="str">
        <f ca="1"/>
        <v>2nd</v>
      </c>
    </row>
    <row r="568" spans="2:6" x14ac:dyDescent="0.45">
      <c r="B568" t="str">
        <f ca="1"/>
        <v>Smith, Miss. Marion Elsie</v>
      </c>
      <c r="C568" t="str">
        <f ca="1"/>
        <v>yes</v>
      </c>
      <c r="D568" t="str">
        <f ca="1"/>
        <v>female</v>
      </c>
      <c r="E568">
        <f ca="1"/>
        <v>40</v>
      </c>
      <c r="F568" t="str">
        <f ca="1"/>
        <v>2nd</v>
      </c>
    </row>
    <row r="569" spans="2:6" x14ac:dyDescent="0.45">
      <c r="B569" t="str">
        <f ca="1"/>
        <v>Sobey, Mr. Samuel James Hayden</v>
      </c>
      <c r="C569" t="str">
        <f ca="1"/>
        <v>no</v>
      </c>
      <c r="D569" t="str">
        <f ca="1"/>
        <v>male</v>
      </c>
      <c r="E569">
        <f ca="1"/>
        <v>25</v>
      </c>
      <c r="F569" t="str">
        <f ca="1"/>
        <v>2nd</v>
      </c>
    </row>
    <row r="570" spans="2:6" x14ac:dyDescent="0.45">
      <c r="B570" t="str">
        <f ca="1"/>
        <v>Stanton, Mr. Samuel Ward</v>
      </c>
      <c r="C570" t="str">
        <f ca="1"/>
        <v>no</v>
      </c>
      <c r="D570" t="str">
        <f ca="1"/>
        <v>male</v>
      </c>
      <c r="E570">
        <f ca="1"/>
        <v>41</v>
      </c>
      <c r="F570" t="str">
        <f ca="1"/>
        <v>2nd</v>
      </c>
    </row>
    <row r="571" spans="2:6" x14ac:dyDescent="0.45">
      <c r="B571" t="str">
        <f ca="1"/>
        <v>Stokes, Mr. Philip Joseph</v>
      </c>
      <c r="C571" t="str">
        <f ca="1"/>
        <v>no</v>
      </c>
      <c r="D571" t="str">
        <f ca="1"/>
        <v>male</v>
      </c>
      <c r="E571">
        <f ca="1"/>
        <v>25</v>
      </c>
      <c r="F571" t="str">
        <f ca="1"/>
        <v>2nd</v>
      </c>
    </row>
    <row r="572" spans="2:6" x14ac:dyDescent="0.45">
      <c r="B572" t="str">
        <f ca="1"/>
        <v>Swane, Mr. George</v>
      </c>
      <c r="C572" t="str">
        <f ca="1"/>
        <v>no</v>
      </c>
      <c r="D572" t="str">
        <f ca="1"/>
        <v>male</v>
      </c>
      <c r="E572">
        <f ca="1"/>
        <v>18.5</v>
      </c>
      <c r="F572" t="str">
        <f ca="1"/>
        <v>2nd</v>
      </c>
    </row>
    <row r="573" spans="2:6" x14ac:dyDescent="0.45">
      <c r="B573" t="str">
        <f ca="1"/>
        <v>Sweet, Mr. George Frederick</v>
      </c>
      <c r="C573" t="str">
        <f ca="1"/>
        <v>no</v>
      </c>
      <c r="D573" t="str">
        <f ca="1"/>
        <v>male</v>
      </c>
      <c r="E573">
        <f ca="1"/>
        <v>14</v>
      </c>
      <c r="F573" t="str">
        <f ca="1"/>
        <v>2nd</v>
      </c>
    </row>
    <row r="574" spans="2:6" x14ac:dyDescent="0.45">
      <c r="B574" t="str">
        <f ca="1"/>
        <v>Toomey, Miss. Ellen</v>
      </c>
      <c r="C574" t="str">
        <f ca="1"/>
        <v>yes</v>
      </c>
      <c r="D574" t="str">
        <f ca="1"/>
        <v>female</v>
      </c>
      <c r="E574">
        <f ca="1"/>
        <v>50</v>
      </c>
      <c r="F574" t="str">
        <f ca="1"/>
        <v>2nd</v>
      </c>
    </row>
    <row r="575" spans="2:6" x14ac:dyDescent="0.45">
      <c r="B575" t="str">
        <f ca="1"/>
        <v>Troupiansky, Mr. Moses Aaron</v>
      </c>
      <c r="C575" t="str">
        <f ca="1"/>
        <v>no</v>
      </c>
      <c r="D575" t="str">
        <f ca="1"/>
        <v>male</v>
      </c>
      <c r="E575">
        <f ca="1"/>
        <v>23</v>
      </c>
      <c r="F575" t="str">
        <f ca="1"/>
        <v>2nd</v>
      </c>
    </row>
    <row r="576" spans="2:6" x14ac:dyDescent="0.45">
      <c r="B576" t="str">
        <f ca="1"/>
        <v>Trout, Mrs. William H (Jessie L</v>
      </c>
      <c r="C576" t="str">
        <f ca="1"/>
        <v>yes</v>
      </c>
      <c r="D576" t="str">
        <f ca="1"/>
        <v>female</v>
      </c>
      <c r="E576">
        <f ca="1"/>
        <v>28</v>
      </c>
      <c r="F576" t="str">
        <f ca="1"/>
        <v>2nd</v>
      </c>
    </row>
    <row r="577" spans="2:6" x14ac:dyDescent="0.45">
      <c r="B577" t="str">
        <f ca="1"/>
        <v>Troutt, Miss. Edwina Celia Win</v>
      </c>
      <c r="C577" t="str">
        <f ca="1"/>
        <v>yes</v>
      </c>
      <c r="D577" t="str">
        <f ca="1"/>
        <v>female</v>
      </c>
      <c r="E577">
        <f ca="1"/>
        <v>27</v>
      </c>
      <c r="F577" t="str">
        <f ca="1"/>
        <v>2nd</v>
      </c>
    </row>
    <row r="578" spans="2:6" x14ac:dyDescent="0.45">
      <c r="B578" t="str">
        <f ca="1"/>
        <v>Turpin, Mr. William John Robert</v>
      </c>
      <c r="C578" t="str">
        <f ca="1"/>
        <v>no</v>
      </c>
      <c r="D578" t="str">
        <f ca="1"/>
        <v>male</v>
      </c>
      <c r="E578">
        <f ca="1"/>
        <v>29</v>
      </c>
      <c r="F578" t="str">
        <f ca="1"/>
        <v>2nd</v>
      </c>
    </row>
    <row r="579" spans="2:6" x14ac:dyDescent="0.45">
      <c r="B579" t="str">
        <f ca="1"/>
        <v>Turpin, Mrs. William John Rober</v>
      </c>
      <c r="C579" t="str">
        <f ca="1"/>
        <v>no</v>
      </c>
      <c r="D579" t="str">
        <f ca="1"/>
        <v>female</v>
      </c>
      <c r="E579">
        <f ca="1"/>
        <v>27</v>
      </c>
      <c r="F579" t="str">
        <f ca="1"/>
        <v>2nd</v>
      </c>
    </row>
    <row r="580" spans="2:6" x14ac:dyDescent="0.45">
      <c r="B580" t="str">
        <f ca="1"/>
        <v>Veal, Mr. James</v>
      </c>
      <c r="C580" t="str">
        <f ca="1"/>
        <v>no</v>
      </c>
      <c r="D580" t="str">
        <f ca="1"/>
        <v>male</v>
      </c>
      <c r="E580">
        <f ca="1"/>
        <v>40</v>
      </c>
      <c r="F580" t="str">
        <f ca="1"/>
        <v>2nd</v>
      </c>
    </row>
    <row r="581" spans="2:6" x14ac:dyDescent="0.45">
      <c r="B581" t="str">
        <f ca="1"/>
        <v>Walcroft, Miss. Nellie</v>
      </c>
      <c r="C581" t="str">
        <f ca="1"/>
        <v>yes</v>
      </c>
      <c r="D581" t="str">
        <f ca="1"/>
        <v>female</v>
      </c>
      <c r="E581">
        <f ca="1"/>
        <v>31</v>
      </c>
      <c r="F581" t="str">
        <f ca="1"/>
        <v>2nd</v>
      </c>
    </row>
    <row r="582" spans="2:6" x14ac:dyDescent="0.45">
      <c r="B582" t="str">
        <f ca="1"/>
        <v>Ware, Mr. John James</v>
      </c>
      <c r="C582" t="str">
        <f ca="1"/>
        <v>no</v>
      </c>
      <c r="D582" t="str">
        <f ca="1"/>
        <v>male</v>
      </c>
      <c r="E582">
        <f ca="1"/>
        <v>30</v>
      </c>
      <c r="F582" t="str">
        <f ca="1"/>
        <v>2nd</v>
      </c>
    </row>
    <row r="583" spans="2:6" x14ac:dyDescent="0.45">
      <c r="B583" t="str">
        <f ca="1"/>
        <v>Ware, Mr. William Jeffery</v>
      </c>
      <c r="C583" t="str">
        <f ca="1"/>
        <v>no</v>
      </c>
      <c r="D583" t="str">
        <f ca="1"/>
        <v>male</v>
      </c>
      <c r="E583">
        <f ca="1"/>
        <v>23</v>
      </c>
      <c r="F583" t="str">
        <f ca="1"/>
        <v>2nd</v>
      </c>
    </row>
    <row r="584" spans="2:6" x14ac:dyDescent="0.45">
      <c r="B584" t="str">
        <f ca="1"/>
        <v>Ware, Mrs. John James (Florence</v>
      </c>
      <c r="C584" t="str">
        <f ca="1"/>
        <v>yes</v>
      </c>
      <c r="D584" t="str">
        <f ca="1"/>
        <v>female</v>
      </c>
      <c r="E584">
        <f ca="1"/>
        <v>31</v>
      </c>
      <c r="F584" t="str">
        <f ca="1"/>
        <v>2nd</v>
      </c>
    </row>
    <row r="585" spans="2:6" x14ac:dyDescent="0.45">
      <c r="B585" t="str">
        <f ca="1"/>
        <v>Watson, Mr. Ennis Hastings</v>
      </c>
      <c r="C585" t="str">
        <f ca="1"/>
        <v>no</v>
      </c>
      <c r="D585" t="str">
        <f ca="1"/>
        <v>male</v>
      </c>
      <c r="E585" t="e">
        <f ca="1"/>
        <v>#N/A</v>
      </c>
      <c r="F585" t="str">
        <f ca="1"/>
        <v>2nd</v>
      </c>
    </row>
    <row r="586" spans="2:6" x14ac:dyDescent="0.45">
      <c r="B586" t="str">
        <f ca="1"/>
        <v>Watt, Miss. Bertha J</v>
      </c>
      <c r="C586" t="str">
        <f ca="1"/>
        <v>yes</v>
      </c>
      <c r="D586" t="str">
        <f ca="1"/>
        <v>female</v>
      </c>
      <c r="E586">
        <f ca="1"/>
        <v>12</v>
      </c>
      <c r="F586" t="str">
        <f ca="1"/>
        <v>2nd</v>
      </c>
    </row>
    <row r="587" spans="2:6" x14ac:dyDescent="0.45">
      <c r="B587" t="str">
        <f ca="1"/>
        <v>Watt, Mrs. James (Elizabeth Be</v>
      </c>
      <c r="C587" t="str">
        <f ca="1"/>
        <v>yes</v>
      </c>
      <c r="D587" t="str">
        <f ca="1"/>
        <v>female</v>
      </c>
      <c r="E587">
        <f ca="1"/>
        <v>40</v>
      </c>
      <c r="F587" t="str">
        <f ca="1"/>
        <v>2nd</v>
      </c>
    </row>
    <row r="588" spans="2:6" x14ac:dyDescent="0.45">
      <c r="B588" t="str">
        <f ca="1"/>
        <v>Webber, Miss. Susan</v>
      </c>
      <c r="C588" t="str">
        <f ca="1"/>
        <v>yes</v>
      </c>
      <c r="D588" t="str">
        <f ca="1"/>
        <v>female</v>
      </c>
      <c r="E588">
        <f ca="1"/>
        <v>32.5</v>
      </c>
      <c r="F588" t="str">
        <f ca="1"/>
        <v>2nd</v>
      </c>
    </row>
    <row r="589" spans="2:6" x14ac:dyDescent="0.45">
      <c r="B589" t="str">
        <f ca="1"/>
        <v>Weisz, Mr. Leopold</v>
      </c>
      <c r="C589" t="str">
        <f ca="1"/>
        <v>no</v>
      </c>
      <c r="D589" t="str">
        <f ca="1"/>
        <v>male</v>
      </c>
      <c r="E589">
        <f ca="1"/>
        <v>27</v>
      </c>
      <c r="F589" t="str">
        <f ca="1"/>
        <v>2nd</v>
      </c>
    </row>
    <row r="590" spans="2:6" x14ac:dyDescent="0.45">
      <c r="B590" t="str">
        <f ca="1"/>
        <v>Weisz, Mrs. Leopold (Mathilde F</v>
      </c>
      <c r="C590" t="str">
        <f ca="1"/>
        <v>yes</v>
      </c>
      <c r="D590" t="str">
        <f ca="1"/>
        <v>female</v>
      </c>
      <c r="E590">
        <f ca="1"/>
        <v>29</v>
      </c>
      <c r="F590" t="str">
        <f ca="1"/>
        <v>2nd</v>
      </c>
    </row>
    <row r="591" spans="2:6" x14ac:dyDescent="0.45">
      <c r="B591" t="str">
        <f ca="1"/>
        <v>Wells, Master. Ralph Lester</v>
      </c>
      <c r="C591" t="str">
        <f ca="1"/>
        <v>yes</v>
      </c>
      <c r="D591" t="str">
        <f ca="1"/>
        <v>male</v>
      </c>
      <c r="E591">
        <f ca="1"/>
        <v>2</v>
      </c>
      <c r="F591" t="str">
        <f ca="1"/>
        <v>2nd</v>
      </c>
    </row>
    <row r="592" spans="2:6" x14ac:dyDescent="0.45">
      <c r="B592" t="str">
        <f ca="1"/>
        <v>Wells, Miss. Joan</v>
      </c>
      <c r="C592" t="str">
        <f ca="1"/>
        <v>yes</v>
      </c>
      <c r="D592" t="str">
        <f ca="1"/>
        <v>female</v>
      </c>
      <c r="E592">
        <f ca="1"/>
        <v>4</v>
      </c>
      <c r="F592" t="str">
        <f ca="1"/>
        <v>2nd</v>
      </c>
    </row>
    <row r="593" spans="2:6" x14ac:dyDescent="0.45">
      <c r="B593" t="str">
        <f ca="1"/>
        <v>Wells, Mrs. Arthur Henry (Addi</v>
      </c>
      <c r="C593" t="str">
        <f ca="1"/>
        <v>yes</v>
      </c>
      <c r="D593" t="str">
        <f ca="1"/>
        <v>female</v>
      </c>
      <c r="E593">
        <f ca="1"/>
        <v>29</v>
      </c>
      <c r="F593" t="str">
        <f ca="1"/>
        <v>2nd</v>
      </c>
    </row>
    <row r="594" spans="2:6" x14ac:dyDescent="0.45">
      <c r="B594" t="str">
        <f ca="1"/>
        <v>West, Miss. Barbara J</v>
      </c>
      <c r="C594" t="str">
        <f ca="1"/>
        <v>yes</v>
      </c>
      <c r="D594" t="str">
        <f ca="1"/>
        <v>female</v>
      </c>
      <c r="E594">
        <f ca="1"/>
        <v>0.91670000600000001</v>
      </c>
      <c r="F594" t="str">
        <f ca="1"/>
        <v>2nd</v>
      </c>
    </row>
    <row r="595" spans="2:6" x14ac:dyDescent="0.45">
      <c r="B595" t="str">
        <f ca="1"/>
        <v>West, Miss. Constance Mirium</v>
      </c>
      <c r="C595" t="str">
        <f ca="1"/>
        <v>yes</v>
      </c>
      <c r="D595" t="str">
        <f ca="1"/>
        <v>female</v>
      </c>
      <c r="E595">
        <f ca="1"/>
        <v>5</v>
      </c>
      <c r="F595" t="str">
        <f ca="1"/>
        <v>2nd</v>
      </c>
    </row>
    <row r="596" spans="2:6" x14ac:dyDescent="0.45">
      <c r="B596" t="str">
        <f ca="1"/>
        <v>West, Mr. Edwy Arthur</v>
      </c>
      <c r="C596" t="str">
        <f ca="1"/>
        <v>no</v>
      </c>
      <c r="D596" t="str">
        <f ca="1"/>
        <v>male</v>
      </c>
      <c r="E596">
        <f ca="1"/>
        <v>36</v>
      </c>
      <c r="F596" t="str">
        <f ca="1"/>
        <v>2nd</v>
      </c>
    </row>
    <row r="597" spans="2:6" x14ac:dyDescent="0.45">
      <c r="B597" t="str">
        <f ca="1"/>
        <v>West, Mrs. Edwy Arthur (Ada Mar</v>
      </c>
      <c r="C597" t="str">
        <f ca="1"/>
        <v>yes</v>
      </c>
      <c r="D597" t="str">
        <f ca="1"/>
        <v>female</v>
      </c>
      <c r="E597">
        <f ca="1"/>
        <v>33</v>
      </c>
      <c r="F597" t="str">
        <f ca="1"/>
        <v>2nd</v>
      </c>
    </row>
    <row r="598" spans="2:6" x14ac:dyDescent="0.45">
      <c r="B598" t="str">
        <f ca="1"/>
        <v>Wheadon, Mr. Edward H</v>
      </c>
      <c r="C598" t="str">
        <f ca="1"/>
        <v>no</v>
      </c>
      <c r="D598" t="str">
        <f ca="1"/>
        <v>male</v>
      </c>
      <c r="E598">
        <f ca="1"/>
        <v>66</v>
      </c>
      <c r="F598" t="str">
        <f ca="1"/>
        <v>2nd</v>
      </c>
    </row>
    <row r="599" spans="2:6" x14ac:dyDescent="0.45">
      <c r="B599" t="str">
        <f ca="1"/>
        <v>Wheeler, Mr. Edwin Frederick</v>
      </c>
      <c r="C599" t="str">
        <f ca="1"/>
        <v>no</v>
      </c>
      <c r="D599" t="str">
        <f ca="1"/>
        <v>male</v>
      </c>
      <c r="E599" t="e">
        <f ca="1"/>
        <v>#N/A</v>
      </c>
      <c r="F599" t="str">
        <f ca="1"/>
        <v>2nd</v>
      </c>
    </row>
    <row r="600" spans="2:6" x14ac:dyDescent="0.45">
      <c r="B600" t="str">
        <f ca="1"/>
        <v>Wilhelms, Mr. Charles</v>
      </c>
      <c r="C600" t="str">
        <f ca="1"/>
        <v>yes</v>
      </c>
      <c r="D600" t="str">
        <f ca="1"/>
        <v>male</v>
      </c>
      <c r="E600">
        <f ca="1"/>
        <v>31</v>
      </c>
      <c r="F600" t="str">
        <f ca="1"/>
        <v>2nd</v>
      </c>
    </row>
    <row r="601" spans="2:6" x14ac:dyDescent="0.45">
      <c r="B601" t="str">
        <f ca="1"/>
        <v>Williams, Mr. Charles Eugene</v>
      </c>
      <c r="C601" t="str">
        <f ca="1"/>
        <v>yes</v>
      </c>
      <c r="D601" t="str">
        <f ca="1"/>
        <v>male</v>
      </c>
      <c r="E601" t="e">
        <f ca="1"/>
        <v>#N/A</v>
      </c>
      <c r="F601" t="str">
        <f ca="1"/>
        <v>2nd</v>
      </c>
    </row>
    <row r="602" spans="2:6" x14ac:dyDescent="0.45">
      <c r="B602" t="str">
        <f ca="1"/>
        <v>Wright, Miss. Marion</v>
      </c>
      <c r="C602" t="str">
        <f ca="1"/>
        <v>yes</v>
      </c>
      <c r="D602" t="str">
        <f ca="1"/>
        <v>female</v>
      </c>
      <c r="E602">
        <f ca="1"/>
        <v>26</v>
      </c>
      <c r="F602" t="str">
        <f ca="1"/>
        <v>2nd</v>
      </c>
    </row>
    <row r="603" spans="2:6" x14ac:dyDescent="0.45">
      <c r="B603" t="str">
        <f ca="1"/>
        <v>Yrois, Miss. Henriette (Mrs Ha</v>
      </c>
      <c r="C603" t="str">
        <f ca="1"/>
        <v>no</v>
      </c>
      <c r="D603" t="str">
        <f ca="1"/>
        <v>female</v>
      </c>
      <c r="E603">
        <f ca="1"/>
        <v>24</v>
      </c>
      <c r="F603" t="str">
        <f ca="1"/>
        <v>2nd</v>
      </c>
    </row>
    <row r="604" spans="2:6" x14ac:dyDescent="0.45">
      <c r="B604" t="str">
        <f ca="1"/>
        <v>Abbing, Mr. Anthony</v>
      </c>
      <c r="C604" t="str">
        <f ca="1"/>
        <v>no</v>
      </c>
      <c r="D604" t="str">
        <f ca="1"/>
        <v>male</v>
      </c>
      <c r="E604">
        <f ca="1"/>
        <v>42</v>
      </c>
      <c r="F604" t="str">
        <f ca="1"/>
        <v>3rd</v>
      </c>
    </row>
    <row r="605" spans="2:6" x14ac:dyDescent="0.45">
      <c r="B605" t="str">
        <f ca="1"/>
        <v>Abbott, Master. Eugene Joseph</v>
      </c>
      <c r="C605" t="str">
        <f ca="1"/>
        <v>no</v>
      </c>
      <c r="D605" t="str">
        <f ca="1"/>
        <v>male</v>
      </c>
      <c r="E605">
        <f ca="1"/>
        <v>13</v>
      </c>
      <c r="F605" t="str">
        <f ca="1"/>
        <v>3rd</v>
      </c>
    </row>
    <row r="606" spans="2:6" x14ac:dyDescent="0.45">
      <c r="B606" t="str">
        <f ca="1"/>
        <v>Abbott, Mr. Rossmore Edward</v>
      </c>
      <c r="C606" t="str">
        <f ca="1"/>
        <v>no</v>
      </c>
      <c r="D606" t="str">
        <f ca="1"/>
        <v>male</v>
      </c>
      <c r="E606">
        <f ca="1"/>
        <v>16</v>
      </c>
      <c r="F606" t="str">
        <f ca="1"/>
        <v>3rd</v>
      </c>
    </row>
    <row r="607" spans="2:6" x14ac:dyDescent="0.45">
      <c r="B607" t="str">
        <f ca="1"/>
        <v>Abbott, Mrs. Stanton (Rosa Hunt</v>
      </c>
      <c r="C607" t="str">
        <f ca="1"/>
        <v>yes</v>
      </c>
      <c r="D607" t="str">
        <f ca="1"/>
        <v>female</v>
      </c>
      <c r="E607">
        <f ca="1"/>
        <v>35</v>
      </c>
      <c r="F607" t="str">
        <f ca="1"/>
        <v>3rd</v>
      </c>
    </row>
    <row r="608" spans="2:6" x14ac:dyDescent="0.45">
      <c r="B608" t="str">
        <f ca="1"/>
        <v>Abelseth, Miss. Karen Marie</v>
      </c>
      <c r="C608" t="str">
        <f ca="1"/>
        <v>yes</v>
      </c>
      <c r="D608" t="str">
        <f ca="1"/>
        <v>female</v>
      </c>
      <c r="E608">
        <f ca="1"/>
        <v>16</v>
      </c>
      <c r="F608" t="str">
        <f ca="1"/>
        <v>3rd</v>
      </c>
    </row>
    <row r="609" spans="2:6" x14ac:dyDescent="0.45">
      <c r="B609" t="str">
        <f ca="1"/>
        <v>Abelseth, Mr. Olaus Jorgensen</v>
      </c>
      <c r="C609" t="str">
        <f ca="1"/>
        <v>yes</v>
      </c>
      <c r="D609" t="str">
        <f ca="1"/>
        <v>male</v>
      </c>
      <c r="E609">
        <f ca="1"/>
        <v>25</v>
      </c>
      <c r="F609" t="str">
        <f ca="1"/>
        <v>3rd</v>
      </c>
    </row>
    <row r="610" spans="2:6" x14ac:dyDescent="0.45">
      <c r="B610" t="str">
        <f ca="1"/>
        <v>Abrahamsson, Mr. Abraham August</v>
      </c>
      <c r="C610" t="str">
        <f ca="1"/>
        <v>yes</v>
      </c>
      <c r="D610" t="str">
        <f ca="1"/>
        <v>male</v>
      </c>
      <c r="E610">
        <f ca="1"/>
        <v>20</v>
      </c>
      <c r="F610" t="str">
        <f ca="1"/>
        <v>3rd</v>
      </c>
    </row>
    <row r="611" spans="2:6" x14ac:dyDescent="0.45">
      <c r="B611" t="str">
        <f ca="1"/>
        <v>Abrahim, Mrs. Joseph (Sophie Ha</v>
      </c>
      <c r="C611" t="str">
        <f ca="1"/>
        <v>yes</v>
      </c>
      <c r="D611" t="str">
        <f ca="1"/>
        <v>female</v>
      </c>
      <c r="E611">
        <f ca="1"/>
        <v>18</v>
      </c>
      <c r="F611" t="str">
        <f ca="1"/>
        <v>3rd</v>
      </c>
    </row>
    <row r="612" spans="2:6" x14ac:dyDescent="0.45">
      <c r="B612" t="str">
        <f ca="1"/>
        <v>Adahl, Mr. Mauritz Nils Martin</v>
      </c>
      <c r="C612" t="str">
        <f ca="1"/>
        <v>no</v>
      </c>
      <c r="D612" t="str">
        <f ca="1"/>
        <v>male</v>
      </c>
      <c r="E612">
        <f ca="1"/>
        <v>30</v>
      </c>
      <c r="F612" t="str">
        <f ca="1"/>
        <v>3rd</v>
      </c>
    </row>
    <row r="613" spans="2:6" x14ac:dyDescent="0.45">
      <c r="B613" t="str">
        <f ca="1"/>
        <v>Adams, Mr. John</v>
      </c>
      <c r="C613" t="str">
        <f ca="1"/>
        <v>no</v>
      </c>
      <c r="D613" t="str">
        <f ca="1"/>
        <v>male</v>
      </c>
      <c r="E613">
        <f ca="1"/>
        <v>26</v>
      </c>
      <c r="F613" t="str">
        <f ca="1"/>
        <v>3rd</v>
      </c>
    </row>
    <row r="614" spans="2:6" x14ac:dyDescent="0.45">
      <c r="B614" t="str">
        <f ca="1"/>
        <v>Ahlin, Mrs. Johan (Johanna Pers</v>
      </c>
      <c r="C614" t="str">
        <f ca="1"/>
        <v>no</v>
      </c>
      <c r="D614" t="str">
        <f ca="1"/>
        <v>female</v>
      </c>
      <c r="E614">
        <f ca="1"/>
        <v>40</v>
      </c>
      <c r="F614" t="str">
        <f ca="1"/>
        <v>3rd</v>
      </c>
    </row>
    <row r="615" spans="2:6" x14ac:dyDescent="0.45">
      <c r="B615" t="str">
        <f ca="1"/>
        <v>Aks, Master. Philip Frank</v>
      </c>
      <c r="C615" t="str">
        <f ca="1"/>
        <v>yes</v>
      </c>
      <c r="D615" t="str">
        <f ca="1"/>
        <v>male</v>
      </c>
      <c r="E615">
        <f ca="1"/>
        <v>0.83329999399999999</v>
      </c>
      <c r="F615" t="str">
        <f ca="1"/>
        <v>3rd</v>
      </c>
    </row>
    <row r="616" spans="2:6" x14ac:dyDescent="0.45">
      <c r="B616" t="str">
        <f ca="1"/>
        <v>Aks, Mrs. Sam (Leah Rosen)</v>
      </c>
      <c r="C616" t="str">
        <f ca="1"/>
        <v>yes</v>
      </c>
      <c r="D616" t="str">
        <f ca="1"/>
        <v>female</v>
      </c>
      <c r="E616">
        <f ca="1"/>
        <v>18</v>
      </c>
      <c r="F616" t="str">
        <f ca="1"/>
        <v>3rd</v>
      </c>
    </row>
    <row r="617" spans="2:6" x14ac:dyDescent="0.45">
      <c r="B617" t="str">
        <f ca="1"/>
        <v>Albimona, Mr. Nassef Cassem</v>
      </c>
      <c r="C617" t="str">
        <f ca="1"/>
        <v>yes</v>
      </c>
      <c r="D617" t="str">
        <f ca="1"/>
        <v>male</v>
      </c>
      <c r="E617">
        <f ca="1"/>
        <v>26</v>
      </c>
      <c r="F617" t="str">
        <f ca="1"/>
        <v>3rd</v>
      </c>
    </row>
    <row r="618" spans="2:6" x14ac:dyDescent="0.45">
      <c r="B618" t="str">
        <f ca="1"/>
        <v>Alexander, Mr. William</v>
      </c>
      <c r="C618" t="str">
        <f ca="1"/>
        <v>no</v>
      </c>
      <c r="D618" t="str">
        <f ca="1"/>
        <v>male</v>
      </c>
      <c r="E618">
        <f ca="1"/>
        <v>26</v>
      </c>
      <c r="F618" t="str">
        <f ca="1"/>
        <v>3rd</v>
      </c>
    </row>
    <row r="619" spans="2:6" x14ac:dyDescent="0.45">
      <c r="B619" t="str">
        <f ca="1"/>
        <v>Alhomaki, Mr. Ilmari Rudolf</v>
      </c>
      <c r="C619" t="str">
        <f ca="1"/>
        <v>no</v>
      </c>
      <c r="D619" t="str">
        <f ca="1"/>
        <v>male</v>
      </c>
      <c r="E619">
        <f ca="1"/>
        <v>20</v>
      </c>
      <c r="F619" t="str">
        <f ca="1"/>
        <v>3rd</v>
      </c>
    </row>
    <row r="620" spans="2:6" x14ac:dyDescent="0.45">
      <c r="B620" t="str">
        <f ca="1"/>
        <v>Ali, Mr. Ahmed</v>
      </c>
      <c r="C620" t="str">
        <f ca="1"/>
        <v>no</v>
      </c>
      <c r="D620" t="str">
        <f ca="1"/>
        <v>male</v>
      </c>
      <c r="E620">
        <f ca="1"/>
        <v>24</v>
      </c>
      <c r="F620" t="str">
        <f ca="1"/>
        <v>3rd</v>
      </c>
    </row>
    <row r="621" spans="2:6" x14ac:dyDescent="0.45">
      <c r="B621" t="str">
        <f ca="1"/>
        <v>Ali, Mr. William</v>
      </c>
      <c r="C621" t="str">
        <f ca="1"/>
        <v>no</v>
      </c>
      <c r="D621" t="str">
        <f ca="1"/>
        <v>male</v>
      </c>
      <c r="E621">
        <f ca="1"/>
        <v>25</v>
      </c>
      <c r="F621" t="str">
        <f ca="1"/>
        <v>3rd</v>
      </c>
    </row>
    <row r="622" spans="2:6" x14ac:dyDescent="0.45">
      <c r="B622" t="str">
        <f ca="1"/>
        <v>Allen, Mr. William Henry</v>
      </c>
      <c r="C622" t="str">
        <f ca="1"/>
        <v>no</v>
      </c>
      <c r="D622" t="str">
        <f ca="1"/>
        <v>male</v>
      </c>
      <c r="E622">
        <f ca="1"/>
        <v>35</v>
      </c>
      <c r="F622" t="str">
        <f ca="1"/>
        <v>3rd</v>
      </c>
    </row>
    <row r="623" spans="2:6" x14ac:dyDescent="0.45">
      <c r="B623" t="str">
        <f ca="1"/>
        <v>Allum, Mr. Owen George</v>
      </c>
      <c r="C623" t="str">
        <f ca="1"/>
        <v>no</v>
      </c>
      <c r="D623" t="str">
        <f ca="1"/>
        <v>male</v>
      </c>
      <c r="E623">
        <f ca="1"/>
        <v>18</v>
      </c>
      <c r="F623" t="str">
        <f ca="1"/>
        <v>3rd</v>
      </c>
    </row>
    <row r="624" spans="2:6" x14ac:dyDescent="0.45">
      <c r="B624" t="str">
        <f ca="1"/>
        <v>Andersen, Mr. Albert Karvin</v>
      </c>
      <c r="C624" t="str">
        <f ca="1"/>
        <v>no</v>
      </c>
      <c r="D624" t="str">
        <f ca="1"/>
        <v>male</v>
      </c>
      <c r="E624">
        <f ca="1"/>
        <v>32</v>
      </c>
      <c r="F624" t="str">
        <f ca="1"/>
        <v>3rd</v>
      </c>
    </row>
    <row r="625" spans="2:6" x14ac:dyDescent="0.45">
      <c r="B625" t="str">
        <f ca="1"/>
        <v>Andersen-Jensen, Miss. Carla Ch</v>
      </c>
      <c r="C625" t="str">
        <f ca="1"/>
        <v>yes</v>
      </c>
      <c r="D625" t="str">
        <f ca="1"/>
        <v>female</v>
      </c>
      <c r="E625">
        <f ca="1"/>
        <v>19</v>
      </c>
      <c r="F625" t="str">
        <f ca="1"/>
        <v>3rd</v>
      </c>
    </row>
    <row r="626" spans="2:6" x14ac:dyDescent="0.45">
      <c r="B626" t="str">
        <f ca="1"/>
        <v>Andersson, Master. Sigvard Hara</v>
      </c>
      <c r="C626" t="str">
        <f ca="1"/>
        <v>no</v>
      </c>
      <c r="D626" t="str">
        <f ca="1"/>
        <v>male</v>
      </c>
      <c r="E626">
        <f ca="1"/>
        <v>4</v>
      </c>
      <c r="F626" t="str">
        <f ca="1"/>
        <v>3rd</v>
      </c>
    </row>
    <row r="627" spans="2:6" x14ac:dyDescent="0.45">
      <c r="B627" t="str">
        <f ca="1"/>
        <v>Andersson, Miss. Ebba Iris Alfr</v>
      </c>
      <c r="C627" t="str">
        <f ca="1"/>
        <v>no</v>
      </c>
      <c r="D627" t="str">
        <f ca="1"/>
        <v>female</v>
      </c>
      <c r="E627">
        <f ca="1"/>
        <v>6</v>
      </c>
      <c r="F627" t="str">
        <f ca="1"/>
        <v>3rd</v>
      </c>
    </row>
    <row r="628" spans="2:6" x14ac:dyDescent="0.45">
      <c r="B628" t="str">
        <f ca="1"/>
        <v>Andersson, Miss. Ellis Anna Mar</v>
      </c>
      <c r="C628" t="str">
        <f ca="1"/>
        <v>no</v>
      </c>
      <c r="D628" t="str">
        <f ca="1"/>
        <v>female</v>
      </c>
      <c r="E628">
        <f ca="1"/>
        <v>2</v>
      </c>
      <c r="F628" t="str">
        <f ca="1"/>
        <v>3rd</v>
      </c>
    </row>
    <row r="629" spans="2:6" x14ac:dyDescent="0.45">
      <c r="B629" t="str">
        <f ca="1"/>
        <v>Andersson, Miss. Erna Alexandra</v>
      </c>
      <c r="C629" t="str">
        <f ca="1"/>
        <v>yes</v>
      </c>
      <c r="D629" t="str">
        <f ca="1"/>
        <v>female</v>
      </c>
      <c r="E629">
        <f ca="1"/>
        <v>17</v>
      </c>
      <c r="F629" t="str">
        <f ca="1"/>
        <v>3rd</v>
      </c>
    </row>
    <row r="630" spans="2:6" x14ac:dyDescent="0.45">
      <c r="B630" t="str">
        <f ca="1"/>
        <v>Andersson, Miss. Ida Augusta Ma</v>
      </c>
      <c r="C630" t="str">
        <f ca="1"/>
        <v>no</v>
      </c>
      <c r="D630" t="str">
        <f ca="1"/>
        <v>female</v>
      </c>
      <c r="E630">
        <f ca="1"/>
        <v>38</v>
      </c>
      <c r="F630" t="str">
        <f ca="1"/>
        <v>3rd</v>
      </c>
    </row>
    <row r="631" spans="2:6" x14ac:dyDescent="0.45">
      <c r="B631" t="str">
        <f ca="1"/>
        <v>Andersson, Miss. Ingeborg Const</v>
      </c>
      <c r="C631" t="str">
        <f ca="1"/>
        <v>no</v>
      </c>
      <c r="D631" t="str">
        <f ca="1"/>
        <v>female</v>
      </c>
      <c r="E631">
        <f ca="1"/>
        <v>9</v>
      </c>
      <c r="F631" t="str">
        <f ca="1"/>
        <v>3rd</v>
      </c>
    </row>
    <row r="632" spans="2:6" x14ac:dyDescent="0.45">
      <c r="B632" t="str">
        <f ca="1"/>
        <v>Andersson, Miss. Sigrid Elisabe</v>
      </c>
      <c r="C632" t="str">
        <f ca="1"/>
        <v>no</v>
      </c>
      <c r="D632" t="str">
        <f ca="1"/>
        <v>female</v>
      </c>
      <c r="E632">
        <f ca="1"/>
        <v>11</v>
      </c>
      <c r="F632" t="str">
        <f ca="1"/>
        <v>3rd</v>
      </c>
    </row>
    <row r="633" spans="2:6" x14ac:dyDescent="0.45">
      <c r="B633" t="str">
        <f ca="1"/>
        <v>Andersson, Mr. Anders Johan</v>
      </c>
      <c r="C633" t="str">
        <f ca="1"/>
        <v>no</v>
      </c>
      <c r="D633" t="str">
        <f ca="1"/>
        <v>male</v>
      </c>
      <c r="E633">
        <f ca="1"/>
        <v>39</v>
      </c>
      <c r="F633" t="str">
        <f ca="1"/>
        <v>3rd</v>
      </c>
    </row>
    <row r="634" spans="2:6" x14ac:dyDescent="0.45">
      <c r="B634" t="str">
        <f ca="1"/>
        <v>Andersson, Mr. August Edvard (</v>
      </c>
      <c r="C634" t="str">
        <f ca="1"/>
        <v>yes</v>
      </c>
      <c r="D634" t="str">
        <f ca="1"/>
        <v>male</v>
      </c>
      <c r="E634">
        <f ca="1"/>
        <v>27</v>
      </c>
      <c r="F634" t="str">
        <f ca="1"/>
        <v>3rd</v>
      </c>
    </row>
    <row r="635" spans="2:6" x14ac:dyDescent="0.45">
      <c r="B635" t="str">
        <f ca="1"/>
        <v>Andersson, Mr. Johan Samuel</v>
      </c>
      <c r="C635" t="str">
        <f ca="1"/>
        <v>no</v>
      </c>
      <c r="D635" t="str">
        <f ca="1"/>
        <v>male</v>
      </c>
      <c r="E635">
        <f ca="1"/>
        <v>26</v>
      </c>
      <c r="F635" t="str">
        <f ca="1"/>
        <v>3rd</v>
      </c>
    </row>
    <row r="636" spans="2:6" x14ac:dyDescent="0.45">
      <c r="B636" t="str">
        <f ca="1"/>
        <v>Andersson, Mrs. Anders Johan (A</v>
      </c>
      <c r="C636" t="str">
        <f ca="1"/>
        <v>no</v>
      </c>
      <c r="D636" t="str">
        <f ca="1"/>
        <v>female</v>
      </c>
      <c r="E636">
        <f ca="1"/>
        <v>39</v>
      </c>
      <c r="F636" t="str">
        <f ca="1"/>
        <v>3rd</v>
      </c>
    </row>
    <row r="637" spans="2:6" x14ac:dyDescent="0.45">
      <c r="B637" t="str">
        <f ca="1"/>
        <v>Andreasson, Mr. Paul Edvin</v>
      </c>
      <c r="C637" t="str">
        <f ca="1"/>
        <v>no</v>
      </c>
      <c r="D637" t="str">
        <f ca="1"/>
        <v>male</v>
      </c>
      <c r="E637">
        <f ca="1"/>
        <v>20</v>
      </c>
      <c r="F637" t="str">
        <f ca="1"/>
        <v>3rd</v>
      </c>
    </row>
    <row r="638" spans="2:6" x14ac:dyDescent="0.45">
      <c r="B638" t="str">
        <f ca="1"/>
        <v>Angheloff, Mr. Minko</v>
      </c>
      <c r="C638" t="str">
        <f ca="1"/>
        <v>no</v>
      </c>
      <c r="D638" t="str">
        <f ca="1"/>
        <v>male</v>
      </c>
      <c r="E638">
        <f ca="1"/>
        <v>26</v>
      </c>
      <c r="F638" t="str">
        <f ca="1"/>
        <v>3rd</v>
      </c>
    </row>
    <row r="639" spans="2:6" x14ac:dyDescent="0.45">
      <c r="B639" t="str">
        <f ca="1"/>
        <v>Arnold-Franchi, Mr. Josef</v>
      </c>
      <c r="C639" t="str">
        <f ca="1"/>
        <v>no</v>
      </c>
      <c r="D639" t="str">
        <f ca="1"/>
        <v>male</v>
      </c>
      <c r="E639">
        <f ca="1"/>
        <v>25</v>
      </c>
      <c r="F639" t="str">
        <f ca="1"/>
        <v>3rd</v>
      </c>
    </row>
    <row r="640" spans="2:6" x14ac:dyDescent="0.45">
      <c r="B640" t="str">
        <f ca="1"/>
        <v>Arnold-Franchi, Mrs. Josef (Jos</v>
      </c>
      <c r="C640" t="str">
        <f ca="1"/>
        <v>no</v>
      </c>
      <c r="D640" t="str">
        <f ca="1"/>
        <v>female</v>
      </c>
      <c r="E640">
        <f ca="1"/>
        <v>18</v>
      </c>
      <c r="F640" t="str">
        <f ca="1"/>
        <v>3rd</v>
      </c>
    </row>
    <row r="641" spans="2:6" x14ac:dyDescent="0.45">
      <c r="B641" t="str">
        <f ca="1"/>
        <v>Aronsson, Mr. Ernst Axel Algot</v>
      </c>
      <c r="C641" t="str">
        <f ca="1"/>
        <v>no</v>
      </c>
      <c r="D641" t="str">
        <f ca="1"/>
        <v>male</v>
      </c>
      <c r="E641">
        <f ca="1"/>
        <v>24</v>
      </c>
      <c r="F641" t="str">
        <f ca="1"/>
        <v>3rd</v>
      </c>
    </row>
    <row r="642" spans="2:6" x14ac:dyDescent="0.45">
      <c r="B642" t="str">
        <f ca="1"/>
        <v>Asim, Mr. Adola</v>
      </c>
      <c r="C642" t="str">
        <f ca="1"/>
        <v>no</v>
      </c>
      <c r="D642" t="str">
        <f ca="1"/>
        <v>male</v>
      </c>
      <c r="E642">
        <f ca="1"/>
        <v>35</v>
      </c>
      <c r="F642" t="str">
        <f ca="1"/>
        <v>3rd</v>
      </c>
    </row>
    <row r="643" spans="2:6" x14ac:dyDescent="0.45">
      <c r="B643" t="str">
        <f ca="1"/>
        <v>Asplund, Master. Carl Edgar</v>
      </c>
      <c r="C643" t="str">
        <f ca="1"/>
        <v>no</v>
      </c>
      <c r="D643" t="str">
        <f ca="1"/>
        <v>male</v>
      </c>
      <c r="E643">
        <f ca="1"/>
        <v>5</v>
      </c>
      <c r="F643" t="str">
        <f ca="1"/>
        <v>3rd</v>
      </c>
    </row>
    <row r="644" spans="2:6" x14ac:dyDescent="0.45">
      <c r="B644" t="str">
        <f ca="1"/>
        <v>Asplund, Master. Clarence Gusta</v>
      </c>
      <c r="C644" t="str">
        <f ca="1"/>
        <v>no</v>
      </c>
      <c r="D644" t="str">
        <f ca="1"/>
        <v>male</v>
      </c>
      <c r="E644">
        <f ca="1"/>
        <v>9</v>
      </c>
      <c r="F644" t="str">
        <f ca="1"/>
        <v>3rd</v>
      </c>
    </row>
    <row r="645" spans="2:6" x14ac:dyDescent="0.45">
      <c r="B645" t="str">
        <f ca="1"/>
        <v>Asplund, Master. Edvin Rojj Fel</v>
      </c>
      <c r="C645" t="str">
        <f ca="1"/>
        <v>yes</v>
      </c>
      <c r="D645" t="str">
        <f ca="1"/>
        <v>male</v>
      </c>
      <c r="E645">
        <f ca="1"/>
        <v>3</v>
      </c>
      <c r="F645" t="str">
        <f ca="1"/>
        <v>3rd</v>
      </c>
    </row>
    <row r="646" spans="2:6" x14ac:dyDescent="0.45">
      <c r="B646" t="str">
        <f ca="1"/>
        <v>Asplund, Master. Filip Oscar</v>
      </c>
      <c r="C646" t="str">
        <f ca="1"/>
        <v>no</v>
      </c>
      <c r="D646" t="str">
        <f ca="1"/>
        <v>male</v>
      </c>
      <c r="E646">
        <f ca="1"/>
        <v>13</v>
      </c>
      <c r="F646" t="str">
        <f ca="1"/>
        <v>3rd</v>
      </c>
    </row>
    <row r="647" spans="2:6" x14ac:dyDescent="0.45">
      <c r="B647" t="str">
        <f ca="1"/>
        <v>Asplund, Miss. Lillian Gertrud</v>
      </c>
      <c r="C647" t="str">
        <f ca="1"/>
        <v>yes</v>
      </c>
      <c r="D647" t="str">
        <f ca="1"/>
        <v>female</v>
      </c>
      <c r="E647">
        <f ca="1"/>
        <v>5</v>
      </c>
      <c r="F647" t="str">
        <f ca="1"/>
        <v>3rd</v>
      </c>
    </row>
    <row r="648" spans="2:6" x14ac:dyDescent="0.45">
      <c r="B648" t="str">
        <f ca="1"/>
        <v>Asplund, Mr. Carl Oscar Vilhelm</v>
      </c>
      <c r="C648" t="str">
        <f ca="1"/>
        <v>no</v>
      </c>
      <c r="D648" t="str">
        <f ca="1"/>
        <v>male</v>
      </c>
      <c r="E648">
        <f ca="1"/>
        <v>40</v>
      </c>
      <c r="F648" t="str">
        <f ca="1"/>
        <v>3rd</v>
      </c>
    </row>
    <row r="649" spans="2:6" x14ac:dyDescent="0.45">
      <c r="B649" t="str">
        <f ca="1"/>
        <v>Asplund, Mr. Johan Charles</v>
      </c>
      <c r="C649" t="str">
        <f ca="1"/>
        <v>yes</v>
      </c>
      <c r="D649" t="str">
        <f ca="1"/>
        <v>male</v>
      </c>
      <c r="E649">
        <f ca="1"/>
        <v>23</v>
      </c>
      <c r="F649" t="str">
        <f ca="1"/>
        <v>3rd</v>
      </c>
    </row>
    <row r="650" spans="2:6" x14ac:dyDescent="0.45">
      <c r="B650" t="str">
        <f ca="1"/>
        <v>Asplund, Mrs. Carl Oscar (Selma</v>
      </c>
      <c r="C650" t="str">
        <f ca="1"/>
        <v>yes</v>
      </c>
      <c r="D650" t="str">
        <f ca="1"/>
        <v>female</v>
      </c>
      <c r="E650">
        <f ca="1"/>
        <v>38</v>
      </c>
      <c r="F650" t="str">
        <f ca="1"/>
        <v>3rd</v>
      </c>
    </row>
    <row r="651" spans="2:6" x14ac:dyDescent="0.45">
      <c r="B651" t="str">
        <f ca="1"/>
        <v>Assaf Khalil, Mrs. Mariana (Mi</v>
      </c>
      <c r="C651" t="str">
        <f ca="1"/>
        <v>yes</v>
      </c>
      <c r="D651" t="str">
        <f ca="1"/>
        <v>female</v>
      </c>
      <c r="E651">
        <f ca="1"/>
        <v>45</v>
      </c>
      <c r="F651" t="str">
        <f ca="1"/>
        <v>3rd</v>
      </c>
    </row>
    <row r="652" spans="2:6" x14ac:dyDescent="0.45">
      <c r="B652" t="str">
        <f ca="1"/>
        <v>Assaf, Mr. Gerios</v>
      </c>
      <c r="C652" t="str">
        <f ca="1"/>
        <v>no</v>
      </c>
      <c r="D652" t="str">
        <f ca="1"/>
        <v>male</v>
      </c>
      <c r="E652">
        <f ca="1"/>
        <v>21</v>
      </c>
      <c r="F652" t="str">
        <f ca="1"/>
        <v>3rd</v>
      </c>
    </row>
    <row r="653" spans="2:6" x14ac:dyDescent="0.45">
      <c r="B653" t="str">
        <f ca="1"/>
        <v>Assam, Mr. Ali</v>
      </c>
      <c r="C653" t="str">
        <f ca="1"/>
        <v>no</v>
      </c>
      <c r="D653" t="str">
        <f ca="1"/>
        <v>male</v>
      </c>
      <c r="E653">
        <f ca="1"/>
        <v>23</v>
      </c>
      <c r="F653" t="str">
        <f ca="1"/>
        <v>3rd</v>
      </c>
    </row>
    <row r="654" spans="2:6" x14ac:dyDescent="0.45">
      <c r="B654" t="str">
        <f ca="1"/>
        <v>Attalah, Miss. Malake</v>
      </c>
      <c r="C654" t="str">
        <f ca="1"/>
        <v>no</v>
      </c>
      <c r="D654" t="str">
        <f ca="1"/>
        <v>female</v>
      </c>
      <c r="E654">
        <f ca="1"/>
        <v>17</v>
      </c>
      <c r="F654" t="str">
        <f ca="1"/>
        <v>3rd</v>
      </c>
    </row>
    <row r="655" spans="2:6" x14ac:dyDescent="0.45">
      <c r="B655" t="str">
        <f ca="1"/>
        <v>Attalah, Mr. Sleiman</v>
      </c>
      <c r="C655" t="str">
        <f ca="1"/>
        <v>no</v>
      </c>
      <c r="D655" t="str">
        <f ca="1"/>
        <v>male</v>
      </c>
      <c r="E655">
        <f ca="1"/>
        <v>30</v>
      </c>
      <c r="F655" t="str">
        <f ca="1"/>
        <v>3rd</v>
      </c>
    </row>
    <row r="656" spans="2:6" x14ac:dyDescent="0.45">
      <c r="B656" t="str">
        <f ca="1"/>
        <v>Augustsson, Mr. Albert</v>
      </c>
      <c r="C656" t="str">
        <f ca="1"/>
        <v>no</v>
      </c>
      <c r="D656" t="str">
        <f ca="1"/>
        <v>male</v>
      </c>
      <c r="E656">
        <f ca="1"/>
        <v>23</v>
      </c>
      <c r="F656" t="str">
        <f ca="1"/>
        <v>3rd</v>
      </c>
    </row>
    <row r="657" spans="2:6" x14ac:dyDescent="0.45">
      <c r="B657" t="str">
        <f ca="1"/>
        <v>Ayoub, Miss. Banoura</v>
      </c>
      <c r="C657" t="str">
        <f ca="1"/>
        <v>yes</v>
      </c>
      <c r="D657" t="str">
        <f ca="1"/>
        <v>female</v>
      </c>
      <c r="E657">
        <f ca="1"/>
        <v>13</v>
      </c>
      <c r="F657" t="str">
        <f ca="1"/>
        <v>3rd</v>
      </c>
    </row>
    <row r="658" spans="2:6" x14ac:dyDescent="0.45">
      <c r="B658" t="str">
        <f ca="1"/>
        <v>Baccos, Mr. Raffull</v>
      </c>
      <c r="C658" t="str">
        <f ca="1"/>
        <v>no</v>
      </c>
      <c r="D658" t="str">
        <f ca="1"/>
        <v>male</v>
      </c>
      <c r="E658">
        <f ca="1"/>
        <v>20</v>
      </c>
      <c r="F658" t="str">
        <f ca="1"/>
        <v>3rd</v>
      </c>
    </row>
    <row r="659" spans="2:6" x14ac:dyDescent="0.45">
      <c r="B659" t="str">
        <f ca="1"/>
        <v>Backstrom, Mr. Karl Alfred</v>
      </c>
      <c r="C659" t="str">
        <f ca="1"/>
        <v>no</v>
      </c>
      <c r="D659" t="str">
        <f ca="1"/>
        <v>male</v>
      </c>
      <c r="E659">
        <f ca="1"/>
        <v>32</v>
      </c>
      <c r="F659" t="str">
        <f ca="1"/>
        <v>3rd</v>
      </c>
    </row>
    <row r="660" spans="2:6" x14ac:dyDescent="0.45">
      <c r="B660" t="str">
        <f ca="1"/>
        <v>Backstrom, Mrs. Karl Alfred (Ma</v>
      </c>
      <c r="C660" t="str">
        <f ca="1"/>
        <v>yes</v>
      </c>
      <c r="D660" t="str">
        <f ca="1"/>
        <v>female</v>
      </c>
      <c r="E660">
        <f ca="1"/>
        <v>33</v>
      </c>
      <c r="F660" t="str">
        <f ca="1"/>
        <v>3rd</v>
      </c>
    </row>
    <row r="661" spans="2:6" x14ac:dyDescent="0.45">
      <c r="B661" t="str">
        <f ca="1"/>
        <v>Baclini, Miss. Eugenie</v>
      </c>
      <c r="C661" t="str">
        <f ca="1"/>
        <v>yes</v>
      </c>
      <c r="D661" t="str">
        <f ca="1"/>
        <v>female</v>
      </c>
      <c r="E661">
        <f ca="1"/>
        <v>0.75</v>
      </c>
      <c r="F661" t="str">
        <f ca="1"/>
        <v>3rd</v>
      </c>
    </row>
    <row r="662" spans="2:6" x14ac:dyDescent="0.45">
      <c r="B662" t="str">
        <f ca="1"/>
        <v>Baclini, Miss. Helene Barbara</v>
      </c>
      <c r="C662" t="str">
        <f ca="1"/>
        <v>yes</v>
      </c>
      <c r="D662" t="str">
        <f ca="1"/>
        <v>female</v>
      </c>
      <c r="E662">
        <f ca="1"/>
        <v>0.75</v>
      </c>
      <c r="F662" t="str">
        <f ca="1"/>
        <v>3rd</v>
      </c>
    </row>
    <row r="663" spans="2:6" x14ac:dyDescent="0.45">
      <c r="B663" t="str">
        <f ca="1"/>
        <v>Baclini, Miss. Marie Catherine</v>
      </c>
      <c r="C663" t="str">
        <f ca="1"/>
        <v>yes</v>
      </c>
      <c r="D663" t="str">
        <f ca="1"/>
        <v>female</v>
      </c>
      <c r="E663">
        <f ca="1"/>
        <v>5</v>
      </c>
      <c r="F663" t="str">
        <f ca="1"/>
        <v>3rd</v>
      </c>
    </row>
    <row r="664" spans="2:6" x14ac:dyDescent="0.45">
      <c r="B664" t="str">
        <f ca="1"/>
        <v>Baclini, Mrs. Solomon (Latifa Q</v>
      </c>
      <c r="C664" t="str">
        <f ca="1"/>
        <v>yes</v>
      </c>
      <c r="D664" t="str">
        <f ca="1"/>
        <v>female</v>
      </c>
      <c r="E664">
        <f ca="1"/>
        <v>24</v>
      </c>
      <c r="F664" t="str">
        <f ca="1"/>
        <v>3rd</v>
      </c>
    </row>
    <row r="665" spans="2:6" x14ac:dyDescent="0.45">
      <c r="B665" t="str">
        <f ca="1"/>
        <v>Badman, Miss. Emily Louisa</v>
      </c>
      <c r="C665" t="str">
        <f ca="1"/>
        <v>yes</v>
      </c>
      <c r="D665" t="str">
        <f ca="1"/>
        <v>female</v>
      </c>
      <c r="E665">
        <f ca="1"/>
        <v>18</v>
      </c>
      <c r="F665" t="str">
        <f ca="1"/>
        <v>3rd</v>
      </c>
    </row>
    <row r="666" spans="2:6" x14ac:dyDescent="0.45">
      <c r="B666" t="str">
        <f ca="1"/>
        <v>Badt, Mr. Mohamed</v>
      </c>
      <c r="C666" t="str">
        <f ca="1"/>
        <v>no</v>
      </c>
      <c r="D666" t="str">
        <f ca="1"/>
        <v>male</v>
      </c>
      <c r="E666">
        <f ca="1"/>
        <v>40</v>
      </c>
      <c r="F666" t="str">
        <f ca="1"/>
        <v>3rd</v>
      </c>
    </row>
    <row r="667" spans="2:6" x14ac:dyDescent="0.45">
      <c r="B667" t="str">
        <f ca="1"/>
        <v>Balkic, Mr. Cerin</v>
      </c>
      <c r="C667" t="str">
        <f ca="1"/>
        <v>no</v>
      </c>
      <c r="D667" t="str">
        <f ca="1"/>
        <v>male</v>
      </c>
      <c r="E667">
        <f ca="1"/>
        <v>26</v>
      </c>
      <c r="F667" t="str">
        <f ca="1"/>
        <v>3rd</v>
      </c>
    </row>
    <row r="668" spans="2:6" x14ac:dyDescent="0.45">
      <c r="B668" t="str">
        <f ca="1"/>
        <v>Barah, Mr. Hanna Assi</v>
      </c>
      <c r="C668" t="str">
        <f ca="1"/>
        <v>yes</v>
      </c>
      <c r="D668" t="str">
        <f ca="1"/>
        <v>male</v>
      </c>
      <c r="E668">
        <f ca="1"/>
        <v>20</v>
      </c>
      <c r="F668" t="str">
        <f ca="1"/>
        <v>3rd</v>
      </c>
    </row>
    <row r="669" spans="2:6" x14ac:dyDescent="0.45">
      <c r="B669" t="str">
        <f ca="1"/>
        <v>Barbara, Miss. Saiide</v>
      </c>
      <c r="C669" t="str">
        <f ca="1"/>
        <v>no</v>
      </c>
      <c r="D669" t="str">
        <f ca="1"/>
        <v>female</v>
      </c>
      <c r="E669">
        <f ca="1"/>
        <v>18</v>
      </c>
      <c r="F669" t="str">
        <f ca="1"/>
        <v>3rd</v>
      </c>
    </row>
    <row r="670" spans="2:6" x14ac:dyDescent="0.45">
      <c r="B670" t="str">
        <f ca="1"/>
        <v>Barbara, Mrs. (Catherine David)</v>
      </c>
      <c r="C670" t="str">
        <f ca="1"/>
        <v>no</v>
      </c>
      <c r="D670" t="str">
        <f ca="1"/>
        <v>female</v>
      </c>
      <c r="E670">
        <f ca="1"/>
        <v>45</v>
      </c>
      <c r="F670" t="str">
        <f ca="1"/>
        <v>3rd</v>
      </c>
    </row>
    <row r="671" spans="2:6" x14ac:dyDescent="0.45">
      <c r="B671" t="str">
        <f ca="1"/>
        <v>Barry, Miss. Julia</v>
      </c>
      <c r="C671" t="str">
        <f ca="1"/>
        <v>no</v>
      </c>
      <c r="D671" t="str">
        <f ca="1"/>
        <v>female</v>
      </c>
      <c r="E671">
        <f ca="1"/>
        <v>27</v>
      </c>
      <c r="F671" t="str">
        <f ca="1"/>
        <v>3rd</v>
      </c>
    </row>
    <row r="672" spans="2:6" x14ac:dyDescent="0.45">
      <c r="B672" t="str">
        <f ca="1"/>
        <v>Barton, Mr. David John</v>
      </c>
      <c r="C672" t="str">
        <f ca="1"/>
        <v>no</v>
      </c>
      <c r="D672" t="str">
        <f ca="1"/>
        <v>male</v>
      </c>
      <c r="E672">
        <f ca="1"/>
        <v>22</v>
      </c>
      <c r="F672" t="str">
        <f ca="1"/>
        <v>3rd</v>
      </c>
    </row>
    <row r="673" spans="2:6" x14ac:dyDescent="0.45">
      <c r="B673" t="str">
        <f ca="1"/>
        <v>Beavan, Mr. William Thomas</v>
      </c>
      <c r="C673" t="str">
        <f ca="1"/>
        <v>no</v>
      </c>
      <c r="D673" t="str">
        <f ca="1"/>
        <v>male</v>
      </c>
      <c r="E673">
        <f ca="1"/>
        <v>19</v>
      </c>
      <c r="F673" t="str">
        <f ca="1"/>
        <v>3rd</v>
      </c>
    </row>
    <row r="674" spans="2:6" x14ac:dyDescent="0.45">
      <c r="B674" t="str">
        <f ca="1"/>
        <v>Bengtsson, Mr. John Viktor</v>
      </c>
      <c r="C674" t="str">
        <f ca="1"/>
        <v>no</v>
      </c>
      <c r="D674" t="str">
        <f ca="1"/>
        <v>male</v>
      </c>
      <c r="E674">
        <f ca="1"/>
        <v>26</v>
      </c>
      <c r="F674" t="str">
        <f ca="1"/>
        <v>3rd</v>
      </c>
    </row>
    <row r="675" spans="2:6" x14ac:dyDescent="0.45">
      <c r="B675" t="str">
        <f ca="1"/>
        <v>Berglund, Mr. Karl Ivar Sven</v>
      </c>
      <c r="C675" t="str">
        <f ca="1"/>
        <v>no</v>
      </c>
      <c r="D675" t="str">
        <f ca="1"/>
        <v>male</v>
      </c>
      <c r="E675">
        <f ca="1"/>
        <v>22</v>
      </c>
      <c r="F675" t="str">
        <f ca="1"/>
        <v>3rd</v>
      </c>
    </row>
    <row r="676" spans="2:6" x14ac:dyDescent="0.45">
      <c r="B676" t="str">
        <f ca="1"/>
        <v>Betros, Master. Seman</v>
      </c>
      <c r="C676" t="str">
        <f ca="1"/>
        <v>no</v>
      </c>
      <c r="D676" t="str">
        <f ca="1"/>
        <v>male</v>
      </c>
      <c r="E676" t="e">
        <f ca="1"/>
        <v>#N/A</v>
      </c>
      <c r="F676" t="str">
        <f ca="1"/>
        <v>3rd</v>
      </c>
    </row>
    <row r="677" spans="2:6" x14ac:dyDescent="0.45">
      <c r="B677" t="str">
        <f ca="1"/>
        <v>Betros, Mr. Tannous</v>
      </c>
      <c r="C677" t="str">
        <f ca="1"/>
        <v>no</v>
      </c>
      <c r="D677" t="str">
        <f ca="1"/>
        <v>male</v>
      </c>
      <c r="E677">
        <f ca="1"/>
        <v>20</v>
      </c>
      <c r="F677" t="str">
        <f ca="1"/>
        <v>3rd</v>
      </c>
    </row>
    <row r="678" spans="2:6" x14ac:dyDescent="0.45">
      <c r="B678" t="str">
        <f ca="1"/>
        <v>Bing, Mr. Lee</v>
      </c>
      <c r="C678" t="str">
        <f ca="1"/>
        <v>yes</v>
      </c>
      <c r="D678" t="str">
        <f ca="1"/>
        <v>male</v>
      </c>
      <c r="E678">
        <f ca="1"/>
        <v>32</v>
      </c>
      <c r="F678" t="str">
        <f ca="1"/>
        <v>3rd</v>
      </c>
    </row>
    <row r="679" spans="2:6" x14ac:dyDescent="0.45">
      <c r="B679" t="str">
        <f ca="1"/>
        <v>Birkeland, Mr. Hans Martin Mons</v>
      </c>
      <c r="C679" t="str">
        <f ca="1"/>
        <v>no</v>
      </c>
      <c r="D679" t="str">
        <f ca="1"/>
        <v>male</v>
      </c>
      <c r="E679">
        <f ca="1"/>
        <v>21</v>
      </c>
      <c r="F679" t="str">
        <f ca="1"/>
        <v>3rd</v>
      </c>
    </row>
    <row r="680" spans="2:6" x14ac:dyDescent="0.45">
      <c r="B680" t="str">
        <f ca="1"/>
        <v>Bjorklund, Mr. Ernst Herbert</v>
      </c>
      <c r="C680" t="str">
        <f ca="1"/>
        <v>no</v>
      </c>
      <c r="D680" t="str">
        <f ca="1"/>
        <v>male</v>
      </c>
      <c r="E680">
        <f ca="1"/>
        <v>18</v>
      </c>
      <c r="F680" t="str">
        <f ca="1"/>
        <v>3rd</v>
      </c>
    </row>
    <row r="681" spans="2:6" x14ac:dyDescent="0.45">
      <c r="B681" t="str">
        <f ca="1"/>
        <v>Bostandyeff, Mr. Guentcho</v>
      </c>
      <c r="C681" t="str">
        <f ca="1"/>
        <v>no</v>
      </c>
      <c r="D681" t="str">
        <f ca="1"/>
        <v>male</v>
      </c>
      <c r="E681">
        <f ca="1"/>
        <v>26</v>
      </c>
      <c r="F681" t="str">
        <f ca="1"/>
        <v>3rd</v>
      </c>
    </row>
    <row r="682" spans="2:6" x14ac:dyDescent="0.45">
      <c r="B682" t="str">
        <f ca="1"/>
        <v>Boulos, Master. Akar</v>
      </c>
      <c r="C682" t="str">
        <f ca="1"/>
        <v>no</v>
      </c>
      <c r="D682" t="str">
        <f ca="1"/>
        <v>male</v>
      </c>
      <c r="E682">
        <f ca="1"/>
        <v>6</v>
      </c>
      <c r="F682" t="str">
        <f ca="1"/>
        <v>3rd</v>
      </c>
    </row>
    <row r="683" spans="2:6" x14ac:dyDescent="0.45">
      <c r="B683" t="str">
        <f ca="1"/>
        <v>Boulos, Miss. Nourelain</v>
      </c>
      <c r="C683" t="str">
        <f ca="1"/>
        <v>no</v>
      </c>
      <c r="D683" t="str">
        <f ca="1"/>
        <v>female</v>
      </c>
      <c r="E683">
        <f ca="1"/>
        <v>9</v>
      </c>
      <c r="F683" t="str">
        <f ca="1"/>
        <v>3rd</v>
      </c>
    </row>
    <row r="684" spans="2:6" x14ac:dyDescent="0.45">
      <c r="B684" t="str">
        <f ca="1"/>
        <v>Boulos, Mr. Hanna</v>
      </c>
      <c r="C684" t="str">
        <f ca="1"/>
        <v>no</v>
      </c>
      <c r="D684" t="str">
        <f ca="1"/>
        <v>male</v>
      </c>
      <c r="E684" t="e">
        <f ca="1"/>
        <v>#N/A</v>
      </c>
      <c r="F684" t="str">
        <f ca="1"/>
        <v>3rd</v>
      </c>
    </row>
    <row r="685" spans="2:6" x14ac:dyDescent="0.45">
      <c r="B685" t="str">
        <f ca="1"/>
        <v>Boulos, Mrs. Joseph (Sultana)</v>
      </c>
      <c r="C685" t="str">
        <f ca="1"/>
        <v>no</v>
      </c>
      <c r="D685" t="str">
        <f ca="1"/>
        <v>female</v>
      </c>
      <c r="E685" t="e">
        <f ca="1"/>
        <v>#N/A</v>
      </c>
      <c r="F685" t="str">
        <f ca="1"/>
        <v>3rd</v>
      </c>
    </row>
    <row r="686" spans="2:6" x14ac:dyDescent="0.45">
      <c r="B686" t="str">
        <f ca="1"/>
        <v>Bourke, Miss. Mary</v>
      </c>
      <c r="C686" t="str">
        <f ca="1"/>
        <v>no</v>
      </c>
      <c r="D686" t="str">
        <f ca="1"/>
        <v>female</v>
      </c>
      <c r="E686" t="e">
        <f ca="1"/>
        <v>#N/A</v>
      </c>
      <c r="F686" t="str">
        <f ca="1"/>
        <v>3rd</v>
      </c>
    </row>
    <row r="687" spans="2:6" x14ac:dyDescent="0.45">
      <c r="B687" t="str">
        <f ca="1"/>
        <v>Bourke, Mr. John</v>
      </c>
      <c r="C687" t="str">
        <f ca="1"/>
        <v>no</v>
      </c>
      <c r="D687" t="str">
        <f ca="1"/>
        <v>male</v>
      </c>
      <c r="E687">
        <f ca="1"/>
        <v>40</v>
      </c>
      <c r="F687" t="str">
        <f ca="1"/>
        <v>3rd</v>
      </c>
    </row>
    <row r="688" spans="2:6" x14ac:dyDescent="0.45">
      <c r="B688" t="str">
        <f ca="1"/>
        <v>Bourke, Mrs. John (Catherine)</v>
      </c>
      <c r="C688" t="str">
        <f ca="1"/>
        <v>no</v>
      </c>
      <c r="D688" t="str">
        <f ca="1"/>
        <v>female</v>
      </c>
      <c r="E688">
        <f ca="1"/>
        <v>32</v>
      </c>
      <c r="F688" t="str">
        <f ca="1"/>
        <v>3rd</v>
      </c>
    </row>
    <row r="689" spans="2:6" x14ac:dyDescent="0.45">
      <c r="B689" t="str">
        <f ca="1"/>
        <v>Bowen, Mr. David John Dai</v>
      </c>
      <c r="C689" t="str">
        <f ca="1"/>
        <v>no</v>
      </c>
      <c r="D689" t="str">
        <f ca="1"/>
        <v>male</v>
      </c>
      <c r="E689">
        <f ca="1"/>
        <v>21</v>
      </c>
      <c r="F689" t="str">
        <f ca="1"/>
        <v>3rd</v>
      </c>
    </row>
    <row r="690" spans="2:6" x14ac:dyDescent="0.45">
      <c r="B690" t="str">
        <f ca="1"/>
        <v>Bradley, Miss. Bridget Delia</v>
      </c>
      <c r="C690" t="str">
        <f ca="1"/>
        <v>yes</v>
      </c>
      <c r="D690" t="str">
        <f ca="1"/>
        <v>female</v>
      </c>
      <c r="E690">
        <f ca="1"/>
        <v>22</v>
      </c>
      <c r="F690" t="str">
        <f ca="1"/>
        <v>3rd</v>
      </c>
    </row>
    <row r="691" spans="2:6" x14ac:dyDescent="0.45">
      <c r="B691" t="str">
        <f ca="1"/>
        <v>Braf, Miss. Elin Ester Maria</v>
      </c>
      <c r="C691" t="str">
        <f ca="1"/>
        <v>no</v>
      </c>
      <c r="D691" t="str">
        <f ca="1"/>
        <v>female</v>
      </c>
      <c r="E691">
        <f ca="1"/>
        <v>20</v>
      </c>
      <c r="F691" t="str">
        <f ca="1"/>
        <v>3rd</v>
      </c>
    </row>
    <row r="692" spans="2:6" x14ac:dyDescent="0.45">
      <c r="B692" t="str">
        <f ca="1"/>
        <v>Braund, Mr. Lewis Richard</v>
      </c>
      <c r="C692" t="str">
        <f ca="1"/>
        <v>no</v>
      </c>
      <c r="D692" t="str">
        <f ca="1"/>
        <v>male</v>
      </c>
      <c r="E692">
        <f ca="1"/>
        <v>29</v>
      </c>
      <c r="F692" t="str">
        <f ca="1"/>
        <v>3rd</v>
      </c>
    </row>
    <row r="693" spans="2:6" x14ac:dyDescent="0.45">
      <c r="B693" t="str">
        <f ca="1"/>
        <v>Braund, Mr. Owen Harris</v>
      </c>
      <c r="C693" t="str">
        <f ca="1"/>
        <v>no</v>
      </c>
      <c r="D693" t="str">
        <f ca="1"/>
        <v>male</v>
      </c>
      <c r="E693">
        <f ca="1"/>
        <v>22</v>
      </c>
      <c r="F693" t="str">
        <f ca="1"/>
        <v>3rd</v>
      </c>
    </row>
    <row r="694" spans="2:6" x14ac:dyDescent="0.45">
      <c r="B694" t="str">
        <f ca="1"/>
        <v>Brobeck, Mr. Karl Rudolf</v>
      </c>
      <c r="C694" t="str">
        <f ca="1"/>
        <v>no</v>
      </c>
      <c r="D694" t="str">
        <f ca="1"/>
        <v>male</v>
      </c>
      <c r="E694">
        <f ca="1"/>
        <v>22</v>
      </c>
      <c r="F694" t="str">
        <f ca="1"/>
        <v>3rd</v>
      </c>
    </row>
    <row r="695" spans="2:6" x14ac:dyDescent="0.45">
      <c r="B695" t="str">
        <f ca="1"/>
        <v>Brocklebank, Mr. William Alfred</v>
      </c>
      <c r="C695" t="str">
        <f ca="1"/>
        <v>no</v>
      </c>
      <c r="D695" t="str">
        <f ca="1"/>
        <v>male</v>
      </c>
      <c r="E695">
        <f ca="1"/>
        <v>35</v>
      </c>
      <c r="F695" t="str">
        <f ca="1"/>
        <v>3rd</v>
      </c>
    </row>
    <row r="696" spans="2:6" x14ac:dyDescent="0.45">
      <c r="B696" t="str">
        <f ca="1"/>
        <v>Buckley, Miss. Katherine</v>
      </c>
      <c r="C696" t="str">
        <f ca="1"/>
        <v>no</v>
      </c>
      <c r="D696" t="str">
        <f ca="1"/>
        <v>female</v>
      </c>
      <c r="E696">
        <f ca="1"/>
        <v>18.5</v>
      </c>
      <c r="F696" t="str">
        <f ca="1"/>
        <v>3rd</v>
      </c>
    </row>
    <row r="697" spans="2:6" x14ac:dyDescent="0.45">
      <c r="B697" t="str">
        <f ca="1"/>
        <v>Buckley, Mr. Daniel</v>
      </c>
      <c r="C697" t="str">
        <f ca="1"/>
        <v>yes</v>
      </c>
      <c r="D697" t="str">
        <f ca="1"/>
        <v>male</v>
      </c>
      <c r="E697">
        <f ca="1"/>
        <v>21</v>
      </c>
      <c r="F697" t="str">
        <f ca="1"/>
        <v>3rd</v>
      </c>
    </row>
    <row r="698" spans="2:6" x14ac:dyDescent="0.45">
      <c r="B698" t="str">
        <f ca="1"/>
        <v>Burke, Mr. Jeremiah</v>
      </c>
      <c r="C698" t="str">
        <f ca="1"/>
        <v>no</v>
      </c>
      <c r="D698" t="str">
        <f ca="1"/>
        <v>male</v>
      </c>
      <c r="E698">
        <f ca="1"/>
        <v>19</v>
      </c>
      <c r="F698" t="str">
        <f ca="1"/>
        <v>3rd</v>
      </c>
    </row>
    <row r="699" spans="2:6" x14ac:dyDescent="0.45">
      <c r="B699" t="str">
        <f ca="1"/>
        <v>Burns, Miss. Mary Delia</v>
      </c>
      <c r="C699" t="str">
        <f ca="1"/>
        <v>no</v>
      </c>
      <c r="D699" t="str">
        <f ca="1"/>
        <v>female</v>
      </c>
      <c r="E699">
        <f ca="1"/>
        <v>18</v>
      </c>
      <c r="F699" t="str">
        <f ca="1"/>
        <v>3rd</v>
      </c>
    </row>
    <row r="700" spans="2:6" x14ac:dyDescent="0.45">
      <c r="B700" t="str">
        <f ca="1"/>
        <v>Cacic, Miss. Manda</v>
      </c>
      <c r="C700" t="str">
        <f ca="1"/>
        <v>no</v>
      </c>
      <c r="D700" t="str">
        <f ca="1"/>
        <v>female</v>
      </c>
      <c r="E700">
        <f ca="1"/>
        <v>21</v>
      </c>
      <c r="F700" t="str">
        <f ca="1"/>
        <v>3rd</v>
      </c>
    </row>
    <row r="701" spans="2:6" x14ac:dyDescent="0.45">
      <c r="B701" t="str">
        <f ca="1"/>
        <v>Cacic, Miss. Marija</v>
      </c>
      <c r="C701" t="str">
        <f ca="1"/>
        <v>no</v>
      </c>
      <c r="D701" t="str">
        <f ca="1"/>
        <v>female</v>
      </c>
      <c r="E701">
        <f ca="1"/>
        <v>30</v>
      </c>
      <c r="F701" t="str">
        <f ca="1"/>
        <v>3rd</v>
      </c>
    </row>
    <row r="702" spans="2:6" x14ac:dyDescent="0.45">
      <c r="B702" t="str">
        <f ca="1"/>
        <v>Cacic, Mr. Jego Grga</v>
      </c>
      <c r="C702" t="str">
        <f ca="1"/>
        <v>no</v>
      </c>
      <c r="D702" t="str">
        <f ca="1"/>
        <v>male</v>
      </c>
      <c r="E702">
        <f ca="1"/>
        <v>18</v>
      </c>
      <c r="F702" t="str">
        <f ca="1"/>
        <v>3rd</v>
      </c>
    </row>
    <row r="703" spans="2:6" x14ac:dyDescent="0.45">
      <c r="B703" t="str">
        <f ca="1"/>
        <v>Cacic, Mr. Luka</v>
      </c>
      <c r="C703" t="str">
        <f ca="1"/>
        <v>no</v>
      </c>
      <c r="D703" t="str">
        <f ca="1"/>
        <v>male</v>
      </c>
      <c r="E703">
        <f ca="1"/>
        <v>38</v>
      </c>
      <c r="F703" t="str">
        <f ca="1"/>
        <v>3rd</v>
      </c>
    </row>
    <row r="704" spans="2:6" x14ac:dyDescent="0.45">
      <c r="B704" t="str">
        <f ca="1"/>
        <v>Calic, Mr. Jovo</v>
      </c>
      <c r="C704" t="str">
        <f ca="1"/>
        <v>no</v>
      </c>
      <c r="D704" t="str">
        <f ca="1"/>
        <v>male</v>
      </c>
      <c r="E704">
        <f ca="1"/>
        <v>17</v>
      </c>
      <c r="F704" t="str">
        <f ca="1"/>
        <v>3rd</v>
      </c>
    </row>
    <row r="705" spans="2:6" x14ac:dyDescent="0.45">
      <c r="B705" t="str">
        <f ca="1"/>
        <v>Calic, Mr. Petar</v>
      </c>
      <c r="C705" t="str">
        <f ca="1"/>
        <v>no</v>
      </c>
      <c r="D705" t="str">
        <f ca="1"/>
        <v>male</v>
      </c>
      <c r="E705">
        <f ca="1"/>
        <v>17</v>
      </c>
      <c r="F705" t="str">
        <f ca="1"/>
        <v>3rd</v>
      </c>
    </row>
    <row r="706" spans="2:6" x14ac:dyDescent="0.45">
      <c r="B706" t="str">
        <f ca="1"/>
        <v>Canavan, Miss. Mary</v>
      </c>
      <c r="C706" t="str">
        <f ca="1"/>
        <v>no</v>
      </c>
      <c r="D706" t="str">
        <f ca="1"/>
        <v>female</v>
      </c>
      <c r="E706">
        <f ca="1"/>
        <v>21</v>
      </c>
      <c r="F706" t="str">
        <f ca="1"/>
        <v>3rd</v>
      </c>
    </row>
    <row r="707" spans="2:6" x14ac:dyDescent="0.45">
      <c r="B707" t="str">
        <f ca="1"/>
        <v>Canavan, Mr. Patrick</v>
      </c>
      <c r="C707" t="str">
        <f ca="1"/>
        <v>no</v>
      </c>
      <c r="D707" t="str">
        <f ca="1"/>
        <v>male</v>
      </c>
      <c r="E707">
        <f ca="1"/>
        <v>21</v>
      </c>
      <c r="F707" t="str">
        <f ca="1"/>
        <v>3rd</v>
      </c>
    </row>
    <row r="708" spans="2:6" x14ac:dyDescent="0.45">
      <c r="B708" t="str">
        <f ca="1"/>
        <v>Cann, Mr. Ernest Charles</v>
      </c>
      <c r="C708" t="str">
        <f ca="1"/>
        <v>no</v>
      </c>
      <c r="D708" t="str">
        <f ca="1"/>
        <v>male</v>
      </c>
      <c r="E708">
        <f ca="1"/>
        <v>21</v>
      </c>
      <c r="F708" t="str">
        <f ca="1"/>
        <v>3rd</v>
      </c>
    </row>
    <row r="709" spans="2:6" x14ac:dyDescent="0.45">
      <c r="B709" t="str">
        <f ca="1"/>
        <v>Caram, Mr. Joseph</v>
      </c>
      <c r="C709" t="str">
        <f ca="1"/>
        <v>no</v>
      </c>
      <c r="D709" t="str">
        <f ca="1"/>
        <v>male</v>
      </c>
      <c r="E709" t="e">
        <f ca="1"/>
        <v>#N/A</v>
      </c>
      <c r="F709" t="str">
        <f ca="1"/>
        <v>3rd</v>
      </c>
    </row>
    <row r="710" spans="2:6" x14ac:dyDescent="0.45">
      <c r="B710" t="str">
        <f ca="1"/>
        <v>Caram, Mrs. Joseph (Maria Elias</v>
      </c>
      <c r="C710" t="str">
        <f ca="1"/>
        <v>no</v>
      </c>
      <c r="D710" t="str">
        <f ca="1"/>
        <v>female</v>
      </c>
      <c r="E710" t="e">
        <f ca="1"/>
        <v>#N/A</v>
      </c>
      <c r="F710" t="str">
        <f ca="1"/>
        <v>3rd</v>
      </c>
    </row>
    <row r="711" spans="2:6" x14ac:dyDescent="0.45">
      <c r="B711" t="str">
        <f ca="1"/>
        <v>Carlsson, Mr. August Sigfrid</v>
      </c>
      <c r="C711" t="str">
        <f ca="1"/>
        <v>no</v>
      </c>
      <c r="D711" t="str">
        <f ca="1"/>
        <v>male</v>
      </c>
      <c r="E711">
        <f ca="1"/>
        <v>28</v>
      </c>
      <c r="F711" t="str">
        <f ca="1"/>
        <v>3rd</v>
      </c>
    </row>
    <row r="712" spans="2:6" x14ac:dyDescent="0.45">
      <c r="B712" t="str">
        <f ca="1"/>
        <v>Carlsson, Mr. Carl Robert</v>
      </c>
      <c r="C712" t="str">
        <f ca="1"/>
        <v>no</v>
      </c>
      <c r="D712" t="str">
        <f ca="1"/>
        <v>male</v>
      </c>
      <c r="E712">
        <f ca="1"/>
        <v>24</v>
      </c>
      <c r="F712" t="str">
        <f ca="1"/>
        <v>3rd</v>
      </c>
    </row>
    <row r="713" spans="2:6" x14ac:dyDescent="0.45">
      <c r="B713" t="str">
        <f ca="1"/>
        <v>Carr, Miss. Helen Ellen</v>
      </c>
      <c r="C713" t="str">
        <f ca="1"/>
        <v>yes</v>
      </c>
      <c r="D713" t="str">
        <f ca="1"/>
        <v>female</v>
      </c>
      <c r="E713">
        <f ca="1"/>
        <v>16</v>
      </c>
      <c r="F713" t="str">
        <f ca="1"/>
        <v>3rd</v>
      </c>
    </row>
    <row r="714" spans="2:6" x14ac:dyDescent="0.45">
      <c r="B714" t="str">
        <f ca="1"/>
        <v>Carr, Miss. Jeannie</v>
      </c>
      <c r="C714" t="str">
        <f ca="1"/>
        <v>no</v>
      </c>
      <c r="D714" t="str">
        <f ca="1"/>
        <v>female</v>
      </c>
      <c r="E714">
        <f ca="1"/>
        <v>37</v>
      </c>
      <c r="F714" t="str">
        <f ca="1"/>
        <v>3rd</v>
      </c>
    </row>
    <row r="715" spans="2:6" x14ac:dyDescent="0.45">
      <c r="B715" t="str">
        <f ca="1"/>
        <v>Carver, Mr. Alfred John</v>
      </c>
      <c r="C715" t="str">
        <f ca="1"/>
        <v>no</v>
      </c>
      <c r="D715" t="str">
        <f ca="1"/>
        <v>male</v>
      </c>
      <c r="E715">
        <f ca="1"/>
        <v>28</v>
      </c>
      <c r="F715" t="str">
        <f ca="1"/>
        <v>3rd</v>
      </c>
    </row>
    <row r="716" spans="2:6" x14ac:dyDescent="0.45">
      <c r="B716" t="str">
        <f ca="1"/>
        <v>Celotti, Mr. Francesco</v>
      </c>
      <c r="C716" t="str">
        <f ca="1"/>
        <v>no</v>
      </c>
      <c r="D716" t="str">
        <f ca="1"/>
        <v>male</v>
      </c>
      <c r="E716">
        <f ca="1"/>
        <v>24</v>
      </c>
      <c r="F716" t="str">
        <f ca="1"/>
        <v>3rd</v>
      </c>
    </row>
    <row r="717" spans="2:6" x14ac:dyDescent="0.45">
      <c r="B717" t="str">
        <f ca="1"/>
        <v>Charters, Mr. David</v>
      </c>
      <c r="C717" t="str">
        <f ca="1"/>
        <v>no</v>
      </c>
      <c r="D717" t="str">
        <f ca="1"/>
        <v>male</v>
      </c>
      <c r="E717">
        <f ca="1"/>
        <v>21</v>
      </c>
      <c r="F717" t="str">
        <f ca="1"/>
        <v>3rd</v>
      </c>
    </row>
    <row r="718" spans="2:6" x14ac:dyDescent="0.45">
      <c r="B718" t="str">
        <f ca="1"/>
        <v>Chip, Mr. Chang</v>
      </c>
      <c r="C718" t="str">
        <f ca="1"/>
        <v>yes</v>
      </c>
      <c r="D718" t="str">
        <f ca="1"/>
        <v>male</v>
      </c>
      <c r="E718">
        <f ca="1"/>
        <v>32</v>
      </c>
      <c r="F718" t="str">
        <f ca="1"/>
        <v>3rd</v>
      </c>
    </row>
    <row r="719" spans="2:6" x14ac:dyDescent="0.45">
      <c r="B719" t="str">
        <f ca="1"/>
        <v>Christmann, Mr. Emil</v>
      </c>
      <c r="C719" t="str">
        <f ca="1"/>
        <v>no</v>
      </c>
      <c r="D719" t="str">
        <f ca="1"/>
        <v>male</v>
      </c>
      <c r="E719">
        <f ca="1"/>
        <v>29</v>
      </c>
      <c r="F719" t="str">
        <f ca="1"/>
        <v>3rd</v>
      </c>
    </row>
    <row r="720" spans="2:6" x14ac:dyDescent="0.45">
      <c r="B720" t="str">
        <f ca="1"/>
        <v>Chronopoulos, Mr. Apostolos</v>
      </c>
      <c r="C720" t="str">
        <f ca="1"/>
        <v>no</v>
      </c>
      <c r="D720" t="str">
        <f ca="1"/>
        <v>male</v>
      </c>
      <c r="E720">
        <f ca="1"/>
        <v>26</v>
      </c>
      <c r="F720" t="str">
        <f ca="1"/>
        <v>3rd</v>
      </c>
    </row>
    <row r="721" spans="2:6" x14ac:dyDescent="0.45">
      <c r="B721" t="str">
        <f ca="1"/>
        <v>Chronopoulos, Mr. Demetrios</v>
      </c>
      <c r="C721" t="str">
        <f ca="1"/>
        <v>no</v>
      </c>
      <c r="D721" t="str">
        <f ca="1"/>
        <v>male</v>
      </c>
      <c r="E721">
        <f ca="1"/>
        <v>18</v>
      </c>
      <c r="F721" t="str">
        <f ca="1"/>
        <v>3rd</v>
      </c>
    </row>
    <row r="722" spans="2:6" x14ac:dyDescent="0.45">
      <c r="B722" t="str">
        <f ca="1"/>
        <v>Coelho, Mr. Domingos Fernandeo</v>
      </c>
      <c r="C722" t="str">
        <f ca="1"/>
        <v>no</v>
      </c>
      <c r="D722" t="str">
        <f ca="1"/>
        <v>male</v>
      </c>
      <c r="E722">
        <f ca="1"/>
        <v>20</v>
      </c>
      <c r="F722" t="str">
        <f ca="1"/>
        <v>3rd</v>
      </c>
    </row>
    <row r="723" spans="2:6" x14ac:dyDescent="0.45">
      <c r="B723" t="str">
        <f ca="1"/>
        <v>Cohen, Mr. Gurshon Gus</v>
      </c>
      <c r="C723" t="str">
        <f ca="1"/>
        <v>yes</v>
      </c>
      <c r="D723" t="str">
        <f ca="1"/>
        <v>male</v>
      </c>
      <c r="E723">
        <f ca="1"/>
        <v>18</v>
      </c>
      <c r="F723" t="str">
        <f ca="1"/>
        <v>3rd</v>
      </c>
    </row>
    <row r="724" spans="2:6" x14ac:dyDescent="0.45">
      <c r="B724" t="str">
        <f ca="1"/>
        <v>Colbert, Mr. Patrick</v>
      </c>
      <c r="C724" t="str">
        <f ca="1"/>
        <v>no</v>
      </c>
      <c r="D724" t="str">
        <f ca="1"/>
        <v>male</v>
      </c>
      <c r="E724">
        <f ca="1"/>
        <v>24</v>
      </c>
      <c r="F724" t="str">
        <f ca="1"/>
        <v>3rd</v>
      </c>
    </row>
    <row r="725" spans="2:6" x14ac:dyDescent="0.45">
      <c r="B725" t="str">
        <f ca="1"/>
        <v>Coleff, Mr. Peju</v>
      </c>
      <c r="C725" t="str">
        <f ca="1"/>
        <v>no</v>
      </c>
      <c r="D725" t="str">
        <f ca="1"/>
        <v>male</v>
      </c>
      <c r="E725">
        <f ca="1"/>
        <v>36</v>
      </c>
      <c r="F725" t="str">
        <f ca="1"/>
        <v>3rd</v>
      </c>
    </row>
    <row r="726" spans="2:6" x14ac:dyDescent="0.45">
      <c r="B726" t="str">
        <f ca="1"/>
        <v>Coleff, Mr. Satio</v>
      </c>
      <c r="C726" t="str">
        <f ca="1"/>
        <v>no</v>
      </c>
      <c r="D726" t="str">
        <f ca="1"/>
        <v>male</v>
      </c>
      <c r="E726">
        <f ca="1"/>
        <v>24</v>
      </c>
      <c r="F726" t="str">
        <f ca="1"/>
        <v>3rd</v>
      </c>
    </row>
    <row r="727" spans="2:6" x14ac:dyDescent="0.45">
      <c r="B727" t="str">
        <f ca="1"/>
        <v>Conlon, Mr. Thomas Henry</v>
      </c>
      <c r="C727" t="str">
        <f ca="1"/>
        <v>no</v>
      </c>
      <c r="D727" t="str">
        <f ca="1"/>
        <v>male</v>
      </c>
      <c r="E727">
        <f ca="1"/>
        <v>31</v>
      </c>
      <c r="F727" t="str">
        <f ca="1"/>
        <v>3rd</v>
      </c>
    </row>
    <row r="728" spans="2:6" x14ac:dyDescent="0.45">
      <c r="B728" t="str">
        <f ca="1"/>
        <v>Connaghton, Mr. Michael</v>
      </c>
      <c r="C728" t="str">
        <f ca="1"/>
        <v>no</v>
      </c>
      <c r="D728" t="str">
        <f ca="1"/>
        <v>male</v>
      </c>
      <c r="E728">
        <f ca="1"/>
        <v>31</v>
      </c>
      <c r="F728" t="str">
        <f ca="1"/>
        <v>3rd</v>
      </c>
    </row>
    <row r="729" spans="2:6" x14ac:dyDescent="0.45">
      <c r="B729" t="str">
        <f ca="1"/>
        <v>Connolly, Miss. Kate (A)</v>
      </c>
      <c r="C729" t="str">
        <f ca="1"/>
        <v>yes</v>
      </c>
      <c r="D729" t="str">
        <f ca="1"/>
        <v>female</v>
      </c>
      <c r="E729">
        <f ca="1"/>
        <v>22</v>
      </c>
      <c r="F729" t="str">
        <f ca="1"/>
        <v>3rd</v>
      </c>
    </row>
    <row r="730" spans="2:6" x14ac:dyDescent="0.45">
      <c r="B730" t="str">
        <f ca="1"/>
        <v>Connolly, Miss. Kate (B)</v>
      </c>
      <c r="C730" t="str">
        <f ca="1"/>
        <v>no</v>
      </c>
      <c r="D730" t="str">
        <f ca="1"/>
        <v>female</v>
      </c>
      <c r="E730">
        <f ca="1"/>
        <v>30</v>
      </c>
      <c r="F730" t="str">
        <f ca="1"/>
        <v>3rd</v>
      </c>
    </row>
    <row r="731" spans="2:6" x14ac:dyDescent="0.45">
      <c r="B731" t="str">
        <f ca="1"/>
        <v>Connors, Mr. Patrick</v>
      </c>
      <c r="C731" t="str">
        <f ca="1"/>
        <v>no</v>
      </c>
      <c r="D731" t="str">
        <f ca="1"/>
        <v>male</v>
      </c>
      <c r="E731">
        <f ca="1"/>
        <v>70.5</v>
      </c>
      <c r="F731" t="str">
        <f ca="1"/>
        <v>3rd</v>
      </c>
    </row>
    <row r="732" spans="2:6" x14ac:dyDescent="0.45">
      <c r="B732" t="str">
        <f ca="1"/>
        <v>Cook, Mr. Jacob</v>
      </c>
      <c r="C732" t="str">
        <f ca="1"/>
        <v>no</v>
      </c>
      <c r="D732" t="str">
        <f ca="1"/>
        <v>male</v>
      </c>
      <c r="E732">
        <f ca="1"/>
        <v>43</v>
      </c>
      <c r="F732" t="str">
        <f ca="1"/>
        <v>3rd</v>
      </c>
    </row>
    <row r="733" spans="2:6" x14ac:dyDescent="0.45">
      <c r="B733" t="str">
        <f ca="1"/>
        <v>Cor, Mr. Bartol</v>
      </c>
      <c r="C733" t="str">
        <f ca="1"/>
        <v>no</v>
      </c>
      <c r="D733" t="str">
        <f ca="1"/>
        <v>male</v>
      </c>
      <c r="E733">
        <f ca="1"/>
        <v>35</v>
      </c>
      <c r="F733" t="str">
        <f ca="1"/>
        <v>3rd</v>
      </c>
    </row>
    <row r="734" spans="2:6" x14ac:dyDescent="0.45">
      <c r="B734" t="str">
        <f ca="1"/>
        <v>Cor, Mr. Ivan</v>
      </c>
      <c r="C734" t="str">
        <f ca="1"/>
        <v>no</v>
      </c>
      <c r="D734" t="str">
        <f ca="1"/>
        <v>male</v>
      </c>
      <c r="E734">
        <f ca="1"/>
        <v>27</v>
      </c>
      <c r="F734" t="str">
        <f ca="1"/>
        <v>3rd</v>
      </c>
    </row>
    <row r="735" spans="2:6" x14ac:dyDescent="0.45">
      <c r="B735" t="str">
        <f ca="1"/>
        <v>Cor, Mr. Liudevit</v>
      </c>
      <c r="C735" t="str">
        <f ca="1"/>
        <v>no</v>
      </c>
      <c r="D735" t="str">
        <f ca="1"/>
        <v>male</v>
      </c>
      <c r="E735">
        <f ca="1"/>
        <v>19</v>
      </c>
      <c r="F735" t="str">
        <f ca="1"/>
        <v>3rd</v>
      </c>
    </row>
    <row r="736" spans="2:6" x14ac:dyDescent="0.45">
      <c r="B736" t="str">
        <f ca="1"/>
        <v>Corn, Mr. Harry</v>
      </c>
      <c r="C736" t="str">
        <f ca="1"/>
        <v>no</v>
      </c>
      <c r="D736" t="str">
        <f ca="1"/>
        <v>male</v>
      </c>
      <c r="E736">
        <f ca="1"/>
        <v>30</v>
      </c>
      <c r="F736" t="str">
        <f ca="1"/>
        <v>3rd</v>
      </c>
    </row>
    <row r="737" spans="2:6" x14ac:dyDescent="0.45">
      <c r="B737" t="str">
        <f ca="1"/>
        <v>Coutts, Master. Eden Leslie Ne</v>
      </c>
      <c r="C737" t="str">
        <f ca="1"/>
        <v>yes</v>
      </c>
      <c r="D737" t="str">
        <f ca="1"/>
        <v>male</v>
      </c>
      <c r="E737">
        <f ca="1"/>
        <v>9</v>
      </c>
      <c r="F737" t="str">
        <f ca="1"/>
        <v>3rd</v>
      </c>
    </row>
    <row r="738" spans="2:6" x14ac:dyDescent="0.45">
      <c r="B738" t="str">
        <f ca="1"/>
        <v>Coutts, Master. William Loch W</v>
      </c>
      <c r="C738" t="str">
        <f ca="1"/>
        <v>yes</v>
      </c>
      <c r="D738" t="str">
        <f ca="1"/>
        <v>male</v>
      </c>
      <c r="E738">
        <f ca="1"/>
        <v>3</v>
      </c>
      <c r="F738" t="str">
        <f ca="1"/>
        <v>3rd</v>
      </c>
    </row>
    <row r="739" spans="2:6" x14ac:dyDescent="0.45">
      <c r="B739" t="str">
        <f ca="1"/>
        <v>Coutts, Mrs. William (Winnie M</v>
      </c>
      <c r="C739" t="str">
        <f ca="1"/>
        <v>yes</v>
      </c>
      <c r="D739" t="str">
        <f ca="1"/>
        <v>female</v>
      </c>
      <c r="E739">
        <f ca="1"/>
        <v>36</v>
      </c>
      <c r="F739" t="str">
        <f ca="1"/>
        <v>3rd</v>
      </c>
    </row>
    <row r="740" spans="2:6" x14ac:dyDescent="0.45">
      <c r="B740" t="str">
        <f ca="1"/>
        <v>Coxon, Mr. Daniel</v>
      </c>
      <c r="C740" t="str">
        <f ca="1"/>
        <v>no</v>
      </c>
      <c r="D740" t="str">
        <f ca="1"/>
        <v>male</v>
      </c>
      <c r="E740">
        <f ca="1"/>
        <v>59</v>
      </c>
      <c r="F740" t="str">
        <f ca="1"/>
        <v>3rd</v>
      </c>
    </row>
    <row r="741" spans="2:6" x14ac:dyDescent="0.45">
      <c r="B741" t="str">
        <f ca="1"/>
        <v>Crease, Mr. Ernest James</v>
      </c>
      <c r="C741" t="str">
        <f ca="1"/>
        <v>no</v>
      </c>
      <c r="D741" t="str">
        <f ca="1"/>
        <v>male</v>
      </c>
      <c r="E741">
        <f ca="1"/>
        <v>19</v>
      </c>
      <c r="F741" t="str">
        <f ca="1"/>
        <v>3rd</v>
      </c>
    </row>
    <row r="742" spans="2:6" x14ac:dyDescent="0.45">
      <c r="B742" t="str">
        <f ca="1"/>
        <v>Cribb, Miss. Laura Alice</v>
      </c>
      <c r="C742" t="str">
        <f ca="1"/>
        <v>yes</v>
      </c>
      <c r="D742" t="str">
        <f ca="1"/>
        <v>female</v>
      </c>
      <c r="E742">
        <f ca="1"/>
        <v>17</v>
      </c>
      <c r="F742" t="str">
        <f ca="1"/>
        <v>3rd</v>
      </c>
    </row>
    <row r="743" spans="2:6" x14ac:dyDescent="0.45">
      <c r="B743" t="str">
        <f ca="1"/>
        <v>Cribb, Mr. John Hatfield</v>
      </c>
      <c r="C743" t="str">
        <f ca="1"/>
        <v>no</v>
      </c>
      <c r="D743" t="str">
        <f ca="1"/>
        <v>male</v>
      </c>
      <c r="E743">
        <f ca="1"/>
        <v>44</v>
      </c>
      <c r="F743" t="str">
        <f ca="1"/>
        <v>3rd</v>
      </c>
    </row>
    <row r="744" spans="2:6" x14ac:dyDescent="0.45">
      <c r="B744" t="str">
        <f ca="1"/>
        <v>Culumovic, Mr. Jeso</v>
      </c>
      <c r="C744" t="str">
        <f ca="1"/>
        <v>no</v>
      </c>
      <c r="D744" t="str">
        <f ca="1"/>
        <v>male</v>
      </c>
      <c r="E744">
        <f ca="1"/>
        <v>17</v>
      </c>
      <c r="F744" t="str">
        <f ca="1"/>
        <v>3rd</v>
      </c>
    </row>
    <row r="745" spans="2:6" x14ac:dyDescent="0.45">
      <c r="B745" t="str">
        <f ca="1"/>
        <v>Daher, Mr. Shedid</v>
      </c>
      <c r="C745" t="str">
        <f ca="1"/>
        <v>no</v>
      </c>
      <c r="D745" t="str">
        <f ca="1"/>
        <v>male</v>
      </c>
      <c r="E745">
        <f ca="1"/>
        <v>22.5</v>
      </c>
      <c r="F745" t="str">
        <f ca="1"/>
        <v>3rd</v>
      </c>
    </row>
    <row r="746" spans="2:6" x14ac:dyDescent="0.45">
      <c r="B746" t="str">
        <f ca="1"/>
        <v>Dahl, Mr. Karl Edwart</v>
      </c>
      <c r="C746" t="str">
        <f ca="1"/>
        <v>yes</v>
      </c>
      <c r="D746" t="str">
        <f ca="1"/>
        <v>male</v>
      </c>
      <c r="E746">
        <f ca="1"/>
        <v>45</v>
      </c>
      <c r="F746" t="str">
        <f ca="1"/>
        <v>3rd</v>
      </c>
    </row>
    <row r="747" spans="2:6" x14ac:dyDescent="0.45">
      <c r="B747" t="str">
        <f ca="1"/>
        <v>Dahlberg, Miss. Gerda Ulrika</v>
      </c>
      <c r="C747" t="str">
        <f ca="1"/>
        <v>no</v>
      </c>
      <c r="D747" t="str">
        <f ca="1"/>
        <v>female</v>
      </c>
      <c r="E747">
        <f ca="1"/>
        <v>22</v>
      </c>
      <c r="F747" t="str">
        <f ca="1"/>
        <v>3rd</v>
      </c>
    </row>
    <row r="748" spans="2:6" x14ac:dyDescent="0.45">
      <c r="B748" t="str">
        <f ca="1"/>
        <v>Dakic, Mr. Branko</v>
      </c>
      <c r="C748" t="str">
        <f ca="1"/>
        <v>no</v>
      </c>
      <c r="D748" t="str">
        <f ca="1"/>
        <v>male</v>
      </c>
      <c r="E748">
        <f ca="1"/>
        <v>19</v>
      </c>
      <c r="F748" t="str">
        <f ca="1"/>
        <v>3rd</v>
      </c>
    </row>
    <row r="749" spans="2:6" x14ac:dyDescent="0.45">
      <c r="B749" t="str">
        <f ca="1"/>
        <v xml:space="preserve">Daly, Miss. Margaret Marcella </v>
      </c>
      <c r="C749" t="str">
        <f ca="1"/>
        <v>yes</v>
      </c>
      <c r="D749" t="str">
        <f ca="1"/>
        <v>female</v>
      </c>
      <c r="E749">
        <f ca="1"/>
        <v>30</v>
      </c>
      <c r="F749" t="str">
        <f ca="1"/>
        <v>3rd</v>
      </c>
    </row>
    <row r="750" spans="2:6" x14ac:dyDescent="0.45">
      <c r="B750" t="str">
        <f ca="1"/>
        <v>Daly, Mr. Eugene Patrick</v>
      </c>
      <c r="C750" t="str">
        <f ca="1"/>
        <v>yes</v>
      </c>
      <c r="D750" t="str">
        <f ca="1"/>
        <v>male</v>
      </c>
      <c r="E750">
        <f ca="1"/>
        <v>29</v>
      </c>
      <c r="F750" t="str">
        <f ca="1"/>
        <v>3rd</v>
      </c>
    </row>
    <row r="751" spans="2:6" x14ac:dyDescent="0.45">
      <c r="B751" t="str">
        <f ca="1"/>
        <v>Danbom, Master. Gilbert Sigvard</v>
      </c>
      <c r="C751" t="str">
        <f ca="1"/>
        <v>no</v>
      </c>
      <c r="D751" t="str">
        <f ca="1"/>
        <v>male</v>
      </c>
      <c r="E751">
        <f ca="1"/>
        <v>0.33329999399999999</v>
      </c>
      <c r="F751" t="str">
        <f ca="1"/>
        <v>3rd</v>
      </c>
    </row>
    <row r="752" spans="2:6" x14ac:dyDescent="0.45">
      <c r="B752" t="str">
        <f ca="1"/>
        <v>Danbom, Mr. Ernst Gilbert</v>
      </c>
      <c r="C752" t="str">
        <f ca="1"/>
        <v>no</v>
      </c>
      <c r="D752" t="str">
        <f ca="1"/>
        <v>male</v>
      </c>
      <c r="E752">
        <f ca="1"/>
        <v>34</v>
      </c>
      <c r="F752" t="str">
        <f ca="1"/>
        <v>3rd</v>
      </c>
    </row>
    <row r="753" spans="2:6" x14ac:dyDescent="0.45">
      <c r="B753" t="str">
        <f ca="1"/>
        <v>Danbom, Mrs. Ernst Gilbert (Ann</v>
      </c>
      <c r="C753" t="str">
        <f ca="1"/>
        <v>no</v>
      </c>
      <c r="D753" t="str">
        <f ca="1"/>
        <v>female</v>
      </c>
      <c r="E753">
        <f ca="1"/>
        <v>28</v>
      </c>
      <c r="F753" t="str">
        <f ca="1"/>
        <v>3rd</v>
      </c>
    </row>
    <row r="754" spans="2:6" x14ac:dyDescent="0.45">
      <c r="B754" t="str">
        <f ca="1"/>
        <v>Danoff, Mr. Yoto</v>
      </c>
      <c r="C754" t="str">
        <f ca="1"/>
        <v>no</v>
      </c>
      <c r="D754" t="str">
        <f ca="1"/>
        <v>male</v>
      </c>
      <c r="E754">
        <f ca="1"/>
        <v>27</v>
      </c>
      <c r="F754" t="str">
        <f ca="1"/>
        <v>3rd</v>
      </c>
    </row>
    <row r="755" spans="2:6" x14ac:dyDescent="0.45">
      <c r="B755" t="str">
        <f ca="1"/>
        <v>Dantcheff, Mr. Ristiu</v>
      </c>
      <c r="C755" t="str">
        <f ca="1"/>
        <v>no</v>
      </c>
      <c r="D755" t="str">
        <f ca="1"/>
        <v>male</v>
      </c>
      <c r="E755">
        <f ca="1"/>
        <v>25</v>
      </c>
      <c r="F755" t="str">
        <f ca="1"/>
        <v>3rd</v>
      </c>
    </row>
    <row r="756" spans="2:6" x14ac:dyDescent="0.45">
      <c r="B756" t="str">
        <f ca="1"/>
        <v>Davies, Mr. Alfred J</v>
      </c>
      <c r="C756" t="str">
        <f ca="1"/>
        <v>no</v>
      </c>
      <c r="D756" t="str">
        <f ca="1"/>
        <v>male</v>
      </c>
      <c r="E756">
        <f ca="1"/>
        <v>24</v>
      </c>
      <c r="F756" t="str">
        <f ca="1"/>
        <v>3rd</v>
      </c>
    </row>
    <row r="757" spans="2:6" x14ac:dyDescent="0.45">
      <c r="B757" t="str">
        <f ca="1"/>
        <v>Davies, Mr. Evan</v>
      </c>
      <c r="C757" t="str">
        <f ca="1"/>
        <v>no</v>
      </c>
      <c r="D757" t="str">
        <f ca="1"/>
        <v>male</v>
      </c>
      <c r="E757">
        <f ca="1"/>
        <v>22</v>
      </c>
      <c r="F757" t="str">
        <f ca="1"/>
        <v>3rd</v>
      </c>
    </row>
    <row r="758" spans="2:6" x14ac:dyDescent="0.45">
      <c r="B758" t="str">
        <f ca="1"/>
        <v>Davies, Mr. John Samuel</v>
      </c>
      <c r="C758" t="str">
        <f ca="1"/>
        <v>no</v>
      </c>
      <c r="D758" t="str">
        <f ca="1"/>
        <v>male</v>
      </c>
      <c r="E758">
        <f ca="1"/>
        <v>21</v>
      </c>
      <c r="F758" t="str">
        <f ca="1"/>
        <v>3rd</v>
      </c>
    </row>
    <row r="759" spans="2:6" x14ac:dyDescent="0.45">
      <c r="B759" t="str">
        <f ca="1"/>
        <v>Davies, Mr. Joseph</v>
      </c>
      <c r="C759" t="str">
        <f ca="1"/>
        <v>no</v>
      </c>
      <c r="D759" t="str">
        <f ca="1"/>
        <v>male</v>
      </c>
      <c r="E759">
        <f ca="1"/>
        <v>17</v>
      </c>
      <c r="F759" t="str">
        <f ca="1"/>
        <v>3rd</v>
      </c>
    </row>
    <row r="760" spans="2:6" x14ac:dyDescent="0.45">
      <c r="B760" t="str">
        <f ca="1"/>
        <v>Davison, Mr. Thomas Henry</v>
      </c>
      <c r="C760" t="str">
        <f ca="1"/>
        <v>no</v>
      </c>
      <c r="D760" t="str">
        <f ca="1"/>
        <v>male</v>
      </c>
      <c r="E760" t="e">
        <f ca="1"/>
        <v>#N/A</v>
      </c>
      <c r="F760" t="str">
        <f ca="1"/>
        <v>3rd</v>
      </c>
    </row>
    <row r="761" spans="2:6" x14ac:dyDescent="0.45">
      <c r="B761" t="str">
        <f ca="1"/>
        <v>Davison, Mrs. Thomas Henry (Mar</v>
      </c>
      <c r="C761" t="str">
        <f ca="1"/>
        <v>yes</v>
      </c>
      <c r="D761" t="str">
        <f ca="1"/>
        <v>female</v>
      </c>
      <c r="E761" t="e">
        <f ca="1"/>
        <v>#N/A</v>
      </c>
      <c r="F761" t="str">
        <f ca="1"/>
        <v>3rd</v>
      </c>
    </row>
    <row r="762" spans="2:6" x14ac:dyDescent="0.45">
      <c r="B762" t="str">
        <f ca="1"/>
        <v>de Messemaeker, Mr. Guillaume J</v>
      </c>
      <c r="C762" t="str">
        <f ca="1"/>
        <v>yes</v>
      </c>
      <c r="D762" t="str">
        <f ca="1"/>
        <v>male</v>
      </c>
      <c r="E762">
        <f ca="1"/>
        <v>36.5</v>
      </c>
      <c r="F762" t="str">
        <f ca="1"/>
        <v>3rd</v>
      </c>
    </row>
    <row r="763" spans="2:6" x14ac:dyDescent="0.45">
      <c r="B763" t="str">
        <f ca="1"/>
        <v>de Messemaeker, Mrs. Guillaume</v>
      </c>
      <c r="C763" t="str">
        <f ca="1"/>
        <v>yes</v>
      </c>
      <c r="D763" t="str">
        <f ca="1"/>
        <v>female</v>
      </c>
      <c r="E763">
        <f ca="1"/>
        <v>36</v>
      </c>
      <c r="F763" t="str">
        <f ca="1"/>
        <v>3rd</v>
      </c>
    </row>
    <row r="764" spans="2:6" x14ac:dyDescent="0.45">
      <c r="B764" t="str">
        <f ca="1"/>
        <v>de Mulder, Mr. Theodore</v>
      </c>
      <c r="C764" t="str">
        <f ca="1"/>
        <v>yes</v>
      </c>
      <c r="D764" t="str">
        <f ca="1"/>
        <v>male</v>
      </c>
      <c r="E764">
        <f ca="1"/>
        <v>30</v>
      </c>
      <c r="F764" t="str">
        <f ca="1"/>
        <v>3rd</v>
      </c>
    </row>
    <row r="765" spans="2:6" x14ac:dyDescent="0.45">
      <c r="B765" t="str">
        <f ca="1"/>
        <v>de Pelsmaeker, Mr. Alfons</v>
      </c>
      <c r="C765" t="str">
        <f ca="1"/>
        <v>no</v>
      </c>
      <c r="D765" t="str">
        <f ca="1"/>
        <v>male</v>
      </c>
      <c r="E765">
        <f ca="1"/>
        <v>16</v>
      </c>
      <c r="F765" t="str">
        <f ca="1"/>
        <v>3rd</v>
      </c>
    </row>
    <row r="766" spans="2:6" x14ac:dyDescent="0.45">
      <c r="B766" t="str">
        <f ca="1"/>
        <v>Dean, Master. Bertram Vere</v>
      </c>
      <c r="C766" t="str">
        <f ca="1"/>
        <v>yes</v>
      </c>
      <c r="D766" t="str">
        <f ca="1"/>
        <v>male</v>
      </c>
      <c r="E766">
        <f ca="1"/>
        <v>1</v>
      </c>
      <c r="F766" t="str">
        <f ca="1"/>
        <v>3rd</v>
      </c>
    </row>
    <row r="767" spans="2:6" x14ac:dyDescent="0.45">
      <c r="B767" t="str">
        <f ca="1"/>
        <v>Dean, Miss. Elizabeth Gladys M</v>
      </c>
      <c r="C767" t="str">
        <f ca="1"/>
        <v>yes</v>
      </c>
      <c r="D767" t="str">
        <f ca="1"/>
        <v>female</v>
      </c>
      <c r="E767">
        <f ca="1"/>
        <v>0.16670000600000001</v>
      </c>
      <c r="F767" t="str">
        <f ca="1"/>
        <v>3rd</v>
      </c>
    </row>
    <row r="768" spans="2:6" x14ac:dyDescent="0.45">
      <c r="B768" t="str">
        <f ca="1"/>
        <v>Dean, Mr. Bertram Frank</v>
      </c>
      <c r="C768" t="str">
        <f ca="1"/>
        <v>no</v>
      </c>
      <c r="D768" t="str">
        <f ca="1"/>
        <v>male</v>
      </c>
      <c r="E768">
        <f ca="1"/>
        <v>26</v>
      </c>
      <c r="F768" t="str">
        <f ca="1"/>
        <v>3rd</v>
      </c>
    </row>
    <row r="769" spans="2:6" x14ac:dyDescent="0.45">
      <c r="B769" t="str">
        <f ca="1"/>
        <v>Dean, Mrs. Bertram (Eva Georget</v>
      </c>
      <c r="C769" t="str">
        <f ca="1"/>
        <v>yes</v>
      </c>
      <c r="D769" t="str">
        <f ca="1"/>
        <v>female</v>
      </c>
      <c r="E769">
        <f ca="1"/>
        <v>33</v>
      </c>
      <c r="F769" t="str">
        <f ca="1"/>
        <v>3rd</v>
      </c>
    </row>
    <row r="770" spans="2:6" x14ac:dyDescent="0.45">
      <c r="B770" t="str">
        <f ca="1"/>
        <v>Delalic, Mr. Redjo</v>
      </c>
      <c r="C770" t="str">
        <f ca="1"/>
        <v>no</v>
      </c>
      <c r="D770" t="str">
        <f ca="1"/>
        <v>male</v>
      </c>
      <c r="E770">
        <f ca="1"/>
        <v>25</v>
      </c>
      <c r="F770" t="str">
        <f ca="1"/>
        <v>3rd</v>
      </c>
    </row>
    <row r="771" spans="2:6" x14ac:dyDescent="0.45">
      <c r="B771" t="str">
        <f ca="1"/>
        <v>Demetri, Mr. Marinko</v>
      </c>
      <c r="C771" t="str">
        <f ca="1"/>
        <v>no</v>
      </c>
      <c r="D771" t="str">
        <f ca="1"/>
        <v>male</v>
      </c>
      <c r="E771" t="e">
        <f ca="1"/>
        <v>#N/A</v>
      </c>
      <c r="F771" t="str">
        <f ca="1"/>
        <v>3rd</v>
      </c>
    </row>
    <row r="772" spans="2:6" x14ac:dyDescent="0.45">
      <c r="B772" t="str">
        <f ca="1"/>
        <v>Denkoff, Mr. Mitto</v>
      </c>
      <c r="C772" t="str">
        <f ca="1"/>
        <v>no</v>
      </c>
      <c r="D772" t="str">
        <f ca="1"/>
        <v>male</v>
      </c>
      <c r="E772" t="e">
        <f ca="1"/>
        <v>#N/A</v>
      </c>
      <c r="F772" t="str">
        <f ca="1"/>
        <v>3rd</v>
      </c>
    </row>
    <row r="773" spans="2:6" x14ac:dyDescent="0.45">
      <c r="B773" t="str">
        <f ca="1"/>
        <v>Dennis, Mr. Samuel</v>
      </c>
      <c r="C773" t="str">
        <f ca="1"/>
        <v>no</v>
      </c>
      <c r="D773" t="str">
        <f ca="1"/>
        <v>male</v>
      </c>
      <c r="E773">
        <f ca="1"/>
        <v>22</v>
      </c>
      <c r="F773" t="str">
        <f ca="1"/>
        <v>3rd</v>
      </c>
    </row>
    <row r="774" spans="2:6" x14ac:dyDescent="0.45">
      <c r="B774" t="str">
        <f ca="1"/>
        <v>Dennis, Mr. William</v>
      </c>
      <c r="C774" t="str">
        <f ca="1"/>
        <v>no</v>
      </c>
      <c r="D774" t="str">
        <f ca="1"/>
        <v>male</v>
      </c>
      <c r="E774">
        <f ca="1"/>
        <v>36</v>
      </c>
      <c r="F774" t="str">
        <f ca="1"/>
        <v>3rd</v>
      </c>
    </row>
    <row r="775" spans="2:6" x14ac:dyDescent="0.45">
      <c r="B775" t="str">
        <f ca="1"/>
        <v>Devaney, Miss. Margaret Delia</v>
      </c>
      <c r="C775" t="str">
        <f ca="1"/>
        <v>yes</v>
      </c>
      <c r="D775" t="str">
        <f ca="1"/>
        <v>female</v>
      </c>
      <c r="E775">
        <f ca="1"/>
        <v>19</v>
      </c>
      <c r="F775" t="str">
        <f ca="1"/>
        <v>3rd</v>
      </c>
    </row>
    <row r="776" spans="2:6" x14ac:dyDescent="0.45">
      <c r="B776" t="str">
        <f ca="1"/>
        <v>Dika, Mr. Mirko</v>
      </c>
      <c r="C776" t="str">
        <f ca="1"/>
        <v>no</v>
      </c>
      <c r="D776" t="str">
        <f ca="1"/>
        <v>male</v>
      </c>
      <c r="E776">
        <f ca="1"/>
        <v>17</v>
      </c>
      <c r="F776" t="str">
        <f ca="1"/>
        <v>3rd</v>
      </c>
    </row>
    <row r="777" spans="2:6" x14ac:dyDescent="0.45">
      <c r="B777" t="str">
        <f ca="1"/>
        <v>Dimic, Mr. Jovan</v>
      </c>
      <c r="C777" t="str">
        <f ca="1"/>
        <v>no</v>
      </c>
      <c r="D777" t="str">
        <f ca="1"/>
        <v>male</v>
      </c>
      <c r="E777">
        <f ca="1"/>
        <v>42</v>
      </c>
      <c r="F777" t="str">
        <f ca="1"/>
        <v>3rd</v>
      </c>
    </row>
    <row r="778" spans="2:6" x14ac:dyDescent="0.45">
      <c r="B778" t="str">
        <f ca="1"/>
        <v>Dintcheff, Mr. Valtcho</v>
      </c>
      <c r="C778" t="str">
        <f ca="1"/>
        <v>no</v>
      </c>
      <c r="D778" t="str">
        <f ca="1"/>
        <v>male</v>
      </c>
      <c r="E778">
        <f ca="1"/>
        <v>43</v>
      </c>
      <c r="F778" t="str">
        <f ca="1"/>
        <v>3rd</v>
      </c>
    </row>
    <row r="779" spans="2:6" x14ac:dyDescent="0.45">
      <c r="B779" t="str">
        <f ca="1"/>
        <v>Doharr, Mr. Tannous</v>
      </c>
      <c r="C779" t="str">
        <f ca="1"/>
        <v>no</v>
      </c>
      <c r="D779" t="str">
        <f ca="1"/>
        <v>male</v>
      </c>
      <c r="E779" t="e">
        <f ca="1"/>
        <v>#N/A</v>
      </c>
      <c r="F779" t="str">
        <f ca="1"/>
        <v>3rd</v>
      </c>
    </row>
    <row r="780" spans="2:6" x14ac:dyDescent="0.45">
      <c r="B780" t="str">
        <f ca="1"/>
        <v>Dooley, Mr. Patrick</v>
      </c>
      <c r="C780" t="str">
        <f ca="1"/>
        <v>no</v>
      </c>
      <c r="D780" t="str">
        <f ca="1"/>
        <v>male</v>
      </c>
      <c r="E780">
        <f ca="1"/>
        <v>32</v>
      </c>
      <c r="F780" t="str">
        <f ca="1"/>
        <v>3rd</v>
      </c>
    </row>
    <row r="781" spans="2:6" x14ac:dyDescent="0.45">
      <c r="B781" t="str">
        <f ca="1"/>
        <v>Dorking, Mr. Edward Arthur</v>
      </c>
      <c r="C781" t="str">
        <f ca="1"/>
        <v>yes</v>
      </c>
      <c r="D781" t="str">
        <f ca="1"/>
        <v>male</v>
      </c>
      <c r="E781">
        <f ca="1"/>
        <v>19</v>
      </c>
      <c r="F781" t="str">
        <f ca="1"/>
        <v>3rd</v>
      </c>
    </row>
    <row r="782" spans="2:6" x14ac:dyDescent="0.45">
      <c r="B782" t="str">
        <f ca="1"/>
        <v>Dowdell, Miss. Elizabeth</v>
      </c>
      <c r="C782" t="str">
        <f ca="1"/>
        <v>yes</v>
      </c>
      <c r="D782" t="str">
        <f ca="1"/>
        <v>female</v>
      </c>
      <c r="E782">
        <f ca="1"/>
        <v>30</v>
      </c>
      <c r="F782" t="str">
        <f ca="1"/>
        <v>3rd</v>
      </c>
    </row>
    <row r="783" spans="2:6" x14ac:dyDescent="0.45">
      <c r="B783" t="str">
        <f ca="1"/>
        <v>Doyle, Miss. Elizabeth</v>
      </c>
      <c r="C783" t="str">
        <f ca="1"/>
        <v>no</v>
      </c>
      <c r="D783" t="str">
        <f ca="1"/>
        <v>female</v>
      </c>
      <c r="E783">
        <f ca="1"/>
        <v>24</v>
      </c>
      <c r="F783" t="str">
        <f ca="1"/>
        <v>3rd</v>
      </c>
    </row>
    <row r="784" spans="2:6" x14ac:dyDescent="0.45">
      <c r="B784" t="str">
        <f ca="1"/>
        <v>Drapkin, Miss. Jennie</v>
      </c>
      <c r="C784" t="str">
        <f ca="1"/>
        <v>yes</v>
      </c>
      <c r="D784" t="str">
        <f ca="1"/>
        <v>female</v>
      </c>
      <c r="E784">
        <f ca="1"/>
        <v>23</v>
      </c>
      <c r="F784" t="str">
        <f ca="1"/>
        <v>3rd</v>
      </c>
    </row>
    <row r="785" spans="2:6" x14ac:dyDescent="0.45">
      <c r="B785" t="str">
        <f ca="1"/>
        <v>Drazenoic, Mr. Jozef</v>
      </c>
      <c r="C785" t="str">
        <f ca="1"/>
        <v>no</v>
      </c>
      <c r="D785" t="str">
        <f ca="1"/>
        <v>male</v>
      </c>
      <c r="E785">
        <f ca="1"/>
        <v>33</v>
      </c>
      <c r="F785" t="str">
        <f ca="1"/>
        <v>3rd</v>
      </c>
    </row>
    <row r="786" spans="2:6" x14ac:dyDescent="0.45">
      <c r="B786" t="str">
        <f ca="1"/>
        <v>Duane, Mr. Frank</v>
      </c>
      <c r="C786" t="str">
        <f ca="1"/>
        <v>no</v>
      </c>
      <c r="D786" t="str">
        <f ca="1"/>
        <v>male</v>
      </c>
      <c r="E786">
        <f ca="1"/>
        <v>65</v>
      </c>
      <c r="F786" t="str">
        <f ca="1"/>
        <v>3rd</v>
      </c>
    </row>
    <row r="787" spans="2:6" x14ac:dyDescent="0.45">
      <c r="B787" t="str">
        <f ca="1"/>
        <v>Duquemin, Mr. Joseph</v>
      </c>
      <c r="C787" t="str">
        <f ca="1"/>
        <v>yes</v>
      </c>
      <c r="D787" t="str">
        <f ca="1"/>
        <v>male</v>
      </c>
      <c r="E787">
        <f ca="1"/>
        <v>24</v>
      </c>
      <c r="F787" t="str">
        <f ca="1"/>
        <v>3rd</v>
      </c>
    </row>
    <row r="788" spans="2:6" x14ac:dyDescent="0.45">
      <c r="B788" t="str">
        <f ca="1"/>
        <v>Dyker, Mr. Adolf Fredrik</v>
      </c>
      <c r="C788" t="str">
        <f ca="1"/>
        <v>no</v>
      </c>
      <c r="D788" t="str">
        <f ca="1"/>
        <v>male</v>
      </c>
      <c r="E788">
        <f ca="1"/>
        <v>23</v>
      </c>
      <c r="F788" t="str">
        <f ca="1"/>
        <v>3rd</v>
      </c>
    </row>
    <row r="789" spans="2:6" x14ac:dyDescent="0.45">
      <c r="B789" t="str">
        <f ca="1"/>
        <v>Dyker, Mrs. Adolf Fredrik (Anna</v>
      </c>
      <c r="C789" t="str">
        <f ca="1"/>
        <v>yes</v>
      </c>
      <c r="D789" t="str">
        <f ca="1"/>
        <v>female</v>
      </c>
      <c r="E789">
        <f ca="1"/>
        <v>22</v>
      </c>
      <c r="F789" t="str">
        <f ca="1"/>
        <v>3rd</v>
      </c>
    </row>
    <row r="790" spans="2:6" x14ac:dyDescent="0.45">
      <c r="B790" t="str">
        <f ca="1"/>
        <v>Edvardsson, Mr. Gustaf Hjalmar</v>
      </c>
      <c r="C790" t="str">
        <f ca="1"/>
        <v>no</v>
      </c>
      <c r="D790" t="str">
        <f ca="1"/>
        <v>male</v>
      </c>
      <c r="E790">
        <f ca="1"/>
        <v>18</v>
      </c>
      <c r="F790" t="str">
        <f ca="1"/>
        <v>3rd</v>
      </c>
    </row>
    <row r="791" spans="2:6" x14ac:dyDescent="0.45">
      <c r="B791" t="str">
        <f ca="1"/>
        <v>Eklund, Mr. Hans Linus</v>
      </c>
      <c r="C791" t="str">
        <f ca="1"/>
        <v>no</v>
      </c>
      <c r="D791" t="str">
        <f ca="1"/>
        <v>male</v>
      </c>
      <c r="E791">
        <f ca="1"/>
        <v>16</v>
      </c>
      <c r="F791" t="str">
        <f ca="1"/>
        <v>3rd</v>
      </c>
    </row>
    <row r="792" spans="2:6" x14ac:dyDescent="0.45">
      <c r="B792" t="str">
        <f ca="1"/>
        <v>Ekstrom, Mr. Johan</v>
      </c>
      <c r="C792" t="str">
        <f ca="1"/>
        <v>no</v>
      </c>
      <c r="D792" t="str">
        <f ca="1"/>
        <v>male</v>
      </c>
      <c r="E792">
        <f ca="1"/>
        <v>45</v>
      </c>
      <c r="F792" t="str">
        <f ca="1"/>
        <v>3rd</v>
      </c>
    </row>
    <row r="793" spans="2:6" x14ac:dyDescent="0.45">
      <c r="B793" t="str">
        <f ca="1"/>
        <v>Elias, Mr. Dibo</v>
      </c>
      <c r="C793" t="str">
        <f ca="1"/>
        <v>no</v>
      </c>
      <c r="D793" t="str">
        <f ca="1"/>
        <v>male</v>
      </c>
      <c r="E793" t="e">
        <f ca="1"/>
        <v>#N/A</v>
      </c>
      <c r="F793" t="str">
        <f ca="1"/>
        <v>3rd</v>
      </c>
    </row>
    <row r="794" spans="2:6" x14ac:dyDescent="0.45">
      <c r="B794" t="str">
        <f ca="1"/>
        <v>Elias, Mr. Joseph</v>
      </c>
      <c r="C794" t="str">
        <f ca="1"/>
        <v>no</v>
      </c>
      <c r="D794" t="str">
        <f ca="1"/>
        <v>male</v>
      </c>
      <c r="E794">
        <f ca="1"/>
        <v>39</v>
      </c>
      <c r="F794" t="str">
        <f ca="1"/>
        <v>3rd</v>
      </c>
    </row>
    <row r="795" spans="2:6" x14ac:dyDescent="0.45">
      <c r="B795" t="str">
        <f ca="1"/>
        <v>Elias, Mr. Joseph Jr</v>
      </c>
      <c r="C795" t="str">
        <f ca="1"/>
        <v>no</v>
      </c>
      <c r="D795" t="str">
        <f ca="1"/>
        <v>male</v>
      </c>
      <c r="E795">
        <f ca="1"/>
        <v>17</v>
      </c>
      <c r="F795" t="str">
        <f ca="1"/>
        <v>3rd</v>
      </c>
    </row>
    <row r="796" spans="2:6" x14ac:dyDescent="0.45">
      <c r="B796" t="str">
        <f ca="1"/>
        <v>Elias, Mr. Tannous</v>
      </c>
      <c r="C796" t="str">
        <f ca="1"/>
        <v>no</v>
      </c>
      <c r="D796" t="str">
        <f ca="1"/>
        <v>male</v>
      </c>
      <c r="E796">
        <f ca="1"/>
        <v>15</v>
      </c>
      <c r="F796" t="str">
        <f ca="1"/>
        <v>3rd</v>
      </c>
    </row>
    <row r="797" spans="2:6" x14ac:dyDescent="0.45">
      <c r="B797" t="str">
        <f ca="1"/>
        <v>Elsbury, Mr. William James</v>
      </c>
      <c r="C797" t="str">
        <f ca="1"/>
        <v>no</v>
      </c>
      <c r="D797" t="str">
        <f ca="1"/>
        <v>male</v>
      </c>
      <c r="E797">
        <f ca="1"/>
        <v>47</v>
      </c>
      <c r="F797" t="str">
        <f ca="1"/>
        <v>3rd</v>
      </c>
    </row>
    <row r="798" spans="2:6" x14ac:dyDescent="0.45">
      <c r="B798" t="str">
        <f ca="1"/>
        <v>Emanuel, Miss. Virginia Ethel</v>
      </c>
      <c r="C798" t="str">
        <f ca="1"/>
        <v>yes</v>
      </c>
      <c r="D798" t="str">
        <f ca="1"/>
        <v>female</v>
      </c>
      <c r="E798">
        <f ca="1"/>
        <v>5</v>
      </c>
      <c r="F798" t="str">
        <f ca="1"/>
        <v>3rd</v>
      </c>
    </row>
    <row r="799" spans="2:6" x14ac:dyDescent="0.45">
      <c r="B799" t="str">
        <f ca="1"/>
        <v>Emir, Mr. Farred Chehab</v>
      </c>
      <c r="C799" t="str">
        <f ca="1"/>
        <v>no</v>
      </c>
      <c r="D799" t="str">
        <f ca="1"/>
        <v>male</v>
      </c>
      <c r="E799" t="e">
        <f ca="1"/>
        <v>#N/A</v>
      </c>
      <c r="F799" t="str">
        <f ca="1"/>
        <v>3rd</v>
      </c>
    </row>
    <row r="800" spans="2:6" x14ac:dyDescent="0.45">
      <c r="B800" t="str">
        <f ca="1"/>
        <v>Everett, Mr. Thomas James</v>
      </c>
      <c r="C800" t="str">
        <f ca="1"/>
        <v>no</v>
      </c>
      <c r="D800" t="str">
        <f ca="1"/>
        <v>male</v>
      </c>
      <c r="E800">
        <f ca="1"/>
        <v>40.5</v>
      </c>
      <c r="F800" t="str">
        <f ca="1"/>
        <v>3rd</v>
      </c>
    </row>
    <row r="801" spans="2:6" x14ac:dyDescent="0.45">
      <c r="B801" t="str">
        <f ca="1"/>
        <v>Farrell, Mr. James</v>
      </c>
      <c r="C801" t="str">
        <f ca="1"/>
        <v>no</v>
      </c>
      <c r="D801" t="str">
        <f ca="1"/>
        <v>male</v>
      </c>
      <c r="E801">
        <f ca="1"/>
        <v>40.5</v>
      </c>
      <c r="F801" t="str">
        <f ca="1"/>
        <v>3rd</v>
      </c>
    </row>
    <row r="802" spans="2:6" x14ac:dyDescent="0.45">
      <c r="B802" t="str">
        <f ca="1"/>
        <v>Finoli, Mr. Luigi</v>
      </c>
      <c r="C802" t="str">
        <f ca="1"/>
        <v>yes</v>
      </c>
      <c r="D802" t="str">
        <f ca="1"/>
        <v>male</v>
      </c>
      <c r="E802" t="e">
        <f ca="1"/>
        <v>#N/A</v>
      </c>
      <c r="F802" t="str">
        <f ca="1"/>
        <v>3rd</v>
      </c>
    </row>
    <row r="803" spans="2:6" x14ac:dyDescent="0.45">
      <c r="B803" t="str">
        <f ca="1"/>
        <v>Fischer, Mr. Eberhard Thelander</v>
      </c>
      <c r="C803" t="str">
        <f ca="1"/>
        <v>no</v>
      </c>
      <c r="D803" t="str">
        <f ca="1"/>
        <v>male</v>
      </c>
      <c r="E803">
        <f ca="1"/>
        <v>18</v>
      </c>
      <c r="F803" t="str">
        <f ca="1"/>
        <v>3rd</v>
      </c>
    </row>
    <row r="804" spans="2:6" x14ac:dyDescent="0.45">
      <c r="B804" t="str">
        <f ca="1"/>
        <v>Fleming, Miss. Honora</v>
      </c>
      <c r="C804" t="str">
        <f ca="1"/>
        <v>no</v>
      </c>
      <c r="D804" t="str">
        <f ca="1"/>
        <v>female</v>
      </c>
      <c r="E804" t="e">
        <f ca="1"/>
        <v>#N/A</v>
      </c>
      <c r="F804" t="str">
        <f ca="1"/>
        <v>3rd</v>
      </c>
    </row>
    <row r="805" spans="2:6" x14ac:dyDescent="0.45">
      <c r="B805" t="str">
        <f ca="1"/>
        <v>Flynn, Mr. James</v>
      </c>
      <c r="C805" t="str">
        <f ca="1"/>
        <v>no</v>
      </c>
      <c r="D805" t="str">
        <f ca="1"/>
        <v>male</v>
      </c>
      <c r="E805" t="e">
        <f ca="1"/>
        <v>#N/A</v>
      </c>
      <c r="F805" t="str">
        <f ca="1"/>
        <v>3rd</v>
      </c>
    </row>
    <row r="806" spans="2:6" x14ac:dyDescent="0.45">
      <c r="B806" t="str">
        <f ca="1"/>
        <v>Flynn, Mr. John</v>
      </c>
      <c r="C806" t="str">
        <f ca="1"/>
        <v>no</v>
      </c>
      <c r="D806" t="str">
        <f ca="1"/>
        <v>male</v>
      </c>
      <c r="E806" t="e">
        <f ca="1"/>
        <v>#N/A</v>
      </c>
      <c r="F806" t="str">
        <f ca="1"/>
        <v>3rd</v>
      </c>
    </row>
    <row r="807" spans="2:6" x14ac:dyDescent="0.45">
      <c r="B807" t="str">
        <f ca="1"/>
        <v>Foley, Mr. Joseph</v>
      </c>
      <c r="C807" t="str">
        <f ca="1"/>
        <v>no</v>
      </c>
      <c r="D807" t="str">
        <f ca="1"/>
        <v>male</v>
      </c>
      <c r="E807">
        <f ca="1"/>
        <v>26</v>
      </c>
      <c r="F807" t="str">
        <f ca="1"/>
        <v>3rd</v>
      </c>
    </row>
    <row r="808" spans="2:6" x14ac:dyDescent="0.45">
      <c r="B808" t="str">
        <f ca="1"/>
        <v>Foley, Mr. William</v>
      </c>
      <c r="C808" t="str">
        <f ca="1"/>
        <v>no</v>
      </c>
      <c r="D808" t="str">
        <f ca="1"/>
        <v>male</v>
      </c>
      <c r="E808" t="e">
        <f ca="1"/>
        <v>#N/A</v>
      </c>
      <c r="F808" t="str">
        <f ca="1"/>
        <v>3rd</v>
      </c>
    </row>
    <row r="809" spans="2:6" x14ac:dyDescent="0.45">
      <c r="B809" t="str">
        <f ca="1"/>
        <v>Foo, Mr. Choong</v>
      </c>
      <c r="C809" t="str">
        <f ca="1"/>
        <v>yes</v>
      </c>
      <c r="D809" t="str">
        <f ca="1"/>
        <v>male</v>
      </c>
      <c r="E809" t="e">
        <f ca="1"/>
        <v>#N/A</v>
      </c>
      <c r="F809" t="str">
        <f ca="1"/>
        <v>3rd</v>
      </c>
    </row>
    <row r="810" spans="2:6" x14ac:dyDescent="0.45">
      <c r="B810" t="str">
        <f ca="1"/>
        <v>Ford, Miss. Doolina Margaret D</v>
      </c>
      <c r="C810" t="str">
        <f ca="1"/>
        <v>no</v>
      </c>
      <c r="D810" t="str">
        <f ca="1"/>
        <v>female</v>
      </c>
      <c r="E810">
        <f ca="1"/>
        <v>21</v>
      </c>
      <c r="F810" t="str">
        <f ca="1"/>
        <v>3rd</v>
      </c>
    </row>
    <row r="811" spans="2:6" x14ac:dyDescent="0.45">
      <c r="B811" t="str">
        <f ca="1"/>
        <v>Ford, Miss. Robina Maggie Ruby</v>
      </c>
      <c r="C811" t="str">
        <f ca="1"/>
        <v>no</v>
      </c>
      <c r="D811" t="str">
        <f ca="1"/>
        <v>female</v>
      </c>
      <c r="E811">
        <f ca="1"/>
        <v>9</v>
      </c>
      <c r="F811" t="str">
        <f ca="1"/>
        <v>3rd</v>
      </c>
    </row>
    <row r="812" spans="2:6" x14ac:dyDescent="0.45">
      <c r="B812" t="str">
        <f ca="1"/>
        <v>Ford, Mr. Arthur</v>
      </c>
      <c r="C812" t="str">
        <f ca="1"/>
        <v>no</v>
      </c>
      <c r="D812" t="str">
        <f ca="1"/>
        <v>male</v>
      </c>
      <c r="E812" t="e">
        <f ca="1"/>
        <v>#N/A</v>
      </c>
      <c r="F812" t="str">
        <f ca="1"/>
        <v>3rd</v>
      </c>
    </row>
    <row r="813" spans="2:6" x14ac:dyDescent="0.45">
      <c r="B813" t="str">
        <f ca="1"/>
        <v>Ford, Mr. Edward Watson</v>
      </c>
      <c r="C813" t="str">
        <f ca="1"/>
        <v>no</v>
      </c>
      <c r="D813" t="str">
        <f ca="1"/>
        <v>male</v>
      </c>
      <c r="E813">
        <f ca="1"/>
        <v>18</v>
      </c>
      <c r="F813" t="str">
        <f ca="1"/>
        <v>3rd</v>
      </c>
    </row>
    <row r="814" spans="2:6" x14ac:dyDescent="0.45">
      <c r="B814" t="str">
        <f ca="1"/>
        <v>Ford, Mr. William Neal</v>
      </c>
      <c r="C814" t="str">
        <f ca="1"/>
        <v>no</v>
      </c>
      <c r="D814" t="str">
        <f ca="1"/>
        <v>male</v>
      </c>
      <c r="E814">
        <f ca="1"/>
        <v>16</v>
      </c>
      <c r="F814" t="str">
        <f ca="1"/>
        <v>3rd</v>
      </c>
    </row>
    <row r="815" spans="2:6" x14ac:dyDescent="0.45">
      <c r="B815" t="str">
        <f ca="1"/>
        <v>Ford, Mrs. Edward (Margaret Ann</v>
      </c>
      <c r="C815" t="str">
        <f ca="1"/>
        <v>no</v>
      </c>
      <c r="D815" t="str">
        <f ca="1"/>
        <v>female</v>
      </c>
      <c r="E815">
        <f ca="1"/>
        <v>48</v>
      </c>
      <c r="F815" t="str">
        <f ca="1"/>
        <v>3rd</v>
      </c>
    </row>
    <row r="816" spans="2:6" x14ac:dyDescent="0.45">
      <c r="B816" t="str">
        <f ca="1"/>
        <v>Fox, Mr. Patrick</v>
      </c>
      <c r="C816" t="str">
        <f ca="1"/>
        <v>no</v>
      </c>
      <c r="D816" t="str">
        <f ca="1"/>
        <v>male</v>
      </c>
      <c r="E816" t="e">
        <f ca="1"/>
        <v>#N/A</v>
      </c>
      <c r="F816" t="str">
        <f ca="1"/>
        <v>3rd</v>
      </c>
    </row>
    <row r="817" spans="2:6" x14ac:dyDescent="0.45">
      <c r="B817" t="str">
        <f ca="1"/>
        <v>Franklin, Mr. Charles (Charles</v>
      </c>
      <c r="C817" t="str">
        <f ca="1"/>
        <v>no</v>
      </c>
      <c r="D817" t="str">
        <f ca="1"/>
        <v>male</v>
      </c>
      <c r="E817" t="e">
        <f ca="1"/>
        <v>#N/A</v>
      </c>
      <c r="F817" t="str">
        <f ca="1"/>
        <v>3rd</v>
      </c>
    </row>
    <row r="818" spans="2:6" x14ac:dyDescent="0.45">
      <c r="B818" t="str">
        <f ca="1"/>
        <v>Gallagher, Mr. Martin</v>
      </c>
      <c r="C818" t="str">
        <f ca="1"/>
        <v>no</v>
      </c>
      <c r="D818" t="str">
        <f ca="1"/>
        <v>male</v>
      </c>
      <c r="E818">
        <f ca="1"/>
        <v>25</v>
      </c>
      <c r="F818" t="str">
        <f ca="1"/>
        <v>3rd</v>
      </c>
    </row>
    <row r="819" spans="2:6" x14ac:dyDescent="0.45">
      <c r="B819" t="str">
        <f ca="1"/>
        <v>Garfirth, Mr. John</v>
      </c>
      <c r="C819" t="str">
        <f ca="1"/>
        <v>no</v>
      </c>
      <c r="D819" t="str">
        <f ca="1"/>
        <v>male</v>
      </c>
      <c r="E819" t="e">
        <f ca="1"/>
        <v>#N/A</v>
      </c>
      <c r="F819" t="str">
        <f ca="1"/>
        <v>3rd</v>
      </c>
    </row>
    <row r="820" spans="2:6" x14ac:dyDescent="0.45">
      <c r="B820" t="str">
        <f ca="1"/>
        <v>Gheorgheff, Mr. Stanio</v>
      </c>
      <c r="C820" t="str">
        <f ca="1"/>
        <v>no</v>
      </c>
      <c r="D820" t="str">
        <f ca="1"/>
        <v>male</v>
      </c>
      <c r="E820" t="e">
        <f ca="1"/>
        <v>#N/A</v>
      </c>
      <c r="F820" t="str">
        <f ca="1"/>
        <v>3rd</v>
      </c>
    </row>
    <row r="821" spans="2:6" x14ac:dyDescent="0.45">
      <c r="B821" t="str">
        <f ca="1"/>
        <v>Gilinski, Mr. Eliezer</v>
      </c>
      <c r="C821" t="str">
        <f ca="1"/>
        <v>no</v>
      </c>
      <c r="D821" t="str">
        <f ca="1"/>
        <v>male</v>
      </c>
      <c r="E821">
        <f ca="1"/>
        <v>22</v>
      </c>
      <c r="F821" t="str">
        <f ca="1"/>
        <v>3rd</v>
      </c>
    </row>
    <row r="822" spans="2:6" x14ac:dyDescent="0.45">
      <c r="B822" t="str">
        <f ca="1"/>
        <v>Gilnagh, Miss. Katherine Katie</v>
      </c>
      <c r="C822" t="str">
        <f ca="1"/>
        <v>yes</v>
      </c>
      <c r="D822" t="str">
        <f ca="1"/>
        <v>female</v>
      </c>
      <c r="E822">
        <f ca="1"/>
        <v>16</v>
      </c>
      <c r="F822" t="str">
        <f ca="1"/>
        <v>3rd</v>
      </c>
    </row>
    <row r="823" spans="2:6" x14ac:dyDescent="0.45">
      <c r="B823" t="str">
        <f ca="1"/>
        <v>Glynn, Miss. Mary Agatha</v>
      </c>
      <c r="C823" t="str">
        <f ca="1"/>
        <v>yes</v>
      </c>
      <c r="D823" t="str">
        <f ca="1"/>
        <v>female</v>
      </c>
      <c r="E823" t="e">
        <f ca="1"/>
        <v>#N/A</v>
      </c>
      <c r="F823" t="str">
        <f ca="1"/>
        <v>3rd</v>
      </c>
    </row>
    <row r="824" spans="2:6" x14ac:dyDescent="0.45">
      <c r="B824" t="str">
        <f ca="1"/>
        <v>Goldsmith, Master. Frank John W</v>
      </c>
      <c r="C824" t="str">
        <f ca="1"/>
        <v>yes</v>
      </c>
      <c r="D824" t="str">
        <f ca="1"/>
        <v>male</v>
      </c>
      <c r="E824">
        <f ca="1"/>
        <v>9</v>
      </c>
      <c r="F824" t="str">
        <f ca="1"/>
        <v>3rd</v>
      </c>
    </row>
    <row r="825" spans="2:6" x14ac:dyDescent="0.45">
      <c r="B825" t="str">
        <f ca="1"/>
        <v>Goldsmith, Mr. Frank John</v>
      </c>
      <c r="C825" t="str">
        <f ca="1"/>
        <v>no</v>
      </c>
      <c r="D825" t="str">
        <f ca="1"/>
        <v>male</v>
      </c>
      <c r="E825">
        <f ca="1"/>
        <v>33</v>
      </c>
      <c r="F825" t="str">
        <f ca="1"/>
        <v>3rd</v>
      </c>
    </row>
    <row r="826" spans="2:6" x14ac:dyDescent="0.45">
      <c r="B826" t="str">
        <f ca="1"/>
        <v>Goldsmith, Mr. Nathan</v>
      </c>
      <c r="C826" t="str">
        <f ca="1"/>
        <v>no</v>
      </c>
      <c r="D826" t="str">
        <f ca="1"/>
        <v>male</v>
      </c>
      <c r="E826">
        <f ca="1"/>
        <v>41</v>
      </c>
      <c r="F826" t="str">
        <f ca="1"/>
        <v>3rd</v>
      </c>
    </row>
    <row r="827" spans="2:6" x14ac:dyDescent="0.45">
      <c r="B827" t="str">
        <f ca="1"/>
        <v>Goldsmith, Mrs. Frank John (Emi</v>
      </c>
      <c r="C827" t="str">
        <f ca="1"/>
        <v>yes</v>
      </c>
      <c r="D827" t="str">
        <f ca="1"/>
        <v>female</v>
      </c>
      <c r="E827">
        <f ca="1"/>
        <v>31</v>
      </c>
      <c r="F827" t="str">
        <f ca="1"/>
        <v>3rd</v>
      </c>
    </row>
    <row r="828" spans="2:6" x14ac:dyDescent="0.45">
      <c r="B828" t="str">
        <f ca="1"/>
        <v>Goncalves, Mr. Manuel Estanslas</v>
      </c>
      <c r="C828" t="str">
        <f ca="1"/>
        <v>no</v>
      </c>
      <c r="D828" t="str">
        <f ca="1"/>
        <v>male</v>
      </c>
      <c r="E828">
        <f ca="1"/>
        <v>38</v>
      </c>
      <c r="F828" t="str">
        <f ca="1"/>
        <v>3rd</v>
      </c>
    </row>
    <row r="829" spans="2:6" x14ac:dyDescent="0.45">
      <c r="B829" t="str">
        <f ca="1"/>
        <v>Goodwin, Master. Harold Victor</v>
      </c>
      <c r="C829" t="str">
        <f ca="1"/>
        <v>no</v>
      </c>
      <c r="D829" t="str">
        <f ca="1"/>
        <v>male</v>
      </c>
      <c r="E829">
        <f ca="1"/>
        <v>9</v>
      </c>
      <c r="F829" t="str">
        <f ca="1"/>
        <v>3rd</v>
      </c>
    </row>
    <row r="830" spans="2:6" x14ac:dyDescent="0.45">
      <c r="B830" t="str">
        <f ca="1"/>
        <v>Goodwin, Master. Sidney Leonard</v>
      </c>
      <c r="C830" t="str">
        <f ca="1"/>
        <v>no</v>
      </c>
      <c r="D830" t="str">
        <f ca="1"/>
        <v>male</v>
      </c>
      <c r="E830">
        <f ca="1"/>
        <v>1</v>
      </c>
      <c r="F830" t="str">
        <f ca="1"/>
        <v>3rd</v>
      </c>
    </row>
    <row r="831" spans="2:6" x14ac:dyDescent="0.45">
      <c r="B831" t="str">
        <f ca="1"/>
        <v>Goodwin, Master. William Freder</v>
      </c>
      <c r="C831" t="str">
        <f ca="1"/>
        <v>no</v>
      </c>
      <c r="D831" t="str">
        <f ca="1"/>
        <v>male</v>
      </c>
      <c r="E831">
        <f ca="1"/>
        <v>11</v>
      </c>
      <c r="F831" t="str">
        <f ca="1"/>
        <v>3rd</v>
      </c>
    </row>
    <row r="832" spans="2:6" x14ac:dyDescent="0.45">
      <c r="B832" t="str">
        <f ca="1"/>
        <v>Goodwin, Miss. Jessie Allis</v>
      </c>
      <c r="C832" t="str">
        <f ca="1"/>
        <v>no</v>
      </c>
      <c r="D832" t="str">
        <f ca="1"/>
        <v>female</v>
      </c>
      <c r="E832">
        <f ca="1"/>
        <v>10</v>
      </c>
      <c r="F832" t="str">
        <f ca="1"/>
        <v>3rd</v>
      </c>
    </row>
    <row r="833" spans="2:6" x14ac:dyDescent="0.45">
      <c r="B833" t="str">
        <f ca="1"/>
        <v>Goodwin, Miss. Lillian Amy</v>
      </c>
      <c r="C833" t="str">
        <f ca="1"/>
        <v>no</v>
      </c>
      <c r="D833" t="str">
        <f ca="1"/>
        <v>female</v>
      </c>
      <c r="E833">
        <f ca="1"/>
        <v>16</v>
      </c>
      <c r="F833" t="str">
        <f ca="1"/>
        <v>3rd</v>
      </c>
    </row>
    <row r="834" spans="2:6" x14ac:dyDescent="0.45">
      <c r="B834" t="str">
        <f ca="1"/>
        <v>Goodwin, Mr. Charles Edward</v>
      </c>
      <c r="C834" t="str">
        <f ca="1"/>
        <v>no</v>
      </c>
      <c r="D834" t="str">
        <f ca="1"/>
        <v>male</v>
      </c>
      <c r="E834">
        <f ca="1"/>
        <v>14</v>
      </c>
      <c r="F834" t="str">
        <f ca="1"/>
        <v>3rd</v>
      </c>
    </row>
    <row r="835" spans="2:6" x14ac:dyDescent="0.45">
      <c r="B835" t="str">
        <f ca="1"/>
        <v>Goodwin, Mr. Charles Frederick</v>
      </c>
      <c r="C835" t="str">
        <f ca="1"/>
        <v>no</v>
      </c>
      <c r="D835" t="str">
        <f ca="1"/>
        <v>male</v>
      </c>
      <c r="E835">
        <f ca="1"/>
        <v>40</v>
      </c>
      <c r="F835" t="str">
        <f ca="1"/>
        <v>3rd</v>
      </c>
    </row>
    <row r="836" spans="2:6" x14ac:dyDescent="0.45">
      <c r="B836" t="str">
        <f ca="1"/>
        <v>Goodwin, Mrs. Frederick (August</v>
      </c>
      <c r="C836" t="str">
        <f ca="1"/>
        <v>no</v>
      </c>
      <c r="D836" t="str">
        <f ca="1"/>
        <v>female</v>
      </c>
      <c r="E836">
        <f ca="1"/>
        <v>43</v>
      </c>
      <c r="F836" t="str">
        <f ca="1"/>
        <v>3rd</v>
      </c>
    </row>
    <row r="837" spans="2:6" x14ac:dyDescent="0.45">
      <c r="B837" t="str">
        <f ca="1"/>
        <v>Green, Mr. George Henry</v>
      </c>
      <c r="C837" t="str">
        <f ca="1"/>
        <v>no</v>
      </c>
      <c r="D837" t="str">
        <f ca="1"/>
        <v>male</v>
      </c>
      <c r="E837">
        <f ca="1"/>
        <v>51</v>
      </c>
      <c r="F837" t="str">
        <f ca="1"/>
        <v>3rd</v>
      </c>
    </row>
    <row r="838" spans="2:6" x14ac:dyDescent="0.45">
      <c r="B838" t="str">
        <f ca="1"/>
        <v>Gronnestad, Mr. Daniel Danielse</v>
      </c>
      <c r="C838" t="str">
        <f ca="1"/>
        <v>no</v>
      </c>
      <c r="D838" t="str">
        <f ca="1"/>
        <v>male</v>
      </c>
      <c r="E838">
        <f ca="1"/>
        <v>32</v>
      </c>
      <c r="F838" t="str">
        <f ca="1"/>
        <v>3rd</v>
      </c>
    </row>
    <row r="839" spans="2:6" x14ac:dyDescent="0.45">
      <c r="B839" t="str">
        <f ca="1"/>
        <v>Guest, Mr. Robert</v>
      </c>
      <c r="C839" t="str">
        <f ca="1"/>
        <v>no</v>
      </c>
      <c r="D839" t="str">
        <f ca="1"/>
        <v>male</v>
      </c>
      <c r="E839" t="e">
        <f ca="1"/>
        <v>#N/A</v>
      </c>
      <c r="F839" t="str">
        <f ca="1"/>
        <v>3rd</v>
      </c>
    </row>
    <row r="840" spans="2:6" x14ac:dyDescent="0.45">
      <c r="B840" t="str">
        <f ca="1"/>
        <v>Gustafsson, Mr. Alfred Ossian</v>
      </c>
      <c r="C840" t="str">
        <f ca="1"/>
        <v>no</v>
      </c>
      <c r="D840" t="str">
        <f ca="1"/>
        <v>male</v>
      </c>
      <c r="E840">
        <f ca="1"/>
        <v>20</v>
      </c>
      <c r="F840" t="str">
        <f ca="1"/>
        <v>3rd</v>
      </c>
    </row>
    <row r="841" spans="2:6" x14ac:dyDescent="0.45">
      <c r="B841" t="str">
        <f ca="1"/>
        <v>Gustafsson, Mr. Anders Vilhelm</v>
      </c>
      <c r="C841" t="str">
        <f ca="1"/>
        <v>no</v>
      </c>
      <c r="D841" t="str">
        <f ca="1"/>
        <v>male</v>
      </c>
      <c r="E841">
        <f ca="1"/>
        <v>37</v>
      </c>
      <c r="F841" t="str">
        <f ca="1"/>
        <v>3rd</v>
      </c>
    </row>
    <row r="842" spans="2:6" x14ac:dyDescent="0.45">
      <c r="B842" t="str">
        <f ca="1"/>
        <v>Gustafsson, Mr. Johan Birger</v>
      </c>
      <c r="C842" t="str">
        <f ca="1"/>
        <v>no</v>
      </c>
      <c r="D842" t="str">
        <f ca="1"/>
        <v>male</v>
      </c>
      <c r="E842">
        <f ca="1"/>
        <v>28</v>
      </c>
      <c r="F842" t="str">
        <f ca="1"/>
        <v>3rd</v>
      </c>
    </row>
    <row r="843" spans="2:6" x14ac:dyDescent="0.45">
      <c r="B843" t="str">
        <f ca="1"/>
        <v>Gustafsson, Mr. Karl Gideon</v>
      </c>
      <c r="C843" t="str">
        <f ca="1"/>
        <v>no</v>
      </c>
      <c r="D843" t="str">
        <f ca="1"/>
        <v>male</v>
      </c>
      <c r="E843">
        <f ca="1"/>
        <v>19</v>
      </c>
      <c r="F843" t="str">
        <f ca="1"/>
        <v>3rd</v>
      </c>
    </row>
    <row r="844" spans="2:6" x14ac:dyDescent="0.45">
      <c r="B844" t="str">
        <f ca="1"/>
        <v>Haas, Miss. Aloisia</v>
      </c>
      <c r="C844" t="str">
        <f ca="1"/>
        <v>no</v>
      </c>
      <c r="D844" t="str">
        <f ca="1"/>
        <v>female</v>
      </c>
      <c r="E844">
        <f ca="1"/>
        <v>24</v>
      </c>
      <c r="F844" t="str">
        <f ca="1"/>
        <v>3rd</v>
      </c>
    </row>
    <row r="845" spans="2:6" x14ac:dyDescent="0.45">
      <c r="B845" t="str">
        <f ca="1"/>
        <v>Hagardon, Miss. Kate</v>
      </c>
      <c r="C845" t="str">
        <f ca="1"/>
        <v>no</v>
      </c>
      <c r="D845" t="str">
        <f ca="1"/>
        <v>female</v>
      </c>
      <c r="E845">
        <f ca="1"/>
        <v>17</v>
      </c>
      <c r="F845" t="str">
        <f ca="1"/>
        <v>3rd</v>
      </c>
    </row>
    <row r="846" spans="2:6" x14ac:dyDescent="0.45">
      <c r="B846" t="str">
        <f ca="1"/>
        <v>Hagland, Mr. Ingvald Olai Olsen</v>
      </c>
      <c r="C846" t="str">
        <f ca="1"/>
        <v>no</v>
      </c>
      <c r="D846" t="str">
        <f ca="1"/>
        <v>male</v>
      </c>
      <c r="E846" t="e">
        <f ca="1"/>
        <v>#N/A</v>
      </c>
      <c r="F846" t="str">
        <f ca="1"/>
        <v>3rd</v>
      </c>
    </row>
    <row r="847" spans="2:6" x14ac:dyDescent="0.45">
      <c r="B847" t="str">
        <f ca="1"/>
        <v>Hagland, Mr. Konrad Mathias Rei</v>
      </c>
      <c r="C847" t="str">
        <f ca="1"/>
        <v>no</v>
      </c>
      <c r="D847" t="str">
        <f ca="1"/>
        <v>male</v>
      </c>
      <c r="E847" t="e">
        <f ca="1"/>
        <v>#N/A</v>
      </c>
      <c r="F847" t="str">
        <f ca="1"/>
        <v>3rd</v>
      </c>
    </row>
    <row r="848" spans="2:6" x14ac:dyDescent="0.45">
      <c r="B848" t="str">
        <f ca="1"/>
        <v>Hakkarainen, Mr. Pekka Pietari</v>
      </c>
      <c r="C848" t="str">
        <f ca="1"/>
        <v>no</v>
      </c>
      <c r="D848" t="str">
        <f ca="1"/>
        <v>male</v>
      </c>
      <c r="E848">
        <f ca="1"/>
        <v>28</v>
      </c>
      <c r="F848" t="str">
        <f ca="1"/>
        <v>3rd</v>
      </c>
    </row>
    <row r="849" spans="2:6" x14ac:dyDescent="0.45">
      <c r="B849" t="str">
        <f ca="1"/>
        <v>Hakkarainen, Mrs. Pekka Pietari</v>
      </c>
      <c r="C849" t="str">
        <f ca="1"/>
        <v>yes</v>
      </c>
      <c r="D849" t="str">
        <f ca="1"/>
        <v>female</v>
      </c>
      <c r="E849">
        <f ca="1"/>
        <v>24</v>
      </c>
      <c r="F849" t="str">
        <f ca="1"/>
        <v>3rd</v>
      </c>
    </row>
    <row r="850" spans="2:6" x14ac:dyDescent="0.45">
      <c r="B850" t="str">
        <f ca="1"/>
        <v>Hampe, Mr. Leon</v>
      </c>
      <c r="C850" t="str">
        <f ca="1"/>
        <v>no</v>
      </c>
      <c r="D850" t="str">
        <f ca="1"/>
        <v>male</v>
      </c>
      <c r="E850">
        <f ca="1"/>
        <v>20</v>
      </c>
      <c r="F850" t="str">
        <f ca="1"/>
        <v>3rd</v>
      </c>
    </row>
    <row r="851" spans="2:6" x14ac:dyDescent="0.45">
      <c r="B851" t="str">
        <f ca="1"/>
        <v>Hanna, Mr. Mansour</v>
      </c>
      <c r="C851" t="str">
        <f ca="1"/>
        <v>no</v>
      </c>
      <c r="D851" t="str">
        <f ca="1"/>
        <v>male</v>
      </c>
      <c r="E851">
        <f ca="1"/>
        <v>23.5</v>
      </c>
      <c r="F851" t="str">
        <f ca="1"/>
        <v>3rd</v>
      </c>
    </row>
    <row r="852" spans="2:6" x14ac:dyDescent="0.45">
      <c r="B852" t="str">
        <f ca="1"/>
        <v>Hansen, Mr. Claus Peter</v>
      </c>
      <c r="C852" t="str">
        <f ca="1"/>
        <v>no</v>
      </c>
      <c r="D852" t="str">
        <f ca="1"/>
        <v>male</v>
      </c>
      <c r="E852">
        <f ca="1"/>
        <v>41</v>
      </c>
      <c r="F852" t="str">
        <f ca="1"/>
        <v>3rd</v>
      </c>
    </row>
    <row r="853" spans="2:6" x14ac:dyDescent="0.45">
      <c r="B853" t="str">
        <f ca="1"/>
        <v>Hansen, Mr. Henrik Juul</v>
      </c>
      <c r="C853" t="str">
        <f ca="1"/>
        <v>no</v>
      </c>
      <c r="D853" t="str">
        <f ca="1"/>
        <v>male</v>
      </c>
      <c r="E853">
        <f ca="1"/>
        <v>26</v>
      </c>
      <c r="F853" t="str">
        <f ca="1"/>
        <v>3rd</v>
      </c>
    </row>
    <row r="854" spans="2:6" x14ac:dyDescent="0.45">
      <c r="B854" t="str">
        <f ca="1"/>
        <v>Hansen, Mr. Henry Damsgaard</v>
      </c>
      <c r="C854" t="str">
        <f ca="1"/>
        <v>no</v>
      </c>
      <c r="D854" t="str">
        <f ca="1"/>
        <v>male</v>
      </c>
      <c r="E854">
        <f ca="1"/>
        <v>21</v>
      </c>
      <c r="F854" t="str">
        <f ca="1"/>
        <v>3rd</v>
      </c>
    </row>
    <row r="855" spans="2:6" x14ac:dyDescent="0.45">
      <c r="B855" t="str">
        <f ca="1"/>
        <v>Hansen, Mrs. Claus Peter (Jenni</v>
      </c>
      <c r="C855" t="str">
        <f ca="1"/>
        <v>yes</v>
      </c>
      <c r="D855" t="str">
        <f ca="1"/>
        <v>female</v>
      </c>
      <c r="E855">
        <f ca="1"/>
        <v>45</v>
      </c>
      <c r="F855" t="str">
        <f ca="1"/>
        <v>3rd</v>
      </c>
    </row>
    <row r="856" spans="2:6" x14ac:dyDescent="0.45">
      <c r="B856" t="str">
        <f ca="1"/>
        <v>Harknett, Miss. Alice Phoebe</v>
      </c>
      <c r="C856" t="str">
        <f ca="1"/>
        <v>no</v>
      </c>
      <c r="D856" t="str">
        <f ca="1"/>
        <v>female</v>
      </c>
      <c r="E856" t="e">
        <f ca="1"/>
        <v>#N/A</v>
      </c>
      <c r="F856" t="str">
        <f ca="1"/>
        <v>3rd</v>
      </c>
    </row>
    <row r="857" spans="2:6" x14ac:dyDescent="0.45">
      <c r="B857" t="str">
        <f ca="1"/>
        <v>Harmer, Mr. Abraham (David Lish</v>
      </c>
      <c r="C857" t="str">
        <f ca="1"/>
        <v>no</v>
      </c>
      <c r="D857" t="str">
        <f ca="1"/>
        <v>male</v>
      </c>
      <c r="E857">
        <f ca="1"/>
        <v>25</v>
      </c>
      <c r="F857" t="str">
        <f ca="1"/>
        <v>3rd</v>
      </c>
    </row>
    <row r="858" spans="2:6" x14ac:dyDescent="0.45">
      <c r="B858" t="str">
        <f ca="1"/>
        <v>Hart, Mr. Henry</v>
      </c>
      <c r="C858" t="str">
        <f ca="1"/>
        <v>no</v>
      </c>
      <c r="D858" t="str">
        <f ca="1"/>
        <v>male</v>
      </c>
      <c r="E858" t="e">
        <f ca="1"/>
        <v>#N/A</v>
      </c>
      <c r="F858" t="str">
        <f ca="1"/>
        <v>3rd</v>
      </c>
    </row>
    <row r="859" spans="2:6" x14ac:dyDescent="0.45">
      <c r="B859" t="str">
        <f ca="1"/>
        <v>Hassan, Mr. Houssein G N</v>
      </c>
      <c r="C859" t="str">
        <f ca="1"/>
        <v>no</v>
      </c>
      <c r="D859" t="str">
        <f ca="1"/>
        <v>male</v>
      </c>
      <c r="E859">
        <f ca="1"/>
        <v>11</v>
      </c>
      <c r="F859" t="str">
        <f ca="1"/>
        <v>3rd</v>
      </c>
    </row>
    <row r="860" spans="2:6" x14ac:dyDescent="0.45">
      <c r="B860" t="str">
        <f ca="1"/>
        <v>Healy, Miss. Hanora Nora</v>
      </c>
      <c r="C860" t="str">
        <f ca="1"/>
        <v>yes</v>
      </c>
      <c r="D860" t="str">
        <f ca="1"/>
        <v>female</v>
      </c>
      <c r="E860" t="e">
        <f ca="1"/>
        <v>#N/A</v>
      </c>
      <c r="F860" t="str">
        <f ca="1"/>
        <v>3rd</v>
      </c>
    </row>
    <row r="861" spans="2:6" x14ac:dyDescent="0.45">
      <c r="B861" t="str">
        <f ca="1"/>
        <v>Hedman, Mr. Oskar Arvid</v>
      </c>
      <c r="C861" t="str">
        <f ca="1"/>
        <v>yes</v>
      </c>
      <c r="D861" t="str">
        <f ca="1"/>
        <v>male</v>
      </c>
      <c r="E861">
        <f ca="1"/>
        <v>27</v>
      </c>
      <c r="F861" t="str">
        <f ca="1"/>
        <v>3rd</v>
      </c>
    </row>
    <row r="862" spans="2:6" x14ac:dyDescent="0.45">
      <c r="B862" t="str">
        <f ca="1"/>
        <v>Hee, Mr. Ling</v>
      </c>
      <c r="C862" t="str">
        <f ca="1"/>
        <v>yes</v>
      </c>
      <c r="D862" t="str">
        <f ca="1"/>
        <v>male</v>
      </c>
      <c r="E862" t="e">
        <f ca="1"/>
        <v>#N/A</v>
      </c>
      <c r="F862" t="str">
        <f ca="1"/>
        <v>3rd</v>
      </c>
    </row>
    <row r="863" spans="2:6" x14ac:dyDescent="0.45">
      <c r="B863" t="str">
        <f ca="1"/>
        <v>Hegarty, Miss. Hanora Nora</v>
      </c>
      <c r="C863" t="str">
        <f ca="1"/>
        <v>no</v>
      </c>
      <c r="D863" t="str">
        <f ca="1"/>
        <v>female</v>
      </c>
      <c r="E863">
        <f ca="1"/>
        <v>18</v>
      </c>
      <c r="F863" t="str">
        <f ca="1"/>
        <v>3rd</v>
      </c>
    </row>
    <row r="864" spans="2:6" x14ac:dyDescent="0.45">
      <c r="B864" t="str">
        <f ca="1"/>
        <v>Heikkinen, Miss. Laina</v>
      </c>
      <c r="C864" t="str">
        <f ca="1"/>
        <v>yes</v>
      </c>
      <c r="D864" t="str">
        <f ca="1"/>
        <v>female</v>
      </c>
      <c r="E864">
        <f ca="1"/>
        <v>26</v>
      </c>
      <c r="F864" t="str">
        <f ca="1"/>
        <v>3rd</v>
      </c>
    </row>
    <row r="865" spans="2:6" x14ac:dyDescent="0.45">
      <c r="B865" t="str">
        <f ca="1"/>
        <v>Heininen, Miss. Wendla Maria</v>
      </c>
      <c r="C865" t="str">
        <f ca="1"/>
        <v>no</v>
      </c>
      <c r="D865" t="str">
        <f ca="1"/>
        <v>female</v>
      </c>
      <c r="E865">
        <f ca="1"/>
        <v>23</v>
      </c>
      <c r="F865" t="str">
        <f ca="1"/>
        <v>3rd</v>
      </c>
    </row>
    <row r="866" spans="2:6" x14ac:dyDescent="0.45">
      <c r="B866" t="str">
        <f ca="1"/>
        <v>Hellstrom, Miss. Hilda Maria</v>
      </c>
      <c r="C866" t="str">
        <f ca="1"/>
        <v>yes</v>
      </c>
      <c r="D866" t="str">
        <f ca="1"/>
        <v>female</v>
      </c>
      <c r="E866">
        <f ca="1"/>
        <v>22</v>
      </c>
      <c r="F866" t="str">
        <f ca="1"/>
        <v>3rd</v>
      </c>
    </row>
    <row r="867" spans="2:6" x14ac:dyDescent="0.45">
      <c r="B867" t="str">
        <f ca="1"/>
        <v>Hendekovic, Mr. Ignjac</v>
      </c>
      <c r="C867" t="str">
        <f ca="1"/>
        <v>no</v>
      </c>
      <c r="D867" t="str">
        <f ca="1"/>
        <v>male</v>
      </c>
      <c r="E867">
        <f ca="1"/>
        <v>28</v>
      </c>
      <c r="F867" t="str">
        <f ca="1"/>
        <v>3rd</v>
      </c>
    </row>
    <row r="868" spans="2:6" x14ac:dyDescent="0.45">
      <c r="B868" t="str">
        <f ca="1"/>
        <v>Henriksson, Miss. Jenny Lovisa</v>
      </c>
      <c r="C868" t="str">
        <f ca="1"/>
        <v>no</v>
      </c>
      <c r="D868" t="str">
        <f ca="1"/>
        <v>female</v>
      </c>
      <c r="E868">
        <f ca="1"/>
        <v>28</v>
      </c>
      <c r="F868" t="str">
        <f ca="1"/>
        <v>3rd</v>
      </c>
    </row>
    <row r="869" spans="2:6" x14ac:dyDescent="0.45">
      <c r="B869" t="str">
        <f ca="1"/>
        <v>Henry, Miss. Delia</v>
      </c>
      <c r="C869" t="str">
        <f ca="1"/>
        <v>no</v>
      </c>
      <c r="D869" t="str">
        <f ca="1"/>
        <v>female</v>
      </c>
      <c r="E869" t="e">
        <f ca="1"/>
        <v>#N/A</v>
      </c>
      <c r="F869" t="str">
        <f ca="1"/>
        <v>3rd</v>
      </c>
    </row>
    <row r="870" spans="2:6" x14ac:dyDescent="0.45">
      <c r="B870" t="str">
        <f ca="1"/>
        <v>Hirvonen, Miss. Hildur E</v>
      </c>
      <c r="C870" t="str">
        <f ca="1"/>
        <v>yes</v>
      </c>
      <c r="D870" t="str">
        <f ca="1"/>
        <v>female</v>
      </c>
      <c r="E870">
        <f ca="1"/>
        <v>2</v>
      </c>
      <c r="F870" t="str">
        <f ca="1"/>
        <v>3rd</v>
      </c>
    </row>
    <row r="871" spans="2:6" x14ac:dyDescent="0.45">
      <c r="B871" t="str">
        <f ca="1"/>
        <v>Hirvonen, Mrs. Alexander (Helga</v>
      </c>
      <c r="C871" t="str">
        <f ca="1"/>
        <v>yes</v>
      </c>
      <c r="D871" t="str">
        <f ca="1"/>
        <v>female</v>
      </c>
      <c r="E871">
        <f ca="1"/>
        <v>22</v>
      </c>
      <c r="F871" t="str">
        <f ca="1"/>
        <v>3rd</v>
      </c>
    </row>
    <row r="872" spans="2:6" x14ac:dyDescent="0.45">
      <c r="B872" t="str">
        <f ca="1"/>
        <v>Holm, Mr. John Fredrik Alexande</v>
      </c>
      <c r="C872" t="str">
        <f ca="1"/>
        <v>no</v>
      </c>
      <c r="D872" t="str">
        <f ca="1"/>
        <v>male</v>
      </c>
      <c r="E872">
        <f ca="1"/>
        <v>43</v>
      </c>
      <c r="F872" t="str">
        <f ca="1"/>
        <v>3rd</v>
      </c>
    </row>
    <row r="873" spans="2:6" x14ac:dyDescent="0.45">
      <c r="B873" t="str">
        <f ca="1"/>
        <v>Holthen, Mr. Johan Martin</v>
      </c>
      <c r="C873" t="str">
        <f ca="1"/>
        <v>no</v>
      </c>
      <c r="D873" t="str">
        <f ca="1"/>
        <v>male</v>
      </c>
      <c r="E873">
        <f ca="1"/>
        <v>28</v>
      </c>
      <c r="F873" t="str">
        <f ca="1"/>
        <v>3rd</v>
      </c>
    </row>
    <row r="874" spans="2:6" x14ac:dyDescent="0.45">
      <c r="B874" t="str">
        <f ca="1"/>
        <v>Honkanen, Miss. Eliina</v>
      </c>
      <c r="C874" t="str">
        <f ca="1"/>
        <v>yes</v>
      </c>
      <c r="D874" t="str">
        <f ca="1"/>
        <v>female</v>
      </c>
      <c r="E874">
        <f ca="1"/>
        <v>27</v>
      </c>
      <c r="F874" t="str">
        <f ca="1"/>
        <v>3rd</v>
      </c>
    </row>
    <row r="875" spans="2:6" x14ac:dyDescent="0.45">
      <c r="B875" t="str">
        <f ca="1"/>
        <v>Horgan, Mr. John</v>
      </c>
      <c r="C875" t="str">
        <f ca="1"/>
        <v>no</v>
      </c>
      <c r="D875" t="str">
        <f ca="1"/>
        <v>male</v>
      </c>
      <c r="E875" t="e">
        <f ca="1"/>
        <v>#N/A</v>
      </c>
      <c r="F875" t="str">
        <f ca="1"/>
        <v>3rd</v>
      </c>
    </row>
    <row r="876" spans="2:6" x14ac:dyDescent="0.45">
      <c r="B876" t="str">
        <f ca="1"/>
        <v>Howard, Miss. May Elizabeth</v>
      </c>
      <c r="C876" t="str">
        <f ca="1"/>
        <v>yes</v>
      </c>
      <c r="D876" t="str">
        <f ca="1"/>
        <v>female</v>
      </c>
      <c r="E876" t="e">
        <f ca="1"/>
        <v>#N/A</v>
      </c>
      <c r="F876" t="str">
        <f ca="1"/>
        <v>3rd</v>
      </c>
    </row>
    <row r="877" spans="2:6" x14ac:dyDescent="0.45">
      <c r="B877" t="str">
        <f ca="1"/>
        <v>Humblen, Mr. Adolf Mathias Nico</v>
      </c>
      <c r="C877" t="str">
        <f ca="1"/>
        <v>no</v>
      </c>
      <c r="D877" t="str">
        <f ca="1"/>
        <v>male</v>
      </c>
      <c r="E877">
        <f ca="1"/>
        <v>42</v>
      </c>
      <c r="F877" t="str">
        <f ca="1"/>
        <v>3rd</v>
      </c>
    </row>
    <row r="878" spans="2:6" x14ac:dyDescent="0.45">
      <c r="B878" t="str">
        <f ca="1"/>
        <v>Hyman, Mr. Abraham</v>
      </c>
      <c r="C878" t="str">
        <f ca="1"/>
        <v>yes</v>
      </c>
      <c r="D878" t="str">
        <f ca="1"/>
        <v>male</v>
      </c>
      <c r="E878" t="e">
        <f ca="1"/>
        <v>#N/A</v>
      </c>
      <c r="F878" t="str">
        <f ca="1"/>
        <v>3rd</v>
      </c>
    </row>
    <row r="879" spans="2:6" x14ac:dyDescent="0.45">
      <c r="B879" t="str">
        <f ca="1"/>
        <v>Ibrahim Shawah, Mr. Yousseff</v>
      </c>
      <c r="C879" t="str">
        <f ca="1"/>
        <v>no</v>
      </c>
      <c r="D879" t="str">
        <f ca="1"/>
        <v>male</v>
      </c>
      <c r="E879">
        <f ca="1"/>
        <v>30</v>
      </c>
      <c r="F879" t="str">
        <f ca="1"/>
        <v>3rd</v>
      </c>
    </row>
    <row r="880" spans="2:6" x14ac:dyDescent="0.45">
      <c r="B880" t="str">
        <f ca="1"/>
        <v>Ilieff, Mr. Ylio</v>
      </c>
      <c r="C880" t="str">
        <f ca="1"/>
        <v>no</v>
      </c>
      <c r="D880" t="str">
        <f ca="1"/>
        <v>male</v>
      </c>
      <c r="E880" t="e">
        <f ca="1"/>
        <v>#N/A</v>
      </c>
      <c r="F880" t="str">
        <f ca="1"/>
        <v>3rd</v>
      </c>
    </row>
    <row r="881" spans="2:6" x14ac:dyDescent="0.45">
      <c r="B881" t="str">
        <f ca="1"/>
        <v>Ilmakangas, Miss. Ida Livija</v>
      </c>
      <c r="C881" t="str">
        <f ca="1"/>
        <v>no</v>
      </c>
      <c r="D881" t="str">
        <f ca="1"/>
        <v>female</v>
      </c>
      <c r="E881">
        <f ca="1"/>
        <v>27</v>
      </c>
      <c r="F881" t="str">
        <f ca="1"/>
        <v>3rd</v>
      </c>
    </row>
    <row r="882" spans="2:6" x14ac:dyDescent="0.45">
      <c r="B882" t="str">
        <f ca="1"/>
        <v>Ilmakangas, Miss. Pieta Sofia</v>
      </c>
      <c r="C882" t="str">
        <f ca="1"/>
        <v>no</v>
      </c>
      <c r="D882" t="str">
        <f ca="1"/>
        <v>female</v>
      </c>
      <c r="E882">
        <f ca="1"/>
        <v>25</v>
      </c>
      <c r="F882" t="str">
        <f ca="1"/>
        <v>3rd</v>
      </c>
    </row>
    <row r="883" spans="2:6" x14ac:dyDescent="0.45">
      <c r="B883" t="str">
        <f ca="1"/>
        <v>Ivanoff, Mr. Kanio</v>
      </c>
      <c r="C883" t="str">
        <f ca="1"/>
        <v>no</v>
      </c>
      <c r="D883" t="str">
        <f ca="1"/>
        <v>male</v>
      </c>
      <c r="E883" t="e">
        <f ca="1"/>
        <v>#N/A</v>
      </c>
      <c r="F883" t="str">
        <f ca="1"/>
        <v>3rd</v>
      </c>
    </row>
    <row r="884" spans="2:6" x14ac:dyDescent="0.45">
      <c r="B884" t="str">
        <f ca="1"/>
        <v>Jalsevac, Mr. Ivan</v>
      </c>
      <c r="C884" t="str">
        <f ca="1"/>
        <v>yes</v>
      </c>
      <c r="D884" t="str">
        <f ca="1"/>
        <v>male</v>
      </c>
      <c r="E884">
        <f ca="1"/>
        <v>29</v>
      </c>
      <c r="F884" t="str">
        <f ca="1"/>
        <v>3rd</v>
      </c>
    </row>
    <row r="885" spans="2:6" x14ac:dyDescent="0.45">
      <c r="B885" t="str">
        <f ca="1"/>
        <v>Jansson, Mr. Carl Olof</v>
      </c>
      <c r="C885" t="str">
        <f ca="1"/>
        <v>yes</v>
      </c>
      <c r="D885" t="str">
        <f ca="1"/>
        <v>male</v>
      </c>
      <c r="E885">
        <f ca="1"/>
        <v>21</v>
      </c>
      <c r="F885" t="str">
        <f ca="1"/>
        <v>3rd</v>
      </c>
    </row>
    <row r="886" spans="2:6" x14ac:dyDescent="0.45">
      <c r="B886" t="str">
        <f ca="1"/>
        <v>Jardin, Mr. Jose Neto</v>
      </c>
      <c r="C886" t="str">
        <f ca="1"/>
        <v>no</v>
      </c>
      <c r="D886" t="str">
        <f ca="1"/>
        <v>male</v>
      </c>
      <c r="E886" t="e">
        <f ca="1"/>
        <v>#N/A</v>
      </c>
      <c r="F886" t="str">
        <f ca="1"/>
        <v>3rd</v>
      </c>
    </row>
    <row r="887" spans="2:6" x14ac:dyDescent="0.45">
      <c r="B887" t="str">
        <f ca="1"/>
        <v>Jensen, Mr. Hans Peder</v>
      </c>
      <c r="C887" t="str">
        <f ca="1"/>
        <v>no</v>
      </c>
      <c r="D887" t="str">
        <f ca="1"/>
        <v>male</v>
      </c>
      <c r="E887">
        <f ca="1"/>
        <v>20</v>
      </c>
      <c r="F887" t="str">
        <f ca="1"/>
        <v>3rd</v>
      </c>
    </row>
    <row r="888" spans="2:6" x14ac:dyDescent="0.45">
      <c r="B888" t="str">
        <f ca="1"/>
        <v>Jensen, Mr. Niels Peder</v>
      </c>
      <c r="C888" t="str">
        <f ca="1"/>
        <v>no</v>
      </c>
      <c r="D888" t="str">
        <f ca="1"/>
        <v>male</v>
      </c>
      <c r="E888">
        <f ca="1"/>
        <v>48</v>
      </c>
      <c r="F888" t="str">
        <f ca="1"/>
        <v>3rd</v>
      </c>
    </row>
    <row r="889" spans="2:6" x14ac:dyDescent="0.45">
      <c r="B889" t="str">
        <f ca="1"/>
        <v>Jensen, Mr. Svend Lauritz</v>
      </c>
      <c r="C889" t="str">
        <f ca="1"/>
        <v>no</v>
      </c>
      <c r="D889" t="str">
        <f ca="1"/>
        <v>male</v>
      </c>
      <c r="E889">
        <f ca="1"/>
        <v>17</v>
      </c>
      <c r="F889" t="str">
        <f ca="1"/>
        <v>3rd</v>
      </c>
    </row>
    <row r="890" spans="2:6" x14ac:dyDescent="0.45">
      <c r="B890" t="str">
        <f ca="1"/>
        <v>Jermyn, Miss. Annie</v>
      </c>
      <c r="C890" t="str">
        <f ca="1"/>
        <v>yes</v>
      </c>
      <c r="D890" t="str">
        <f ca="1"/>
        <v>female</v>
      </c>
      <c r="E890" t="e">
        <f ca="1"/>
        <v>#N/A</v>
      </c>
      <c r="F890" t="str">
        <f ca="1"/>
        <v>3rd</v>
      </c>
    </row>
    <row r="891" spans="2:6" x14ac:dyDescent="0.45">
      <c r="B891" t="str">
        <f ca="1"/>
        <v>Johannesen-Bratthammer, Mr. Ber</v>
      </c>
      <c r="C891" t="str">
        <f ca="1"/>
        <v>yes</v>
      </c>
      <c r="D891" t="str">
        <f ca="1"/>
        <v>male</v>
      </c>
      <c r="E891" t="e">
        <f ca="1"/>
        <v>#N/A</v>
      </c>
      <c r="F891" t="str">
        <f ca="1"/>
        <v>3rd</v>
      </c>
    </row>
    <row r="892" spans="2:6" x14ac:dyDescent="0.45">
      <c r="B892" t="str">
        <f ca="1"/>
        <v>Johanson, Mr. Jakob Alfred</v>
      </c>
      <c r="C892" t="str">
        <f ca="1"/>
        <v>no</v>
      </c>
      <c r="D892" t="str">
        <f ca="1"/>
        <v>male</v>
      </c>
      <c r="E892">
        <f ca="1"/>
        <v>34</v>
      </c>
      <c r="F892" t="str">
        <f ca="1"/>
        <v>3rd</v>
      </c>
    </row>
    <row r="893" spans="2:6" x14ac:dyDescent="0.45">
      <c r="B893" t="str">
        <f ca="1"/>
        <v>Johansson Palmquist, Mr. Oskar</v>
      </c>
      <c r="C893" t="str">
        <f ca="1"/>
        <v>yes</v>
      </c>
      <c r="D893" t="str">
        <f ca="1"/>
        <v>male</v>
      </c>
      <c r="E893">
        <f ca="1"/>
        <v>26</v>
      </c>
      <c r="F893" t="str">
        <f ca="1"/>
        <v>3rd</v>
      </c>
    </row>
    <row r="894" spans="2:6" x14ac:dyDescent="0.45">
      <c r="B894" t="str">
        <f ca="1"/>
        <v>Johansson, Mr. Erik</v>
      </c>
      <c r="C894" t="str">
        <f ca="1"/>
        <v>no</v>
      </c>
      <c r="D894" t="str">
        <f ca="1"/>
        <v>male</v>
      </c>
      <c r="E894">
        <f ca="1"/>
        <v>22</v>
      </c>
      <c r="F894" t="str">
        <f ca="1"/>
        <v>3rd</v>
      </c>
    </row>
    <row r="895" spans="2:6" x14ac:dyDescent="0.45">
      <c r="B895" t="str">
        <f ca="1"/>
        <v>Johansson, Mr. Gustaf Joel</v>
      </c>
      <c r="C895" t="str">
        <f ca="1"/>
        <v>no</v>
      </c>
      <c r="D895" t="str">
        <f ca="1"/>
        <v>male</v>
      </c>
      <c r="E895">
        <f ca="1"/>
        <v>33</v>
      </c>
      <c r="F895" t="str">
        <f ca="1"/>
        <v>3rd</v>
      </c>
    </row>
    <row r="896" spans="2:6" x14ac:dyDescent="0.45">
      <c r="B896" t="str">
        <f ca="1"/>
        <v>Johansson, Mr. Karl Johan</v>
      </c>
      <c r="C896" t="str">
        <f ca="1"/>
        <v>no</v>
      </c>
      <c r="D896" t="str">
        <f ca="1"/>
        <v>male</v>
      </c>
      <c r="E896">
        <f ca="1"/>
        <v>31</v>
      </c>
      <c r="F896" t="str">
        <f ca="1"/>
        <v>3rd</v>
      </c>
    </row>
    <row r="897" spans="2:6" x14ac:dyDescent="0.45">
      <c r="B897" t="str">
        <f ca="1"/>
        <v>Johansson, Mr. Nils</v>
      </c>
      <c r="C897" t="str">
        <f ca="1"/>
        <v>no</v>
      </c>
      <c r="D897" t="str">
        <f ca="1"/>
        <v>male</v>
      </c>
      <c r="E897">
        <f ca="1"/>
        <v>29</v>
      </c>
      <c r="F897" t="str">
        <f ca="1"/>
        <v>3rd</v>
      </c>
    </row>
    <row r="898" spans="2:6" x14ac:dyDescent="0.45">
      <c r="B898" t="str">
        <f ca="1"/>
        <v>Johnson, Master. Harold Theodor</v>
      </c>
      <c r="C898" t="str">
        <f ca="1"/>
        <v>yes</v>
      </c>
      <c r="D898" t="str">
        <f ca="1"/>
        <v>male</v>
      </c>
      <c r="E898">
        <f ca="1"/>
        <v>4</v>
      </c>
      <c r="F898" t="str">
        <f ca="1"/>
        <v>3rd</v>
      </c>
    </row>
    <row r="899" spans="2:6" x14ac:dyDescent="0.45">
      <c r="B899" t="str">
        <f ca="1"/>
        <v>Johnson, Miss. Eleanor Ileen</v>
      </c>
      <c r="C899" t="str">
        <f ca="1"/>
        <v>yes</v>
      </c>
      <c r="D899" t="str">
        <f ca="1"/>
        <v>female</v>
      </c>
      <c r="E899">
        <f ca="1"/>
        <v>1</v>
      </c>
      <c r="F899" t="str">
        <f ca="1"/>
        <v>3rd</v>
      </c>
    </row>
    <row r="900" spans="2:6" x14ac:dyDescent="0.45">
      <c r="B900" t="str">
        <f ca="1"/>
        <v>Johnson, Mr. Alfred</v>
      </c>
      <c r="C900" t="str">
        <f ca="1"/>
        <v>no</v>
      </c>
      <c r="D900" t="str">
        <f ca="1"/>
        <v>male</v>
      </c>
      <c r="E900">
        <f ca="1"/>
        <v>49</v>
      </c>
      <c r="F900" t="str">
        <f ca="1"/>
        <v>3rd</v>
      </c>
    </row>
    <row r="901" spans="2:6" x14ac:dyDescent="0.45">
      <c r="B901" t="str">
        <f ca="1"/>
        <v>Johnson, Mr. Malkolm Joackim</v>
      </c>
      <c r="C901" t="str">
        <f ca="1"/>
        <v>no</v>
      </c>
      <c r="D901" t="str">
        <f ca="1"/>
        <v>male</v>
      </c>
      <c r="E901">
        <f ca="1"/>
        <v>33</v>
      </c>
      <c r="F901" t="str">
        <f ca="1"/>
        <v>3rd</v>
      </c>
    </row>
    <row r="902" spans="2:6" x14ac:dyDescent="0.45">
      <c r="B902" t="str">
        <f ca="1"/>
        <v>Johnson, Mr. William Cahoone Jr</v>
      </c>
      <c r="C902" t="str">
        <f ca="1"/>
        <v>no</v>
      </c>
      <c r="D902" t="str">
        <f ca="1"/>
        <v>male</v>
      </c>
      <c r="E902">
        <f ca="1"/>
        <v>19</v>
      </c>
      <c r="F902" t="str">
        <f ca="1"/>
        <v>3rd</v>
      </c>
    </row>
    <row r="903" spans="2:6" x14ac:dyDescent="0.45">
      <c r="B903" t="str">
        <f ca="1"/>
        <v>Johnson, Mrs. Oscar W (Elisabet</v>
      </c>
      <c r="C903" t="str">
        <f ca="1"/>
        <v>yes</v>
      </c>
      <c r="D903" t="str">
        <f ca="1"/>
        <v>female</v>
      </c>
      <c r="E903">
        <f ca="1"/>
        <v>27</v>
      </c>
      <c r="F903" t="str">
        <f ca="1"/>
        <v>3rd</v>
      </c>
    </row>
    <row r="904" spans="2:6" x14ac:dyDescent="0.45">
      <c r="B904" t="str">
        <f ca="1"/>
        <v>Johnston, Master. William Arthu</v>
      </c>
      <c r="C904" t="str">
        <f ca="1"/>
        <v>no</v>
      </c>
      <c r="D904" t="str">
        <f ca="1"/>
        <v>male</v>
      </c>
      <c r="E904" t="e">
        <f ca="1"/>
        <v>#N/A</v>
      </c>
      <c r="F904" t="str">
        <f ca="1"/>
        <v>3rd</v>
      </c>
    </row>
    <row r="905" spans="2:6" x14ac:dyDescent="0.45">
      <c r="B905" t="str">
        <f ca="1"/>
        <v>Johnston, Miss. Catherine Helen</v>
      </c>
      <c r="C905" t="str">
        <f ca="1"/>
        <v>no</v>
      </c>
      <c r="D905" t="str">
        <f ca="1"/>
        <v>female</v>
      </c>
      <c r="E905" t="e">
        <f ca="1"/>
        <v>#N/A</v>
      </c>
      <c r="F905" t="str">
        <f ca="1"/>
        <v>3rd</v>
      </c>
    </row>
    <row r="906" spans="2:6" x14ac:dyDescent="0.45">
      <c r="B906" t="str">
        <f ca="1"/>
        <v>Johnston, Mr. Andrew G</v>
      </c>
      <c r="C906" t="str">
        <f ca="1"/>
        <v>no</v>
      </c>
      <c r="D906" t="str">
        <f ca="1"/>
        <v>male</v>
      </c>
      <c r="E906" t="e">
        <f ca="1"/>
        <v>#N/A</v>
      </c>
      <c r="F906" t="str">
        <f ca="1"/>
        <v>3rd</v>
      </c>
    </row>
    <row r="907" spans="2:6" x14ac:dyDescent="0.45">
      <c r="B907" t="str">
        <f ca="1"/>
        <v>Johnston, Mrs. Andrew G (Elizab</v>
      </c>
      <c r="C907" t="str">
        <f ca="1"/>
        <v>no</v>
      </c>
      <c r="D907" t="str">
        <f ca="1"/>
        <v>female</v>
      </c>
      <c r="E907" t="e">
        <f ca="1"/>
        <v>#N/A</v>
      </c>
      <c r="F907" t="str">
        <f ca="1"/>
        <v>3rd</v>
      </c>
    </row>
    <row r="908" spans="2:6" x14ac:dyDescent="0.45">
      <c r="B908" t="str">
        <f ca="1"/>
        <v>Jonkoff, Mr. Lalio</v>
      </c>
      <c r="C908" t="str">
        <f ca="1"/>
        <v>no</v>
      </c>
      <c r="D908" t="str">
        <f ca="1"/>
        <v>male</v>
      </c>
      <c r="E908">
        <f ca="1"/>
        <v>23</v>
      </c>
      <c r="F908" t="str">
        <f ca="1"/>
        <v>3rd</v>
      </c>
    </row>
    <row r="909" spans="2:6" x14ac:dyDescent="0.45">
      <c r="B909" t="str">
        <f ca="1"/>
        <v>Jonsson, Mr. Carl</v>
      </c>
      <c r="C909" t="str">
        <f ca="1"/>
        <v>yes</v>
      </c>
      <c r="D909" t="str">
        <f ca="1"/>
        <v>male</v>
      </c>
      <c r="E909">
        <f ca="1"/>
        <v>32</v>
      </c>
      <c r="F909" t="str">
        <f ca="1"/>
        <v>3rd</v>
      </c>
    </row>
    <row r="910" spans="2:6" x14ac:dyDescent="0.45">
      <c r="B910" t="str">
        <f ca="1"/>
        <v>Jonsson, Mr. Nils Hilding</v>
      </c>
      <c r="C910" t="str">
        <f ca="1"/>
        <v>no</v>
      </c>
      <c r="D910" t="str">
        <f ca="1"/>
        <v>male</v>
      </c>
      <c r="E910">
        <f ca="1"/>
        <v>27</v>
      </c>
      <c r="F910" t="str">
        <f ca="1"/>
        <v>3rd</v>
      </c>
    </row>
    <row r="911" spans="2:6" x14ac:dyDescent="0.45">
      <c r="B911" t="str">
        <f ca="1"/>
        <v>Jussila, Miss. Katriina</v>
      </c>
      <c r="C911" t="str">
        <f ca="1"/>
        <v>no</v>
      </c>
      <c r="D911" t="str">
        <f ca="1"/>
        <v>female</v>
      </c>
      <c r="E911">
        <f ca="1"/>
        <v>20</v>
      </c>
      <c r="F911" t="str">
        <f ca="1"/>
        <v>3rd</v>
      </c>
    </row>
    <row r="912" spans="2:6" x14ac:dyDescent="0.45">
      <c r="B912" t="str">
        <f ca="1"/>
        <v>Jussila, Miss. Mari Aina</v>
      </c>
      <c r="C912" t="str">
        <f ca="1"/>
        <v>no</v>
      </c>
      <c r="D912" t="str">
        <f ca="1"/>
        <v>female</v>
      </c>
      <c r="E912">
        <f ca="1"/>
        <v>21</v>
      </c>
      <c r="F912" t="str">
        <f ca="1"/>
        <v>3rd</v>
      </c>
    </row>
    <row r="913" spans="2:6" x14ac:dyDescent="0.45">
      <c r="B913" t="str">
        <f ca="1"/>
        <v>Jussila, Mr. Eiriik</v>
      </c>
      <c r="C913" t="str">
        <f ca="1"/>
        <v>yes</v>
      </c>
      <c r="D913" t="str">
        <f ca="1"/>
        <v>male</v>
      </c>
      <c r="E913">
        <f ca="1"/>
        <v>32</v>
      </c>
      <c r="F913" t="str">
        <f ca="1"/>
        <v>3rd</v>
      </c>
    </row>
    <row r="914" spans="2:6" x14ac:dyDescent="0.45">
      <c r="B914" t="str">
        <f ca="1"/>
        <v>Kallio, Mr. Nikolai Erland</v>
      </c>
      <c r="C914" t="str">
        <f ca="1"/>
        <v>no</v>
      </c>
      <c r="D914" t="str">
        <f ca="1"/>
        <v>male</v>
      </c>
      <c r="E914">
        <f ca="1"/>
        <v>17</v>
      </c>
      <c r="F914" t="str">
        <f ca="1"/>
        <v>3rd</v>
      </c>
    </row>
    <row r="915" spans="2:6" x14ac:dyDescent="0.45">
      <c r="B915" t="str">
        <f ca="1"/>
        <v>Kalvik, Mr. Johannes Halvorsen</v>
      </c>
      <c r="C915" t="str">
        <f ca="1"/>
        <v>no</v>
      </c>
      <c r="D915" t="str">
        <f ca="1"/>
        <v>male</v>
      </c>
      <c r="E915">
        <f ca="1"/>
        <v>21</v>
      </c>
      <c r="F915" t="str">
        <f ca="1"/>
        <v>3rd</v>
      </c>
    </row>
    <row r="916" spans="2:6" x14ac:dyDescent="0.45">
      <c r="B916" t="str">
        <f ca="1"/>
        <v>Karaic, Mr. Milan</v>
      </c>
      <c r="C916" t="str">
        <f ca="1"/>
        <v>no</v>
      </c>
      <c r="D916" t="str">
        <f ca="1"/>
        <v>male</v>
      </c>
      <c r="E916">
        <f ca="1"/>
        <v>30</v>
      </c>
      <c r="F916" t="str">
        <f ca="1"/>
        <v>3rd</v>
      </c>
    </row>
    <row r="917" spans="2:6" x14ac:dyDescent="0.45">
      <c r="B917" t="str">
        <f ca="1"/>
        <v>Karlsson, Mr. Einar Gervasius</v>
      </c>
      <c r="C917" t="str">
        <f ca="1"/>
        <v>yes</v>
      </c>
      <c r="D917" t="str">
        <f ca="1"/>
        <v>male</v>
      </c>
      <c r="E917">
        <f ca="1"/>
        <v>21</v>
      </c>
      <c r="F917" t="str">
        <f ca="1"/>
        <v>3rd</v>
      </c>
    </row>
    <row r="918" spans="2:6" x14ac:dyDescent="0.45">
      <c r="B918" t="str">
        <f ca="1"/>
        <v>Karlsson, Mr. Julius Konrad Eug</v>
      </c>
      <c r="C918" t="str">
        <f ca="1"/>
        <v>no</v>
      </c>
      <c r="D918" t="str">
        <f ca="1"/>
        <v>male</v>
      </c>
      <c r="E918">
        <f ca="1"/>
        <v>33</v>
      </c>
      <c r="F918" t="str">
        <f ca="1"/>
        <v>3rd</v>
      </c>
    </row>
    <row r="919" spans="2:6" x14ac:dyDescent="0.45">
      <c r="B919" t="str">
        <f ca="1"/>
        <v>Karlsson, Mr. Nils August</v>
      </c>
      <c r="C919" t="str">
        <f ca="1"/>
        <v>no</v>
      </c>
      <c r="D919" t="str">
        <f ca="1"/>
        <v>male</v>
      </c>
      <c r="E919">
        <f ca="1"/>
        <v>22</v>
      </c>
      <c r="F919" t="str">
        <f ca="1"/>
        <v>3rd</v>
      </c>
    </row>
    <row r="920" spans="2:6" x14ac:dyDescent="0.45">
      <c r="B920" t="str">
        <f ca="1"/>
        <v>Karun, Miss. Manca</v>
      </c>
      <c r="C920" t="str">
        <f ca="1"/>
        <v>yes</v>
      </c>
      <c r="D920" t="str">
        <f ca="1"/>
        <v>female</v>
      </c>
      <c r="E920">
        <f ca="1"/>
        <v>4</v>
      </c>
      <c r="F920" t="str">
        <f ca="1"/>
        <v>3rd</v>
      </c>
    </row>
    <row r="921" spans="2:6" x14ac:dyDescent="0.45">
      <c r="B921" t="str">
        <f ca="1"/>
        <v>Karun, Mr. Franz</v>
      </c>
      <c r="C921" t="str">
        <f ca="1"/>
        <v>yes</v>
      </c>
      <c r="D921" t="str">
        <f ca="1"/>
        <v>male</v>
      </c>
      <c r="E921">
        <f ca="1"/>
        <v>39</v>
      </c>
      <c r="F921" t="str">
        <f ca="1"/>
        <v>3rd</v>
      </c>
    </row>
    <row r="922" spans="2:6" x14ac:dyDescent="0.45">
      <c r="B922" t="str">
        <f ca="1"/>
        <v>Kassem, Mr. Fared</v>
      </c>
      <c r="C922" t="str">
        <f ca="1"/>
        <v>no</v>
      </c>
      <c r="D922" t="str">
        <f ca="1"/>
        <v>male</v>
      </c>
      <c r="E922" t="e">
        <f ca="1"/>
        <v>#N/A</v>
      </c>
      <c r="F922" t="str">
        <f ca="1"/>
        <v>3rd</v>
      </c>
    </row>
    <row r="923" spans="2:6" x14ac:dyDescent="0.45">
      <c r="B923" t="str">
        <f ca="1"/>
        <v>Katavelas, Mr. Vassilios (Cata</v>
      </c>
      <c r="C923" t="str">
        <f ca="1"/>
        <v>no</v>
      </c>
      <c r="D923" t="str">
        <f ca="1"/>
        <v>male</v>
      </c>
      <c r="E923">
        <f ca="1"/>
        <v>18.5</v>
      </c>
      <c r="F923" t="str">
        <f ca="1"/>
        <v>3rd</v>
      </c>
    </row>
    <row r="924" spans="2:6" x14ac:dyDescent="0.45">
      <c r="B924" t="str">
        <f ca="1"/>
        <v>Keane, Mr. Andrew Andy</v>
      </c>
      <c r="C924" t="str">
        <f ca="1"/>
        <v>no</v>
      </c>
      <c r="D924" t="str">
        <f ca="1"/>
        <v>male</v>
      </c>
      <c r="E924" t="e">
        <f ca="1"/>
        <v>#N/A</v>
      </c>
      <c r="F924" t="str">
        <f ca="1"/>
        <v>3rd</v>
      </c>
    </row>
    <row r="925" spans="2:6" x14ac:dyDescent="0.45">
      <c r="B925" t="str">
        <f ca="1"/>
        <v>Keefe, Mr. Arthur</v>
      </c>
      <c r="C925" t="str">
        <f ca="1"/>
        <v>no</v>
      </c>
      <c r="D925" t="str">
        <f ca="1"/>
        <v>male</v>
      </c>
      <c r="E925" t="e">
        <f ca="1"/>
        <v>#N/A</v>
      </c>
      <c r="F925" t="str">
        <f ca="1"/>
        <v>3rd</v>
      </c>
    </row>
    <row r="926" spans="2:6" x14ac:dyDescent="0.45">
      <c r="B926" t="str">
        <f ca="1"/>
        <v>Kelly, Miss. Anna Katherine An</v>
      </c>
      <c r="C926" t="str">
        <f ca="1"/>
        <v>yes</v>
      </c>
      <c r="D926" t="str">
        <f ca="1"/>
        <v>female</v>
      </c>
      <c r="E926" t="e">
        <f ca="1"/>
        <v>#N/A</v>
      </c>
      <c r="F926" t="str">
        <f ca="1"/>
        <v>3rd</v>
      </c>
    </row>
    <row r="927" spans="2:6" x14ac:dyDescent="0.45">
      <c r="B927" t="str">
        <f ca="1"/>
        <v>Kelly, Miss. Mary</v>
      </c>
      <c r="C927" t="str">
        <f ca="1"/>
        <v>yes</v>
      </c>
      <c r="D927" t="str">
        <f ca="1"/>
        <v>female</v>
      </c>
      <c r="E927" t="e">
        <f ca="1"/>
        <v>#N/A</v>
      </c>
      <c r="F927" t="str">
        <f ca="1"/>
        <v>3rd</v>
      </c>
    </row>
    <row r="928" spans="2:6" x14ac:dyDescent="0.45">
      <c r="B928" t="str">
        <f ca="1"/>
        <v>Kelly, Mr. James (A)</v>
      </c>
      <c r="C928" t="str">
        <f ca="1"/>
        <v>no</v>
      </c>
      <c r="D928" t="str">
        <f ca="1"/>
        <v>male</v>
      </c>
      <c r="E928">
        <f ca="1"/>
        <v>34.5</v>
      </c>
      <c r="F928" t="str">
        <f ca="1"/>
        <v>3rd</v>
      </c>
    </row>
    <row r="929" spans="2:6" x14ac:dyDescent="0.45">
      <c r="B929" t="str">
        <f ca="1"/>
        <v>Kelly, Mr. James (B)</v>
      </c>
      <c r="C929" t="str">
        <f ca="1"/>
        <v>no</v>
      </c>
      <c r="D929" t="str">
        <f ca="1"/>
        <v>male</v>
      </c>
      <c r="E929">
        <f ca="1"/>
        <v>44</v>
      </c>
      <c r="F929" t="str">
        <f ca="1"/>
        <v>3rd</v>
      </c>
    </row>
    <row r="930" spans="2:6" x14ac:dyDescent="0.45">
      <c r="B930" t="str">
        <f ca="1"/>
        <v>Kennedy, Mr. John</v>
      </c>
      <c r="C930" t="str">
        <f ca="1"/>
        <v>yes</v>
      </c>
      <c r="D930" t="str">
        <f ca="1"/>
        <v>male</v>
      </c>
      <c r="E930" t="e">
        <f ca="1"/>
        <v>#N/A</v>
      </c>
      <c r="F930" t="str">
        <f ca="1"/>
        <v>3rd</v>
      </c>
    </row>
    <row r="931" spans="2:6" x14ac:dyDescent="0.45">
      <c r="B931" t="str">
        <f ca="1"/>
        <v>Khalil, Mr. Betros</v>
      </c>
      <c r="C931" t="str">
        <f ca="1"/>
        <v>no</v>
      </c>
      <c r="D931" t="str">
        <f ca="1"/>
        <v>male</v>
      </c>
      <c r="E931" t="e">
        <f ca="1"/>
        <v>#N/A</v>
      </c>
      <c r="F931" t="str">
        <f ca="1"/>
        <v>3rd</v>
      </c>
    </row>
    <row r="932" spans="2:6" x14ac:dyDescent="0.45">
      <c r="B932" t="str">
        <f ca="1"/>
        <v>Khalil, Mrs. Betros (Zahie Mar</v>
      </c>
      <c r="C932" t="str">
        <f ca="1"/>
        <v>no</v>
      </c>
      <c r="D932" t="str">
        <f ca="1"/>
        <v>female</v>
      </c>
      <c r="E932" t="e">
        <f ca="1"/>
        <v>#N/A</v>
      </c>
      <c r="F932" t="str">
        <f ca="1"/>
        <v>3rd</v>
      </c>
    </row>
    <row r="933" spans="2:6" x14ac:dyDescent="0.45">
      <c r="B933" t="str">
        <f ca="1"/>
        <v>Kiernan, Mr. John</v>
      </c>
      <c r="C933" t="str">
        <f ca="1"/>
        <v>no</v>
      </c>
      <c r="D933" t="str">
        <f ca="1"/>
        <v>male</v>
      </c>
      <c r="E933" t="e">
        <f ca="1"/>
        <v>#N/A</v>
      </c>
      <c r="F933" t="str">
        <f ca="1"/>
        <v>3rd</v>
      </c>
    </row>
    <row r="934" spans="2:6" x14ac:dyDescent="0.45">
      <c r="B934" t="str">
        <f ca="1"/>
        <v>Kiernan, Mr. Philip</v>
      </c>
      <c r="C934" t="str">
        <f ca="1"/>
        <v>no</v>
      </c>
      <c r="D934" t="str">
        <f ca="1"/>
        <v>male</v>
      </c>
      <c r="E934" t="e">
        <f ca="1"/>
        <v>#N/A</v>
      </c>
      <c r="F934" t="str">
        <f ca="1"/>
        <v>3rd</v>
      </c>
    </row>
    <row r="935" spans="2:6" x14ac:dyDescent="0.45">
      <c r="B935" t="str">
        <f ca="1"/>
        <v>Kilgannon, Mr. Thomas J</v>
      </c>
      <c r="C935" t="str">
        <f ca="1"/>
        <v>no</v>
      </c>
      <c r="D935" t="str">
        <f ca="1"/>
        <v>male</v>
      </c>
      <c r="E935" t="e">
        <f ca="1"/>
        <v>#N/A</v>
      </c>
      <c r="F935" t="str">
        <f ca="1"/>
        <v>3rd</v>
      </c>
    </row>
    <row r="936" spans="2:6" x14ac:dyDescent="0.45">
      <c r="B936" t="str">
        <f ca="1"/>
        <v>Kink, Miss. Maria</v>
      </c>
      <c r="C936" t="str">
        <f ca="1"/>
        <v>no</v>
      </c>
      <c r="D936" t="str">
        <f ca="1"/>
        <v>female</v>
      </c>
      <c r="E936">
        <f ca="1"/>
        <v>22</v>
      </c>
      <c r="F936" t="str">
        <f ca="1"/>
        <v>3rd</v>
      </c>
    </row>
    <row r="937" spans="2:6" x14ac:dyDescent="0.45">
      <c r="B937" t="str">
        <f ca="1"/>
        <v>Kink, Mr. Vincenz</v>
      </c>
      <c r="C937" t="str">
        <f ca="1"/>
        <v>no</v>
      </c>
      <c r="D937" t="str">
        <f ca="1"/>
        <v>male</v>
      </c>
      <c r="E937">
        <f ca="1"/>
        <v>26</v>
      </c>
      <c r="F937" t="str">
        <f ca="1"/>
        <v>3rd</v>
      </c>
    </row>
    <row r="938" spans="2:6" x14ac:dyDescent="0.45">
      <c r="B938" t="str">
        <f ca="1"/>
        <v>Kink-Heilmann, Miss. Luise Gret</v>
      </c>
      <c r="C938" t="str">
        <f ca="1"/>
        <v>yes</v>
      </c>
      <c r="D938" t="str">
        <f ca="1"/>
        <v>female</v>
      </c>
      <c r="E938">
        <f ca="1"/>
        <v>4</v>
      </c>
      <c r="F938" t="str">
        <f ca="1"/>
        <v>3rd</v>
      </c>
    </row>
    <row r="939" spans="2:6" x14ac:dyDescent="0.45">
      <c r="B939" t="str">
        <f ca="1"/>
        <v>Kink-Heilmann, Mr. Anton</v>
      </c>
      <c r="C939" t="str">
        <f ca="1"/>
        <v>yes</v>
      </c>
      <c r="D939" t="str">
        <f ca="1"/>
        <v>male</v>
      </c>
      <c r="E939">
        <f ca="1"/>
        <v>29</v>
      </c>
      <c r="F939" t="str">
        <f ca="1"/>
        <v>3rd</v>
      </c>
    </row>
    <row r="940" spans="2:6" x14ac:dyDescent="0.45">
      <c r="B940" t="str">
        <f ca="1"/>
        <v>Kink-Heilmann, Mrs. Anton (Luis</v>
      </c>
      <c r="C940" t="str">
        <f ca="1"/>
        <v>yes</v>
      </c>
      <c r="D940" t="str">
        <f ca="1"/>
        <v>female</v>
      </c>
      <c r="E940">
        <f ca="1"/>
        <v>26</v>
      </c>
      <c r="F940" t="str">
        <f ca="1"/>
        <v>3rd</v>
      </c>
    </row>
    <row r="941" spans="2:6" x14ac:dyDescent="0.45">
      <c r="B941" t="str">
        <f ca="1"/>
        <v>Klasen, Miss. Gertrud Emilia</v>
      </c>
      <c r="C941" t="str">
        <f ca="1"/>
        <v>no</v>
      </c>
      <c r="D941" t="str">
        <f ca="1"/>
        <v>female</v>
      </c>
      <c r="E941">
        <f ca="1"/>
        <v>1</v>
      </c>
      <c r="F941" t="str">
        <f ca="1"/>
        <v>3rd</v>
      </c>
    </row>
    <row r="942" spans="2:6" x14ac:dyDescent="0.45">
      <c r="B942" t="str">
        <f ca="1"/>
        <v>Klasen, Mr. Klas Albin</v>
      </c>
      <c r="C942" t="str">
        <f ca="1"/>
        <v>no</v>
      </c>
      <c r="D942" t="str">
        <f ca="1"/>
        <v>male</v>
      </c>
      <c r="E942">
        <f ca="1"/>
        <v>18</v>
      </c>
      <c r="F942" t="str">
        <f ca="1"/>
        <v>3rd</v>
      </c>
    </row>
    <row r="943" spans="2:6" x14ac:dyDescent="0.45">
      <c r="B943" t="str">
        <f ca="1"/>
        <v>Klasen, Mrs. (Hulda Kristina Eu</v>
      </c>
      <c r="C943" t="str">
        <f ca="1"/>
        <v>no</v>
      </c>
      <c r="D943" t="str">
        <f ca="1"/>
        <v>female</v>
      </c>
      <c r="E943">
        <f ca="1"/>
        <v>36</v>
      </c>
      <c r="F943" t="str">
        <f ca="1"/>
        <v>3rd</v>
      </c>
    </row>
    <row r="944" spans="2:6" x14ac:dyDescent="0.45">
      <c r="B944" t="str">
        <f ca="1"/>
        <v>Kraeff, Mr. Theodor</v>
      </c>
      <c r="C944" t="str">
        <f ca="1"/>
        <v>no</v>
      </c>
      <c r="D944" t="str">
        <f ca="1"/>
        <v>male</v>
      </c>
      <c r="E944" t="e">
        <f ca="1"/>
        <v>#N/A</v>
      </c>
      <c r="F944" t="str">
        <f ca="1"/>
        <v>3rd</v>
      </c>
    </row>
    <row r="945" spans="2:6" x14ac:dyDescent="0.45">
      <c r="B945" t="str">
        <f ca="1"/>
        <v>Krekorian, Mr. Neshan</v>
      </c>
      <c r="C945" t="str">
        <f ca="1"/>
        <v>yes</v>
      </c>
      <c r="D945" t="str">
        <f ca="1"/>
        <v>male</v>
      </c>
      <c r="E945">
        <f ca="1"/>
        <v>25</v>
      </c>
      <c r="F945" t="str">
        <f ca="1"/>
        <v>3rd</v>
      </c>
    </row>
    <row r="946" spans="2:6" x14ac:dyDescent="0.45">
      <c r="B946" t="str">
        <f ca="1"/>
        <v>Lahoud, Mr. Sarkis</v>
      </c>
      <c r="C946" t="str">
        <f ca="1"/>
        <v>no</v>
      </c>
      <c r="D946" t="str">
        <f ca="1"/>
        <v>male</v>
      </c>
      <c r="E946" t="e">
        <f ca="1"/>
        <v>#N/A</v>
      </c>
      <c r="F946" t="str">
        <f ca="1"/>
        <v>3rd</v>
      </c>
    </row>
    <row r="947" spans="2:6" x14ac:dyDescent="0.45">
      <c r="B947" t="str">
        <f ca="1"/>
        <v>Laitinen, Miss. Kristina Sofia</v>
      </c>
      <c r="C947" t="str">
        <f ca="1"/>
        <v>no</v>
      </c>
      <c r="D947" t="str">
        <f ca="1"/>
        <v>female</v>
      </c>
      <c r="E947">
        <f ca="1"/>
        <v>37</v>
      </c>
      <c r="F947" t="str">
        <f ca="1"/>
        <v>3rd</v>
      </c>
    </row>
    <row r="948" spans="2:6" x14ac:dyDescent="0.45">
      <c r="B948" t="str">
        <f ca="1"/>
        <v>Laleff, Mr. Kristo</v>
      </c>
      <c r="C948" t="str">
        <f ca="1"/>
        <v>no</v>
      </c>
      <c r="D948" t="str">
        <f ca="1"/>
        <v>male</v>
      </c>
      <c r="E948" t="e">
        <f ca="1"/>
        <v>#N/A</v>
      </c>
      <c r="F948" t="str">
        <f ca="1"/>
        <v>3rd</v>
      </c>
    </row>
    <row r="949" spans="2:6" x14ac:dyDescent="0.45">
      <c r="B949" t="str">
        <f ca="1"/>
        <v>Lam, Mr. Ali</v>
      </c>
      <c r="C949" t="str">
        <f ca="1"/>
        <v>yes</v>
      </c>
      <c r="D949" t="str">
        <f ca="1"/>
        <v>male</v>
      </c>
      <c r="E949" t="e">
        <f ca="1"/>
        <v>#N/A</v>
      </c>
      <c r="F949" t="str">
        <f ca="1"/>
        <v>3rd</v>
      </c>
    </row>
    <row r="950" spans="2:6" x14ac:dyDescent="0.45">
      <c r="B950" t="str">
        <f ca="1"/>
        <v>Lam, Mr. Len</v>
      </c>
      <c r="C950" t="str">
        <f ca="1"/>
        <v>no</v>
      </c>
      <c r="D950" t="str">
        <f ca="1"/>
        <v>male</v>
      </c>
      <c r="E950" t="e">
        <f ca="1"/>
        <v>#N/A</v>
      </c>
      <c r="F950" t="str">
        <f ca="1"/>
        <v>3rd</v>
      </c>
    </row>
    <row r="951" spans="2:6" x14ac:dyDescent="0.45">
      <c r="B951" t="str">
        <f ca="1"/>
        <v>Landergren, Miss. Aurora Adelia</v>
      </c>
      <c r="C951" t="str">
        <f ca="1"/>
        <v>yes</v>
      </c>
      <c r="D951" t="str">
        <f ca="1"/>
        <v>female</v>
      </c>
      <c r="E951">
        <f ca="1"/>
        <v>22</v>
      </c>
      <c r="F951" t="str">
        <f ca="1"/>
        <v>3rd</v>
      </c>
    </row>
    <row r="952" spans="2:6" x14ac:dyDescent="0.45">
      <c r="B952" t="str">
        <f ca="1"/>
        <v>Lane, Mr. Patrick</v>
      </c>
      <c r="C952" t="str">
        <f ca="1"/>
        <v>no</v>
      </c>
      <c r="D952" t="str">
        <f ca="1"/>
        <v>male</v>
      </c>
      <c r="E952" t="e">
        <f ca="1"/>
        <v>#N/A</v>
      </c>
      <c r="F952" t="str">
        <f ca="1"/>
        <v>3rd</v>
      </c>
    </row>
    <row r="953" spans="2:6" x14ac:dyDescent="0.45">
      <c r="B953" t="str">
        <f ca="1"/>
        <v>Lang, Mr. Fang</v>
      </c>
      <c r="C953" t="str">
        <f ca="1"/>
        <v>yes</v>
      </c>
      <c r="D953" t="str">
        <f ca="1"/>
        <v>male</v>
      </c>
      <c r="E953">
        <f ca="1"/>
        <v>26</v>
      </c>
      <c r="F953" t="str">
        <f ca="1"/>
        <v>3rd</v>
      </c>
    </row>
    <row r="954" spans="2:6" x14ac:dyDescent="0.45">
      <c r="B954" t="str">
        <f ca="1"/>
        <v>Larsson, Mr. August Viktor</v>
      </c>
      <c r="C954" t="str">
        <f ca="1"/>
        <v>no</v>
      </c>
      <c r="D954" t="str">
        <f ca="1"/>
        <v>male</v>
      </c>
      <c r="E954">
        <f ca="1"/>
        <v>29</v>
      </c>
      <c r="F954" t="str">
        <f ca="1"/>
        <v>3rd</v>
      </c>
    </row>
    <row r="955" spans="2:6" x14ac:dyDescent="0.45">
      <c r="B955" t="str">
        <f ca="1"/>
        <v>Larsson, Mr. Bengt Edvin</v>
      </c>
      <c r="C955" t="str">
        <f ca="1"/>
        <v>no</v>
      </c>
      <c r="D955" t="str">
        <f ca="1"/>
        <v>male</v>
      </c>
      <c r="E955">
        <f ca="1"/>
        <v>29</v>
      </c>
      <c r="F955" t="str">
        <f ca="1"/>
        <v>3rd</v>
      </c>
    </row>
    <row r="956" spans="2:6" x14ac:dyDescent="0.45">
      <c r="B956" t="str">
        <f ca="1"/>
        <v>Larsson-Rondberg, Mr. Edvard A</v>
      </c>
      <c r="C956" t="str">
        <f ca="1"/>
        <v>no</v>
      </c>
      <c r="D956" t="str">
        <f ca="1"/>
        <v>male</v>
      </c>
      <c r="E956">
        <f ca="1"/>
        <v>22</v>
      </c>
      <c r="F956" t="str">
        <f ca="1"/>
        <v>3rd</v>
      </c>
    </row>
    <row r="957" spans="2:6" x14ac:dyDescent="0.45">
      <c r="B957" t="str">
        <f ca="1"/>
        <v>Leeni, Mr. Fahim (Philip Zenni</v>
      </c>
      <c r="C957" t="str">
        <f ca="1"/>
        <v>yes</v>
      </c>
      <c r="D957" t="str">
        <f ca="1"/>
        <v>male</v>
      </c>
      <c r="E957">
        <f ca="1"/>
        <v>22</v>
      </c>
      <c r="F957" t="str">
        <f ca="1"/>
        <v>3rd</v>
      </c>
    </row>
    <row r="958" spans="2:6" x14ac:dyDescent="0.45">
      <c r="B958" t="str">
        <f ca="1"/>
        <v>Lefebre, Master. Henry Forbes</v>
      </c>
      <c r="C958" t="str">
        <f ca="1"/>
        <v>no</v>
      </c>
      <c r="D958" t="str">
        <f ca="1"/>
        <v>male</v>
      </c>
      <c r="E958" t="e">
        <f ca="1"/>
        <v>#N/A</v>
      </c>
      <c r="F958" t="str">
        <f ca="1"/>
        <v>3rd</v>
      </c>
    </row>
    <row r="959" spans="2:6" x14ac:dyDescent="0.45">
      <c r="B959" t="str">
        <f ca="1"/>
        <v>Lefebre, Miss. Ida</v>
      </c>
      <c r="C959" t="str">
        <f ca="1"/>
        <v>no</v>
      </c>
      <c r="D959" t="str">
        <f ca="1"/>
        <v>female</v>
      </c>
      <c r="E959" t="e">
        <f ca="1"/>
        <v>#N/A</v>
      </c>
      <c r="F959" t="str">
        <f ca="1"/>
        <v>3rd</v>
      </c>
    </row>
    <row r="960" spans="2:6" x14ac:dyDescent="0.45">
      <c r="B960" t="str">
        <f ca="1"/>
        <v>Lefebre, Miss. Jeannie</v>
      </c>
      <c r="C960" t="str">
        <f ca="1"/>
        <v>no</v>
      </c>
      <c r="D960" t="str">
        <f ca="1"/>
        <v>female</v>
      </c>
      <c r="E960" t="e">
        <f ca="1"/>
        <v>#N/A</v>
      </c>
      <c r="F960" t="str">
        <f ca="1"/>
        <v>3rd</v>
      </c>
    </row>
    <row r="961" spans="2:6" x14ac:dyDescent="0.45">
      <c r="B961" t="str">
        <f ca="1"/>
        <v>Lefebre, Miss. Mathilde</v>
      </c>
      <c r="C961" t="str">
        <f ca="1"/>
        <v>no</v>
      </c>
      <c r="D961" t="str">
        <f ca="1"/>
        <v>female</v>
      </c>
      <c r="E961" t="e">
        <f ca="1"/>
        <v>#N/A</v>
      </c>
      <c r="F961" t="str">
        <f ca="1"/>
        <v>3rd</v>
      </c>
    </row>
    <row r="962" spans="2:6" x14ac:dyDescent="0.45">
      <c r="B962" t="str">
        <f ca="1"/>
        <v>Lefebre, Mrs. Frank (Frances)</v>
      </c>
      <c r="C962" t="str">
        <f ca="1"/>
        <v>no</v>
      </c>
      <c r="D962" t="str">
        <f ca="1"/>
        <v>female</v>
      </c>
      <c r="E962" t="e">
        <f ca="1"/>
        <v>#N/A</v>
      </c>
      <c r="F962" t="str">
        <f ca="1"/>
        <v>3rd</v>
      </c>
    </row>
    <row r="963" spans="2:6" x14ac:dyDescent="0.45">
      <c r="B963" t="str">
        <f ca="1"/>
        <v>Leinonen, Mr. Antti Gustaf</v>
      </c>
      <c r="C963" t="str">
        <f ca="1"/>
        <v>no</v>
      </c>
      <c r="D963" t="str">
        <f ca="1"/>
        <v>male</v>
      </c>
      <c r="E963">
        <f ca="1"/>
        <v>32</v>
      </c>
      <c r="F963" t="str">
        <f ca="1"/>
        <v>3rd</v>
      </c>
    </row>
    <row r="964" spans="2:6" x14ac:dyDescent="0.45">
      <c r="B964" t="str">
        <f ca="1"/>
        <v>Lemberopolous, Mr. Peter L</v>
      </c>
      <c r="C964" t="str">
        <f ca="1"/>
        <v>no</v>
      </c>
      <c r="D964" t="str">
        <f ca="1"/>
        <v>male</v>
      </c>
      <c r="E964">
        <f ca="1"/>
        <v>34.5</v>
      </c>
      <c r="F964" t="str">
        <f ca="1"/>
        <v>3rd</v>
      </c>
    </row>
    <row r="965" spans="2:6" x14ac:dyDescent="0.45">
      <c r="B965" t="str">
        <f ca="1"/>
        <v>Lennon, Miss. Mary</v>
      </c>
      <c r="C965" t="str">
        <f ca="1"/>
        <v>no</v>
      </c>
      <c r="D965" t="str">
        <f ca="1"/>
        <v>female</v>
      </c>
      <c r="E965" t="e">
        <f ca="1"/>
        <v>#N/A</v>
      </c>
      <c r="F965" t="str">
        <f ca="1"/>
        <v>3rd</v>
      </c>
    </row>
    <row r="966" spans="2:6" x14ac:dyDescent="0.45">
      <c r="B966" t="str">
        <f ca="1"/>
        <v>Lennon, Mr. Denis</v>
      </c>
      <c r="C966" t="str">
        <f ca="1"/>
        <v>no</v>
      </c>
      <c r="D966" t="str">
        <f ca="1"/>
        <v>male</v>
      </c>
      <c r="E966" t="e">
        <f ca="1"/>
        <v>#N/A</v>
      </c>
      <c r="F966" t="str">
        <f ca="1"/>
        <v>3rd</v>
      </c>
    </row>
    <row r="967" spans="2:6" x14ac:dyDescent="0.45">
      <c r="B967" t="str">
        <f ca="1"/>
        <v>Leonard, Mr. Lionel</v>
      </c>
      <c r="C967" t="str">
        <f ca="1"/>
        <v>no</v>
      </c>
      <c r="D967" t="str">
        <f ca="1"/>
        <v>male</v>
      </c>
      <c r="E967">
        <f ca="1"/>
        <v>36</v>
      </c>
      <c r="F967" t="str">
        <f ca="1"/>
        <v>3rd</v>
      </c>
    </row>
    <row r="968" spans="2:6" x14ac:dyDescent="0.45">
      <c r="B968" t="str">
        <f ca="1"/>
        <v>Lester, Mr. James</v>
      </c>
      <c r="C968" t="str">
        <f ca="1"/>
        <v>no</v>
      </c>
      <c r="D968" t="str">
        <f ca="1"/>
        <v>male</v>
      </c>
      <c r="E968">
        <f ca="1"/>
        <v>39</v>
      </c>
      <c r="F968" t="str">
        <f ca="1"/>
        <v>3rd</v>
      </c>
    </row>
    <row r="969" spans="2:6" x14ac:dyDescent="0.45">
      <c r="B969" t="str">
        <f ca="1"/>
        <v>Lievens, Mr. Rene Aime</v>
      </c>
      <c r="C969" t="str">
        <f ca="1"/>
        <v>no</v>
      </c>
      <c r="D969" t="str">
        <f ca="1"/>
        <v>male</v>
      </c>
      <c r="E969">
        <f ca="1"/>
        <v>24</v>
      </c>
      <c r="F969" t="str">
        <f ca="1"/>
        <v>3rd</v>
      </c>
    </row>
    <row r="970" spans="2:6" x14ac:dyDescent="0.45">
      <c r="B970" t="str">
        <f ca="1"/>
        <v>Lindahl, Miss. Agda Thorilda Vi</v>
      </c>
      <c r="C970" t="str">
        <f ca="1"/>
        <v>no</v>
      </c>
      <c r="D970" t="str">
        <f ca="1"/>
        <v>female</v>
      </c>
      <c r="E970">
        <f ca="1"/>
        <v>25</v>
      </c>
      <c r="F970" t="str">
        <f ca="1"/>
        <v>3rd</v>
      </c>
    </row>
    <row r="971" spans="2:6" x14ac:dyDescent="0.45">
      <c r="B971" t="str">
        <f ca="1"/>
        <v>Lindblom, Miss. Augusta Charlot</v>
      </c>
      <c r="C971" t="str">
        <f ca="1"/>
        <v>no</v>
      </c>
      <c r="D971" t="str">
        <f ca="1"/>
        <v>female</v>
      </c>
      <c r="E971">
        <f ca="1"/>
        <v>45</v>
      </c>
      <c r="F971" t="str">
        <f ca="1"/>
        <v>3rd</v>
      </c>
    </row>
    <row r="972" spans="2:6" x14ac:dyDescent="0.45">
      <c r="B972" t="str">
        <f ca="1"/>
        <v>Lindell, Mr. Edvard Bengtsson</v>
      </c>
      <c r="C972" t="str">
        <f ca="1"/>
        <v>no</v>
      </c>
      <c r="D972" t="str">
        <f ca="1"/>
        <v>male</v>
      </c>
      <c r="E972">
        <f ca="1"/>
        <v>36</v>
      </c>
      <c r="F972" t="str">
        <f ca="1"/>
        <v>3rd</v>
      </c>
    </row>
    <row r="973" spans="2:6" x14ac:dyDescent="0.45">
      <c r="B973" t="str">
        <f ca="1"/>
        <v>Lindell, Mrs. Edvard Bengtsson</v>
      </c>
      <c r="C973" t="str">
        <f ca="1"/>
        <v>no</v>
      </c>
      <c r="D973" t="str">
        <f ca="1"/>
        <v>female</v>
      </c>
      <c r="E973">
        <f ca="1"/>
        <v>30</v>
      </c>
      <c r="F973" t="str">
        <f ca="1"/>
        <v>3rd</v>
      </c>
    </row>
    <row r="974" spans="2:6" x14ac:dyDescent="0.45">
      <c r="B974" t="str">
        <f ca="1"/>
        <v>Lindqvist, Mr. Eino William</v>
      </c>
      <c r="C974" t="str">
        <f ca="1"/>
        <v>yes</v>
      </c>
      <c r="D974" t="str">
        <f ca="1"/>
        <v>male</v>
      </c>
      <c r="E974">
        <f ca="1"/>
        <v>20</v>
      </c>
      <c r="F974" t="str">
        <f ca="1"/>
        <v>3rd</v>
      </c>
    </row>
    <row r="975" spans="2:6" x14ac:dyDescent="0.45">
      <c r="B975" t="str">
        <f ca="1"/>
        <v>Linehan, Mr. Michael</v>
      </c>
      <c r="C975" t="str">
        <f ca="1"/>
        <v>no</v>
      </c>
      <c r="D975" t="str">
        <f ca="1"/>
        <v>male</v>
      </c>
      <c r="E975" t="e">
        <f ca="1"/>
        <v>#N/A</v>
      </c>
      <c r="F975" t="str">
        <f ca="1"/>
        <v>3rd</v>
      </c>
    </row>
    <row r="976" spans="2:6" x14ac:dyDescent="0.45">
      <c r="B976" t="str">
        <f ca="1"/>
        <v>Ling, Mr. Lee</v>
      </c>
      <c r="C976" t="str">
        <f ca="1"/>
        <v>no</v>
      </c>
      <c r="D976" t="str">
        <f ca="1"/>
        <v>male</v>
      </c>
      <c r="E976">
        <f ca="1"/>
        <v>28</v>
      </c>
      <c r="F976" t="str">
        <f ca="1"/>
        <v>3rd</v>
      </c>
    </row>
    <row r="977" spans="2:6" x14ac:dyDescent="0.45">
      <c r="B977" t="str">
        <f ca="1"/>
        <v>Lithman, Mr. Simon</v>
      </c>
      <c r="C977" t="str">
        <f ca="1"/>
        <v>no</v>
      </c>
      <c r="D977" t="str">
        <f ca="1"/>
        <v>male</v>
      </c>
      <c r="E977" t="e">
        <f ca="1"/>
        <v>#N/A</v>
      </c>
      <c r="F977" t="str">
        <f ca="1"/>
        <v>3rd</v>
      </c>
    </row>
    <row r="978" spans="2:6" x14ac:dyDescent="0.45">
      <c r="B978" t="str">
        <f ca="1"/>
        <v>Lobb, Mr. William Arthur</v>
      </c>
      <c r="C978" t="str">
        <f ca="1"/>
        <v>no</v>
      </c>
      <c r="D978" t="str">
        <f ca="1"/>
        <v>male</v>
      </c>
      <c r="E978">
        <f ca="1"/>
        <v>30</v>
      </c>
      <c r="F978" t="str">
        <f ca="1"/>
        <v>3rd</v>
      </c>
    </row>
    <row r="979" spans="2:6" x14ac:dyDescent="0.45">
      <c r="B979" t="str">
        <f ca="1"/>
        <v>Lobb, Mrs. William Arthur (Cord</v>
      </c>
      <c r="C979" t="str">
        <f ca="1"/>
        <v>no</v>
      </c>
      <c r="D979" t="str">
        <f ca="1"/>
        <v>female</v>
      </c>
      <c r="E979">
        <f ca="1"/>
        <v>26</v>
      </c>
      <c r="F979" t="str">
        <f ca="1"/>
        <v>3rd</v>
      </c>
    </row>
    <row r="980" spans="2:6" x14ac:dyDescent="0.45">
      <c r="B980" t="str">
        <f ca="1"/>
        <v>Lockyer, Mr. Edward</v>
      </c>
      <c r="C980" t="str">
        <f ca="1"/>
        <v>no</v>
      </c>
      <c r="D980" t="str">
        <f ca="1"/>
        <v>male</v>
      </c>
      <c r="E980" t="e">
        <f ca="1"/>
        <v>#N/A</v>
      </c>
      <c r="F980" t="str">
        <f ca="1"/>
        <v>3rd</v>
      </c>
    </row>
    <row r="981" spans="2:6" x14ac:dyDescent="0.45">
      <c r="B981" t="str">
        <f ca="1"/>
        <v>Lovell, Mr. John Hall (Henry)</v>
      </c>
      <c r="C981" t="str">
        <f ca="1"/>
        <v>no</v>
      </c>
      <c r="D981" t="str">
        <f ca="1"/>
        <v>male</v>
      </c>
      <c r="E981">
        <f ca="1"/>
        <v>20.5</v>
      </c>
      <c r="F981" t="str">
        <f ca="1"/>
        <v>3rd</v>
      </c>
    </row>
    <row r="982" spans="2:6" x14ac:dyDescent="0.45">
      <c r="B982" t="str">
        <f ca="1"/>
        <v>Lulic, Mr. Nikola</v>
      </c>
      <c r="C982" t="str">
        <f ca="1"/>
        <v>yes</v>
      </c>
      <c r="D982" t="str">
        <f ca="1"/>
        <v>male</v>
      </c>
      <c r="E982">
        <f ca="1"/>
        <v>27</v>
      </c>
      <c r="F982" t="str">
        <f ca="1"/>
        <v>3rd</v>
      </c>
    </row>
    <row r="983" spans="2:6" x14ac:dyDescent="0.45">
      <c r="B983" t="str">
        <f ca="1"/>
        <v>Lundahl, Mr. Johan Svensson</v>
      </c>
      <c r="C983" t="str">
        <f ca="1"/>
        <v>no</v>
      </c>
      <c r="D983" t="str">
        <f ca="1"/>
        <v>male</v>
      </c>
      <c r="E983">
        <f ca="1"/>
        <v>51</v>
      </c>
      <c r="F983" t="str">
        <f ca="1"/>
        <v>3rd</v>
      </c>
    </row>
    <row r="984" spans="2:6" x14ac:dyDescent="0.45">
      <c r="B984" t="str">
        <f ca="1"/>
        <v>Lundin, Miss. Olga Elida</v>
      </c>
      <c r="C984" t="str">
        <f ca="1"/>
        <v>yes</v>
      </c>
      <c r="D984" t="str">
        <f ca="1"/>
        <v>female</v>
      </c>
      <c r="E984">
        <f ca="1"/>
        <v>23</v>
      </c>
      <c r="F984" t="str">
        <f ca="1"/>
        <v>3rd</v>
      </c>
    </row>
    <row r="985" spans="2:6" x14ac:dyDescent="0.45">
      <c r="B985" t="str">
        <f ca="1"/>
        <v>Lundstrom, Mr. Thure Edvin</v>
      </c>
      <c r="C985" t="str">
        <f ca="1"/>
        <v>yes</v>
      </c>
      <c r="D985" t="str">
        <f ca="1"/>
        <v>male</v>
      </c>
      <c r="E985">
        <f ca="1"/>
        <v>32</v>
      </c>
      <c r="F985" t="str">
        <f ca="1"/>
        <v>3rd</v>
      </c>
    </row>
    <row r="986" spans="2:6" x14ac:dyDescent="0.45">
      <c r="B986" t="str">
        <f ca="1"/>
        <v>Lyntakoff, Mr. Stanko</v>
      </c>
      <c r="C986" t="str">
        <f ca="1"/>
        <v>no</v>
      </c>
      <c r="D986" t="str">
        <f ca="1"/>
        <v>male</v>
      </c>
      <c r="E986" t="e">
        <f ca="1"/>
        <v>#N/A</v>
      </c>
      <c r="F986" t="str">
        <f ca="1"/>
        <v>3rd</v>
      </c>
    </row>
    <row r="987" spans="2:6" x14ac:dyDescent="0.45">
      <c r="B987" t="str">
        <f ca="1"/>
        <v>MacKay, Mr. George William</v>
      </c>
      <c r="C987" t="str">
        <f ca="1"/>
        <v>no</v>
      </c>
      <c r="D987" t="str">
        <f ca="1"/>
        <v>male</v>
      </c>
      <c r="E987" t="e">
        <f ca="1"/>
        <v>#N/A</v>
      </c>
      <c r="F987" t="str">
        <f ca="1"/>
        <v>3rd</v>
      </c>
    </row>
    <row r="988" spans="2:6" x14ac:dyDescent="0.45">
      <c r="B988" t="str">
        <f ca="1"/>
        <v>Madigan, Miss. Margaret Maggie</v>
      </c>
      <c r="C988" t="str">
        <f ca="1"/>
        <v>yes</v>
      </c>
      <c r="D988" t="str">
        <f ca="1"/>
        <v>female</v>
      </c>
      <c r="E988" t="e">
        <f ca="1"/>
        <v>#N/A</v>
      </c>
      <c r="F988" t="str">
        <f ca="1"/>
        <v>3rd</v>
      </c>
    </row>
    <row r="989" spans="2:6" x14ac:dyDescent="0.45">
      <c r="B989" t="str">
        <f ca="1"/>
        <v>Madsen, Mr. Fridtjof Arne</v>
      </c>
      <c r="C989" t="str">
        <f ca="1"/>
        <v>yes</v>
      </c>
      <c r="D989" t="str">
        <f ca="1"/>
        <v>male</v>
      </c>
      <c r="E989">
        <f ca="1"/>
        <v>24</v>
      </c>
      <c r="F989" t="str">
        <f ca="1"/>
        <v>3rd</v>
      </c>
    </row>
    <row r="990" spans="2:6" x14ac:dyDescent="0.45">
      <c r="B990" t="str">
        <f ca="1"/>
        <v>Maenpaa, Mr. Matti Alexanteri</v>
      </c>
      <c r="C990" t="str">
        <f ca="1"/>
        <v>no</v>
      </c>
      <c r="D990" t="str">
        <f ca="1"/>
        <v>male</v>
      </c>
      <c r="E990">
        <f ca="1"/>
        <v>22</v>
      </c>
      <c r="F990" t="str">
        <f ca="1"/>
        <v>3rd</v>
      </c>
    </row>
    <row r="991" spans="2:6" x14ac:dyDescent="0.45">
      <c r="B991" t="str">
        <f ca="1"/>
        <v>Mahon, Miss. Bridget Delia</v>
      </c>
      <c r="C991" t="str">
        <f ca="1"/>
        <v>no</v>
      </c>
      <c r="D991" t="str">
        <f ca="1"/>
        <v>female</v>
      </c>
      <c r="E991" t="e">
        <f ca="1"/>
        <v>#N/A</v>
      </c>
      <c r="F991" t="str">
        <f ca="1"/>
        <v>3rd</v>
      </c>
    </row>
    <row r="992" spans="2:6" x14ac:dyDescent="0.45">
      <c r="B992" t="str">
        <f ca="1"/>
        <v>Mahon, Mr. John</v>
      </c>
      <c r="C992" t="str">
        <f ca="1"/>
        <v>no</v>
      </c>
      <c r="D992" t="str">
        <f ca="1"/>
        <v>male</v>
      </c>
      <c r="E992" t="e">
        <f ca="1"/>
        <v>#N/A</v>
      </c>
      <c r="F992" t="str">
        <f ca="1"/>
        <v>3rd</v>
      </c>
    </row>
    <row r="993" spans="2:6" x14ac:dyDescent="0.45">
      <c r="B993" t="str">
        <f ca="1"/>
        <v>Maisner, Mr. Simon</v>
      </c>
      <c r="C993" t="str">
        <f ca="1"/>
        <v>no</v>
      </c>
      <c r="D993" t="str">
        <f ca="1"/>
        <v>male</v>
      </c>
      <c r="E993" t="e">
        <f ca="1"/>
        <v>#N/A</v>
      </c>
      <c r="F993" t="str">
        <f ca="1"/>
        <v>3rd</v>
      </c>
    </row>
    <row r="994" spans="2:6" x14ac:dyDescent="0.45">
      <c r="B994" t="str">
        <f ca="1"/>
        <v>Makinen, Mr. Kalle Edvard</v>
      </c>
      <c r="C994" t="str">
        <f ca="1"/>
        <v>no</v>
      </c>
      <c r="D994" t="str">
        <f ca="1"/>
        <v>male</v>
      </c>
      <c r="E994">
        <f ca="1"/>
        <v>29</v>
      </c>
      <c r="F994" t="str">
        <f ca="1"/>
        <v>3rd</v>
      </c>
    </row>
    <row r="995" spans="2:6" x14ac:dyDescent="0.45">
      <c r="B995" t="str">
        <f ca="1"/>
        <v>Mamee, Mr. Hanna</v>
      </c>
      <c r="C995" t="str">
        <f ca="1"/>
        <v>yes</v>
      </c>
      <c r="D995" t="str">
        <f ca="1"/>
        <v>male</v>
      </c>
      <c r="E995" t="e">
        <f ca="1"/>
        <v>#N/A</v>
      </c>
      <c r="F995" t="str">
        <f ca="1"/>
        <v>3rd</v>
      </c>
    </row>
    <row r="996" spans="2:6" x14ac:dyDescent="0.45">
      <c r="B996" t="str">
        <f ca="1"/>
        <v>Mangan, Miss. Mary</v>
      </c>
      <c r="C996" t="str">
        <f ca="1"/>
        <v>no</v>
      </c>
      <c r="D996" t="str">
        <f ca="1"/>
        <v>female</v>
      </c>
      <c r="E996">
        <f ca="1"/>
        <v>30.5</v>
      </c>
      <c r="F996" t="str">
        <f ca="1"/>
        <v>3rd</v>
      </c>
    </row>
    <row r="997" spans="2:6" x14ac:dyDescent="0.45">
      <c r="B997" t="str">
        <f ca="1"/>
        <v>Mannion, Miss. Margareth</v>
      </c>
      <c r="C997" t="str">
        <f ca="1"/>
        <v>yes</v>
      </c>
      <c r="D997" t="str">
        <f ca="1"/>
        <v>female</v>
      </c>
      <c r="E997" t="e">
        <f ca="1"/>
        <v>#N/A</v>
      </c>
      <c r="F997" t="str">
        <f ca="1"/>
        <v>3rd</v>
      </c>
    </row>
    <row r="998" spans="2:6" x14ac:dyDescent="0.45">
      <c r="B998" t="str">
        <f ca="1"/>
        <v>Mardirosian, Mr. Sarkis</v>
      </c>
      <c r="C998" t="str">
        <f ca="1"/>
        <v>no</v>
      </c>
      <c r="D998" t="str">
        <f ca="1"/>
        <v>male</v>
      </c>
      <c r="E998" t="e">
        <f ca="1"/>
        <v>#N/A</v>
      </c>
      <c r="F998" t="str">
        <f ca="1"/>
        <v>3rd</v>
      </c>
    </row>
    <row r="999" spans="2:6" x14ac:dyDescent="0.45">
      <c r="B999" t="str">
        <f ca="1"/>
        <v>Markoff, Mr. Marin</v>
      </c>
      <c r="C999" t="str">
        <f ca="1"/>
        <v>no</v>
      </c>
      <c r="D999" t="str">
        <f ca="1"/>
        <v>male</v>
      </c>
      <c r="E999">
        <f ca="1"/>
        <v>35</v>
      </c>
      <c r="F999" t="str">
        <f ca="1"/>
        <v>3rd</v>
      </c>
    </row>
    <row r="1000" spans="2:6" x14ac:dyDescent="0.45">
      <c r="B1000" t="str">
        <f ca="1"/>
        <v>Markun, Mr. Johann</v>
      </c>
      <c r="C1000" t="str">
        <f ca="1"/>
        <v>no</v>
      </c>
      <c r="D1000" t="str">
        <f ca="1"/>
        <v>male</v>
      </c>
      <c r="E1000">
        <f ca="1"/>
        <v>33</v>
      </c>
      <c r="F1000" t="str">
        <f ca="1"/>
        <v>3rd</v>
      </c>
    </row>
    <row r="1001" spans="2:6" x14ac:dyDescent="0.45">
      <c r="B1001" t="str">
        <f ca="1"/>
        <v>Masselmani, Mrs. Fatima</v>
      </c>
      <c r="C1001" t="str">
        <f ca="1"/>
        <v>yes</v>
      </c>
      <c r="D1001" t="str">
        <f ca="1"/>
        <v>female</v>
      </c>
      <c r="E1001" t="e">
        <f ca="1"/>
        <v>#N/A</v>
      </c>
      <c r="F1001" t="str">
        <f ca="1"/>
        <v>3rd</v>
      </c>
    </row>
    <row r="1002" spans="2:6" x14ac:dyDescent="0.45">
      <c r="B1002" t="str">
        <f ca="1"/>
        <v>Matinoff, Mr. Nicola</v>
      </c>
      <c r="C1002" t="str">
        <f ca="1"/>
        <v>no</v>
      </c>
      <c r="D1002" t="str">
        <f ca="1"/>
        <v>male</v>
      </c>
      <c r="E1002" t="e">
        <f ca="1"/>
        <v>#N/A</v>
      </c>
      <c r="F1002" t="str">
        <f ca="1"/>
        <v>3rd</v>
      </c>
    </row>
    <row r="1003" spans="2:6" x14ac:dyDescent="0.45">
      <c r="B1003" t="str">
        <f ca="1"/>
        <v>McCarthy, Miss. Catherine Kati</v>
      </c>
      <c r="C1003" t="str">
        <f ca="1"/>
        <v>yes</v>
      </c>
      <c r="D1003" t="str">
        <f ca="1"/>
        <v>female</v>
      </c>
      <c r="E1003" t="e">
        <f ca="1"/>
        <v>#N/A</v>
      </c>
      <c r="F1003" t="str">
        <f ca="1"/>
        <v>3rd</v>
      </c>
    </row>
    <row r="1004" spans="2:6" x14ac:dyDescent="0.45">
      <c r="B1004" t="str">
        <f ca="1"/>
        <v>McCormack, Mr. Thomas Joseph</v>
      </c>
      <c r="C1004" t="str">
        <f ca="1"/>
        <v>yes</v>
      </c>
      <c r="D1004" t="str">
        <f ca="1"/>
        <v>male</v>
      </c>
      <c r="E1004" t="e">
        <f ca="1"/>
        <v>#N/A</v>
      </c>
      <c r="F1004" t="str">
        <f ca="1"/>
        <v>3rd</v>
      </c>
    </row>
    <row r="1005" spans="2:6" x14ac:dyDescent="0.45">
      <c r="B1005" t="str">
        <f ca="1"/>
        <v>McCoy, Miss. Agnes</v>
      </c>
      <c r="C1005" t="str">
        <f ca="1"/>
        <v>yes</v>
      </c>
      <c r="D1005" t="str">
        <f ca="1"/>
        <v>female</v>
      </c>
      <c r="E1005" t="e">
        <f ca="1"/>
        <v>#N/A</v>
      </c>
      <c r="F1005" t="str">
        <f ca="1"/>
        <v>3rd</v>
      </c>
    </row>
    <row r="1006" spans="2:6" x14ac:dyDescent="0.45">
      <c r="B1006" t="str">
        <f ca="1"/>
        <v>McCoy, Miss. Alicia</v>
      </c>
      <c r="C1006" t="str">
        <f ca="1"/>
        <v>yes</v>
      </c>
      <c r="D1006" t="str">
        <f ca="1"/>
        <v>female</v>
      </c>
      <c r="E1006" t="e">
        <f ca="1"/>
        <v>#N/A</v>
      </c>
      <c r="F1006" t="str">
        <f ca="1"/>
        <v>3rd</v>
      </c>
    </row>
    <row r="1007" spans="2:6" x14ac:dyDescent="0.45">
      <c r="B1007" t="str">
        <f ca="1"/>
        <v>McCoy, Mr. Bernard</v>
      </c>
      <c r="C1007" t="str">
        <f ca="1"/>
        <v>yes</v>
      </c>
      <c r="D1007" t="str">
        <f ca="1"/>
        <v>male</v>
      </c>
      <c r="E1007" t="e">
        <f ca="1"/>
        <v>#N/A</v>
      </c>
      <c r="F1007" t="str">
        <f ca="1"/>
        <v>3rd</v>
      </c>
    </row>
    <row r="1008" spans="2:6" x14ac:dyDescent="0.45">
      <c r="B1008" t="str">
        <f ca="1"/>
        <v>McDermott, Miss. Brigdet Delia</v>
      </c>
      <c r="C1008" t="str">
        <f ca="1"/>
        <v>yes</v>
      </c>
      <c r="D1008" t="str">
        <f ca="1"/>
        <v>female</v>
      </c>
      <c r="E1008" t="e">
        <f ca="1"/>
        <v>#N/A</v>
      </c>
      <c r="F1008" t="str">
        <f ca="1"/>
        <v>3rd</v>
      </c>
    </row>
    <row r="1009" spans="2:6" x14ac:dyDescent="0.45">
      <c r="B1009" t="str">
        <f ca="1"/>
        <v>McEvoy, Mr. Michael</v>
      </c>
      <c r="C1009" t="str">
        <f ca="1"/>
        <v>no</v>
      </c>
      <c r="D1009" t="str">
        <f ca="1"/>
        <v>male</v>
      </c>
      <c r="E1009" t="e">
        <f ca="1"/>
        <v>#N/A</v>
      </c>
      <c r="F1009" t="str">
        <f ca="1"/>
        <v>3rd</v>
      </c>
    </row>
    <row r="1010" spans="2:6" x14ac:dyDescent="0.45">
      <c r="B1010" t="str">
        <f ca="1"/>
        <v>McGovern, Miss. Mary</v>
      </c>
      <c r="C1010" t="str">
        <f ca="1"/>
        <v>yes</v>
      </c>
      <c r="D1010" t="str">
        <f ca="1"/>
        <v>female</v>
      </c>
      <c r="E1010" t="e">
        <f ca="1"/>
        <v>#N/A</v>
      </c>
      <c r="F1010" t="str">
        <f ca="1"/>
        <v>3rd</v>
      </c>
    </row>
    <row r="1011" spans="2:6" x14ac:dyDescent="0.45">
      <c r="B1011" t="str">
        <f ca="1"/>
        <v>McGowan, Miss. Anna Annie</v>
      </c>
      <c r="C1011" t="str">
        <f ca="1"/>
        <v>yes</v>
      </c>
      <c r="D1011" t="str">
        <f ca="1"/>
        <v>female</v>
      </c>
      <c r="E1011">
        <f ca="1"/>
        <v>15</v>
      </c>
      <c r="F1011" t="str">
        <f ca="1"/>
        <v>3rd</v>
      </c>
    </row>
    <row r="1012" spans="2:6" x14ac:dyDescent="0.45">
      <c r="B1012" t="str">
        <f ca="1"/>
        <v>McGowan, Miss. Katherine</v>
      </c>
      <c r="C1012" t="str">
        <f ca="1"/>
        <v>no</v>
      </c>
      <c r="D1012" t="str">
        <f ca="1"/>
        <v>female</v>
      </c>
      <c r="E1012">
        <f ca="1"/>
        <v>35</v>
      </c>
      <c r="F1012" t="str">
        <f ca="1"/>
        <v>3rd</v>
      </c>
    </row>
    <row r="1013" spans="2:6" x14ac:dyDescent="0.45">
      <c r="B1013" t="str">
        <f ca="1"/>
        <v>McMahon, Mr. Martin</v>
      </c>
      <c r="C1013" t="str">
        <f ca="1"/>
        <v>no</v>
      </c>
      <c r="D1013" t="str">
        <f ca="1"/>
        <v>male</v>
      </c>
      <c r="E1013" t="e">
        <f ca="1"/>
        <v>#N/A</v>
      </c>
      <c r="F1013" t="str">
        <f ca="1"/>
        <v>3rd</v>
      </c>
    </row>
    <row r="1014" spans="2:6" x14ac:dyDescent="0.45">
      <c r="B1014" t="str">
        <f ca="1"/>
        <v>McNamee, Mr. Neal</v>
      </c>
      <c r="C1014" t="str">
        <f ca="1"/>
        <v>no</v>
      </c>
      <c r="D1014" t="str">
        <f ca="1"/>
        <v>male</v>
      </c>
      <c r="E1014">
        <f ca="1"/>
        <v>24</v>
      </c>
      <c r="F1014" t="str">
        <f ca="1"/>
        <v>3rd</v>
      </c>
    </row>
    <row r="1015" spans="2:6" x14ac:dyDescent="0.45">
      <c r="B1015" t="str">
        <f ca="1"/>
        <v>McNamee, Mrs. Neal (Eileen O'Le</v>
      </c>
      <c r="C1015" t="str">
        <f ca="1"/>
        <v>no</v>
      </c>
      <c r="D1015" t="str">
        <f ca="1"/>
        <v>female</v>
      </c>
      <c r="E1015">
        <f ca="1"/>
        <v>19</v>
      </c>
      <c r="F1015" t="str">
        <f ca="1"/>
        <v>3rd</v>
      </c>
    </row>
    <row r="1016" spans="2:6" x14ac:dyDescent="0.45">
      <c r="B1016" t="str">
        <f ca="1"/>
        <v>McNeill, Miss. Bridget</v>
      </c>
      <c r="C1016" t="str">
        <f ca="1"/>
        <v>no</v>
      </c>
      <c r="D1016" t="str">
        <f ca="1"/>
        <v>female</v>
      </c>
      <c r="E1016" t="e">
        <f ca="1"/>
        <v>#N/A</v>
      </c>
      <c r="F1016" t="str">
        <f ca="1"/>
        <v>3rd</v>
      </c>
    </row>
    <row r="1017" spans="2:6" x14ac:dyDescent="0.45">
      <c r="B1017" t="str">
        <f ca="1"/>
        <v>Meanwell, Miss. (Marion Ogden)</v>
      </c>
      <c r="C1017" t="str">
        <f ca="1"/>
        <v>no</v>
      </c>
      <c r="D1017" t="str">
        <f ca="1"/>
        <v>female</v>
      </c>
      <c r="E1017" t="e">
        <f ca="1"/>
        <v>#N/A</v>
      </c>
      <c r="F1017" t="str">
        <f ca="1"/>
        <v>3rd</v>
      </c>
    </row>
    <row r="1018" spans="2:6" x14ac:dyDescent="0.45">
      <c r="B1018" t="str">
        <f ca="1"/>
        <v>Meek, Mrs. Thomas (Annie Louise</v>
      </c>
      <c r="C1018" t="str">
        <f ca="1"/>
        <v>no</v>
      </c>
      <c r="D1018" t="str">
        <f ca="1"/>
        <v>female</v>
      </c>
      <c r="E1018" t="e">
        <f ca="1"/>
        <v>#N/A</v>
      </c>
      <c r="F1018" t="str">
        <f ca="1"/>
        <v>3rd</v>
      </c>
    </row>
    <row r="1019" spans="2:6" x14ac:dyDescent="0.45">
      <c r="B1019" t="str">
        <f ca="1"/>
        <v>Meo, Mr. Alfonzo</v>
      </c>
      <c r="C1019" t="str">
        <f ca="1"/>
        <v>no</v>
      </c>
      <c r="D1019" t="str">
        <f ca="1"/>
        <v>male</v>
      </c>
      <c r="E1019">
        <f ca="1"/>
        <v>55.5</v>
      </c>
      <c r="F1019" t="str">
        <f ca="1"/>
        <v>3rd</v>
      </c>
    </row>
    <row r="1020" spans="2:6" x14ac:dyDescent="0.45">
      <c r="B1020" t="str">
        <f ca="1"/>
        <v>Mernagh, Mr. Robert</v>
      </c>
      <c r="C1020" t="str">
        <f ca="1"/>
        <v>no</v>
      </c>
      <c r="D1020" t="str">
        <f ca="1"/>
        <v>male</v>
      </c>
      <c r="E1020" t="e">
        <f ca="1"/>
        <v>#N/A</v>
      </c>
      <c r="F1020" t="str">
        <f ca="1"/>
        <v>3rd</v>
      </c>
    </row>
    <row r="1021" spans="2:6" x14ac:dyDescent="0.45">
      <c r="B1021" t="str">
        <f ca="1"/>
        <v>Midtsjo, Mr. Karl Albert</v>
      </c>
      <c r="C1021" t="str">
        <f ca="1"/>
        <v>yes</v>
      </c>
      <c r="D1021" t="str">
        <f ca="1"/>
        <v>male</v>
      </c>
      <c r="E1021">
        <f ca="1"/>
        <v>21</v>
      </c>
      <c r="F1021" t="str">
        <f ca="1"/>
        <v>3rd</v>
      </c>
    </row>
    <row r="1022" spans="2:6" x14ac:dyDescent="0.45">
      <c r="B1022" t="str">
        <f ca="1"/>
        <v>Miles, Mr. Frank</v>
      </c>
      <c r="C1022" t="str">
        <f ca="1"/>
        <v>no</v>
      </c>
      <c r="D1022" t="str">
        <f ca="1"/>
        <v>male</v>
      </c>
      <c r="E1022" t="e">
        <f ca="1"/>
        <v>#N/A</v>
      </c>
      <c r="F1022" t="str">
        <f ca="1"/>
        <v>3rd</v>
      </c>
    </row>
    <row r="1023" spans="2:6" x14ac:dyDescent="0.45">
      <c r="B1023" t="str">
        <f ca="1"/>
        <v>Mineff, Mr. Ivan</v>
      </c>
      <c r="C1023" t="str">
        <f ca="1"/>
        <v>no</v>
      </c>
      <c r="D1023" t="str">
        <f ca="1"/>
        <v>male</v>
      </c>
      <c r="E1023">
        <f ca="1"/>
        <v>24</v>
      </c>
      <c r="F1023" t="str">
        <f ca="1"/>
        <v>3rd</v>
      </c>
    </row>
    <row r="1024" spans="2:6" x14ac:dyDescent="0.45">
      <c r="B1024" t="str">
        <f ca="1"/>
        <v>Minkoff, Mr. Lazar</v>
      </c>
      <c r="C1024" t="str">
        <f ca="1"/>
        <v>no</v>
      </c>
      <c r="D1024" t="str">
        <f ca="1"/>
        <v>male</v>
      </c>
      <c r="E1024">
        <f ca="1"/>
        <v>21</v>
      </c>
      <c r="F1024" t="str">
        <f ca="1"/>
        <v>3rd</v>
      </c>
    </row>
    <row r="1025" spans="2:6" x14ac:dyDescent="0.45">
      <c r="B1025" t="str">
        <f ca="1"/>
        <v>Mionoff, Mr. Stoytcho</v>
      </c>
      <c r="C1025" t="str">
        <f ca="1"/>
        <v>no</v>
      </c>
      <c r="D1025" t="str">
        <f ca="1"/>
        <v>male</v>
      </c>
      <c r="E1025">
        <f ca="1"/>
        <v>28</v>
      </c>
      <c r="F1025" t="str">
        <f ca="1"/>
        <v>3rd</v>
      </c>
    </row>
    <row r="1026" spans="2:6" x14ac:dyDescent="0.45">
      <c r="B1026" t="str">
        <f ca="1"/>
        <v>Mitkoff, Mr. Mito</v>
      </c>
      <c r="C1026" t="str">
        <f ca="1"/>
        <v>no</v>
      </c>
      <c r="D1026" t="str">
        <f ca="1"/>
        <v>male</v>
      </c>
      <c r="E1026" t="e">
        <f ca="1"/>
        <v>#N/A</v>
      </c>
      <c r="F1026" t="str">
        <f ca="1"/>
        <v>3rd</v>
      </c>
    </row>
    <row r="1027" spans="2:6" x14ac:dyDescent="0.45">
      <c r="B1027" t="str">
        <f ca="1"/>
        <v>Mockler, Miss. Helen Mary Elli</v>
      </c>
      <c r="C1027" t="str">
        <f ca="1"/>
        <v>yes</v>
      </c>
      <c r="D1027" t="str">
        <f ca="1"/>
        <v>female</v>
      </c>
      <c r="E1027" t="e">
        <f ca="1"/>
        <v>#N/A</v>
      </c>
      <c r="F1027" t="str">
        <f ca="1"/>
        <v>3rd</v>
      </c>
    </row>
    <row r="1028" spans="2:6" x14ac:dyDescent="0.45">
      <c r="B1028" t="str">
        <f ca="1"/>
        <v>Moen, Mr. Sigurd Hansen</v>
      </c>
      <c r="C1028" t="str">
        <f ca="1"/>
        <v>no</v>
      </c>
      <c r="D1028" t="str">
        <f ca="1"/>
        <v>male</v>
      </c>
      <c r="E1028">
        <f ca="1"/>
        <v>25</v>
      </c>
      <c r="F1028" t="str">
        <f ca="1"/>
        <v>3rd</v>
      </c>
    </row>
    <row r="1029" spans="2:6" x14ac:dyDescent="0.45">
      <c r="B1029" t="str">
        <f ca="1"/>
        <v>Moor, Master. Meier</v>
      </c>
      <c r="C1029" t="str">
        <f ca="1"/>
        <v>yes</v>
      </c>
      <c r="D1029" t="str">
        <f ca="1"/>
        <v>male</v>
      </c>
      <c r="E1029">
        <f ca="1"/>
        <v>6</v>
      </c>
      <c r="F1029" t="str">
        <f ca="1"/>
        <v>3rd</v>
      </c>
    </row>
    <row r="1030" spans="2:6" x14ac:dyDescent="0.45">
      <c r="B1030" t="str">
        <f ca="1"/>
        <v>Moor, Mrs. (Beila)</v>
      </c>
      <c r="C1030" t="str">
        <f ca="1"/>
        <v>yes</v>
      </c>
      <c r="D1030" t="str">
        <f ca="1"/>
        <v>female</v>
      </c>
      <c r="E1030">
        <f ca="1"/>
        <v>27</v>
      </c>
      <c r="F1030" t="str">
        <f ca="1"/>
        <v>3rd</v>
      </c>
    </row>
    <row r="1031" spans="2:6" x14ac:dyDescent="0.45">
      <c r="B1031" t="str">
        <f ca="1"/>
        <v>Moore, Mr. Leonard Charles</v>
      </c>
      <c r="C1031" t="str">
        <f ca="1"/>
        <v>no</v>
      </c>
      <c r="D1031" t="str">
        <f ca="1"/>
        <v>male</v>
      </c>
      <c r="E1031" t="e">
        <f ca="1"/>
        <v>#N/A</v>
      </c>
      <c r="F1031" t="str">
        <f ca="1"/>
        <v>3rd</v>
      </c>
    </row>
    <row r="1032" spans="2:6" x14ac:dyDescent="0.45">
      <c r="B1032" t="str">
        <f ca="1"/>
        <v>Moran, Miss. Bertha</v>
      </c>
      <c r="C1032" t="str">
        <f ca="1"/>
        <v>yes</v>
      </c>
      <c r="D1032" t="str">
        <f ca="1"/>
        <v>female</v>
      </c>
      <c r="E1032" t="e">
        <f ca="1"/>
        <v>#N/A</v>
      </c>
      <c r="F1032" t="str">
        <f ca="1"/>
        <v>3rd</v>
      </c>
    </row>
    <row r="1033" spans="2:6" x14ac:dyDescent="0.45">
      <c r="B1033" t="str">
        <f ca="1"/>
        <v>Moran, Mr. Daniel J</v>
      </c>
      <c r="C1033" t="str">
        <f ca="1"/>
        <v>no</v>
      </c>
      <c r="D1033" t="str">
        <f ca="1"/>
        <v>male</v>
      </c>
      <c r="E1033" t="e">
        <f ca="1"/>
        <v>#N/A</v>
      </c>
      <c r="F1033" t="str">
        <f ca="1"/>
        <v>3rd</v>
      </c>
    </row>
    <row r="1034" spans="2:6" x14ac:dyDescent="0.45">
      <c r="B1034" t="str">
        <f ca="1"/>
        <v>Moran, Mr. James</v>
      </c>
      <c r="C1034" t="str">
        <f ca="1"/>
        <v>no</v>
      </c>
      <c r="D1034" t="str">
        <f ca="1"/>
        <v>male</v>
      </c>
      <c r="E1034" t="e">
        <f ca="1"/>
        <v>#N/A</v>
      </c>
      <c r="F1034" t="str">
        <f ca="1"/>
        <v>3rd</v>
      </c>
    </row>
    <row r="1035" spans="2:6" x14ac:dyDescent="0.45">
      <c r="B1035" t="str">
        <f ca="1"/>
        <v>Morley, Mr. William</v>
      </c>
      <c r="C1035" t="str">
        <f ca="1"/>
        <v>no</v>
      </c>
      <c r="D1035" t="str">
        <f ca="1"/>
        <v>male</v>
      </c>
      <c r="E1035">
        <f ca="1"/>
        <v>34</v>
      </c>
      <c r="F1035" t="str">
        <f ca="1"/>
        <v>3rd</v>
      </c>
    </row>
    <row r="1036" spans="2:6" x14ac:dyDescent="0.45">
      <c r="B1036" t="str">
        <f ca="1"/>
        <v>Morrow, Mr. Thomas Rowan</v>
      </c>
      <c r="C1036" t="str">
        <f ca="1"/>
        <v>no</v>
      </c>
      <c r="D1036" t="str">
        <f ca="1"/>
        <v>male</v>
      </c>
      <c r="E1036" t="e">
        <f ca="1"/>
        <v>#N/A</v>
      </c>
      <c r="F1036" t="str">
        <f ca="1"/>
        <v>3rd</v>
      </c>
    </row>
    <row r="1037" spans="2:6" x14ac:dyDescent="0.45">
      <c r="B1037" t="str">
        <f ca="1"/>
        <v>Moss, Mr. Albert Johan</v>
      </c>
      <c r="C1037" t="str">
        <f ca="1"/>
        <v>yes</v>
      </c>
      <c r="D1037" t="str">
        <f ca="1"/>
        <v>male</v>
      </c>
      <c r="E1037" t="e">
        <f ca="1"/>
        <v>#N/A</v>
      </c>
      <c r="F1037" t="str">
        <f ca="1"/>
        <v>3rd</v>
      </c>
    </row>
    <row r="1038" spans="2:6" x14ac:dyDescent="0.45">
      <c r="B1038" t="str">
        <f ca="1"/>
        <v>Moubarek, Master. Gerios</v>
      </c>
      <c r="C1038" t="str">
        <f ca="1"/>
        <v>yes</v>
      </c>
      <c r="D1038" t="str">
        <f ca="1"/>
        <v>male</v>
      </c>
      <c r="E1038" t="e">
        <f ca="1"/>
        <v>#N/A</v>
      </c>
      <c r="F1038" t="str">
        <f ca="1"/>
        <v>3rd</v>
      </c>
    </row>
    <row r="1039" spans="2:6" x14ac:dyDescent="0.45">
      <c r="B1039" t="str">
        <f ca="1"/>
        <v>Moubarek, Master. Halim Gonios</v>
      </c>
      <c r="C1039" t="str">
        <f ca="1"/>
        <v>yes</v>
      </c>
      <c r="D1039" t="str">
        <f ca="1"/>
        <v>male</v>
      </c>
      <c r="E1039" t="e">
        <f ca="1"/>
        <v>#N/A</v>
      </c>
      <c r="F1039" t="str">
        <f ca="1"/>
        <v>3rd</v>
      </c>
    </row>
    <row r="1040" spans="2:6" x14ac:dyDescent="0.45">
      <c r="B1040" t="str">
        <f ca="1"/>
        <v>Moubarek, Mrs. George (Omine A</v>
      </c>
      <c r="C1040" t="str">
        <f ca="1"/>
        <v>yes</v>
      </c>
      <c r="D1040" t="str">
        <f ca="1"/>
        <v>female</v>
      </c>
      <c r="E1040" t="e">
        <f ca="1"/>
        <v>#N/A</v>
      </c>
      <c r="F1040" t="str">
        <f ca="1"/>
        <v>3rd</v>
      </c>
    </row>
    <row r="1041" spans="2:6" x14ac:dyDescent="0.45">
      <c r="B1041" t="str">
        <f ca="1"/>
        <v>Moussa, Mrs. (Mantoura Boulos)</v>
      </c>
      <c r="C1041" t="str">
        <f ca="1"/>
        <v>yes</v>
      </c>
      <c r="D1041" t="str">
        <f ca="1"/>
        <v>female</v>
      </c>
      <c r="E1041" t="e">
        <f ca="1"/>
        <v>#N/A</v>
      </c>
      <c r="F1041" t="str">
        <f ca="1"/>
        <v>3rd</v>
      </c>
    </row>
    <row r="1042" spans="2:6" x14ac:dyDescent="0.45">
      <c r="B1042" t="str">
        <f ca="1"/>
        <v>Moutal, Mr. Rahamin Haim</v>
      </c>
      <c r="C1042" t="str">
        <f ca="1"/>
        <v>no</v>
      </c>
      <c r="D1042" t="str">
        <f ca="1"/>
        <v>male</v>
      </c>
      <c r="E1042" t="e">
        <f ca="1"/>
        <v>#N/A</v>
      </c>
      <c r="F1042" t="str">
        <f ca="1"/>
        <v>3rd</v>
      </c>
    </row>
    <row r="1043" spans="2:6" x14ac:dyDescent="0.45">
      <c r="B1043" t="str">
        <f ca="1"/>
        <v>Mullens, Miss. Katherine Katie</v>
      </c>
      <c r="C1043" t="str">
        <f ca="1"/>
        <v>yes</v>
      </c>
      <c r="D1043" t="str">
        <f ca="1"/>
        <v>female</v>
      </c>
      <c r="E1043" t="e">
        <f ca="1"/>
        <v>#N/A</v>
      </c>
      <c r="F1043" t="str">
        <f ca="1"/>
        <v>3rd</v>
      </c>
    </row>
    <row r="1044" spans="2:6" x14ac:dyDescent="0.45">
      <c r="B1044" t="str">
        <f ca="1"/>
        <v>Mulvihill, Miss. Bertha E</v>
      </c>
      <c r="C1044" t="str">
        <f ca="1"/>
        <v>yes</v>
      </c>
      <c r="D1044" t="str">
        <f ca="1"/>
        <v>female</v>
      </c>
      <c r="E1044">
        <f ca="1"/>
        <v>24</v>
      </c>
      <c r="F1044" t="str">
        <f ca="1"/>
        <v>3rd</v>
      </c>
    </row>
    <row r="1045" spans="2:6" x14ac:dyDescent="0.45">
      <c r="B1045" t="str">
        <f ca="1"/>
        <v>Murdlin, Mr. Joseph</v>
      </c>
      <c r="C1045" t="str">
        <f ca="1"/>
        <v>no</v>
      </c>
      <c r="D1045" t="str">
        <f ca="1"/>
        <v>male</v>
      </c>
      <c r="E1045" t="e">
        <f ca="1"/>
        <v>#N/A</v>
      </c>
      <c r="F1045" t="str">
        <f ca="1"/>
        <v>3rd</v>
      </c>
    </row>
    <row r="1046" spans="2:6" x14ac:dyDescent="0.45">
      <c r="B1046" t="str">
        <f ca="1"/>
        <v>Murphy, Miss. Katherine Kate</v>
      </c>
      <c r="C1046" t="str">
        <f ca="1"/>
        <v>yes</v>
      </c>
      <c r="D1046" t="str">
        <f ca="1"/>
        <v>female</v>
      </c>
      <c r="E1046" t="e">
        <f ca="1"/>
        <v>#N/A</v>
      </c>
      <c r="F1046" t="str">
        <f ca="1"/>
        <v>3rd</v>
      </c>
    </row>
    <row r="1047" spans="2:6" x14ac:dyDescent="0.45">
      <c r="B1047" t="str">
        <f ca="1"/>
        <v>Murphy, Miss. Margaret Jane</v>
      </c>
      <c r="C1047" t="str">
        <f ca="1"/>
        <v>yes</v>
      </c>
      <c r="D1047" t="str">
        <f ca="1"/>
        <v>female</v>
      </c>
      <c r="E1047" t="e">
        <f ca="1"/>
        <v>#N/A</v>
      </c>
      <c r="F1047" t="str">
        <f ca="1"/>
        <v>3rd</v>
      </c>
    </row>
    <row r="1048" spans="2:6" x14ac:dyDescent="0.45">
      <c r="B1048" t="str">
        <f ca="1"/>
        <v>Murphy, Miss. Nora</v>
      </c>
      <c r="C1048" t="str">
        <f ca="1"/>
        <v>yes</v>
      </c>
      <c r="D1048" t="str">
        <f ca="1"/>
        <v>female</v>
      </c>
      <c r="E1048" t="e">
        <f ca="1"/>
        <v>#N/A</v>
      </c>
      <c r="F1048" t="str">
        <f ca="1"/>
        <v>3rd</v>
      </c>
    </row>
    <row r="1049" spans="2:6" x14ac:dyDescent="0.45">
      <c r="B1049" t="str">
        <f ca="1"/>
        <v>Myhrman, Mr. Pehr Fabian Oliver</v>
      </c>
      <c r="C1049" t="str">
        <f ca="1"/>
        <v>no</v>
      </c>
      <c r="D1049" t="str">
        <f ca="1"/>
        <v>male</v>
      </c>
      <c r="E1049">
        <f ca="1"/>
        <v>18</v>
      </c>
      <c r="F1049" t="str">
        <f ca="1"/>
        <v>3rd</v>
      </c>
    </row>
    <row r="1050" spans="2:6" x14ac:dyDescent="0.45">
      <c r="B1050" t="str">
        <f ca="1"/>
        <v>Naidenoff, Mr. Penko</v>
      </c>
      <c r="C1050" t="str">
        <f ca="1"/>
        <v>no</v>
      </c>
      <c r="D1050" t="str">
        <f ca="1"/>
        <v>male</v>
      </c>
      <c r="E1050">
        <f ca="1"/>
        <v>22</v>
      </c>
      <c r="F1050" t="str">
        <f ca="1"/>
        <v>3rd</v>
      </c>
    </row>
    <row r="1051" spans="2:6" x14ac:dyDescent="0.45">
      <c r="B1051" t="str">
        <f ca="1"/>
        <v>Najib, Miss. Adele Kiamie Jane</v>
      </c>
      <c r="C1051" t="str">
        <f ca="1"/>
        <v>yes</v>
      </c>
      <c r="D1051" t="str">
        <f ca="1"/>
        <v>female</v>
      </c>
      <c r="E1051">
        <f ca="1"/>
        <v>15</v>
      </c>
      <c r="F1051" t="str">
        <f ca="1"/>
        <v>3rd</v>
      </c>
    </row>
    <row r="1052" spans="2:6" x14ac:dyDescent="0.45">
      <c r="B1052" t="str">
        <f ca="1"/>
        <v>Nakid, Miss. Maria (Mary)</v>
      </c>
      <c r="C1052" t="str">
        <f ca="1"/>
        <v>yes</v>
      </c>
      <c r="D1052" t="str">
        <f ca="1"/>
        <v>female</v>
      </c>
      <c r="E1052">
        <f ca="1"/>
        <v>1</v>
      </c>
      <c r="F1052" t="str">
        <f ca="1"/>
        <v>3rd</v>
      </c>
    </row>
    <row r="1053" spans="2:6" x14ac:dyDescent="0.45">
      <c r="B1053" t="str">
        <f ca="1"/>
        <v>Nakid, Mr. Sahid</v>
      </c>
      <c r="C1053" t="str">
        <f ca="1"/>
        <v>yes</v>
      </c>
      <c r="D1053" t="str">
        <f ca="1"/>
        <v>male</v>
      </c>
      <c r="E1053">
        <f ca="1"/>
        <v>20</v>
      </c>
      <c r="F1053" t="str">
        <f ca="1"/>
        <v>3rd</v>
      </c>
    </row>
    <row r="1054" spans="2:6" x14ac:dyDescent="0.45">
      <c r="B1054" t="str">
        <f ca="1"/>
        <v>Nakid, Mrs. Said (Waika Mary</v>
      </c>
      <c r="C1054" t="str">
        <f ca="1"/>
        <v>yes</v>
      </c>
      <c r="D1054" t="str">
        <f ca="1"/>
        <v>female</v>
      </c>
      <c r="E1054">
        <f ca="1"/>
        <v>19</v>
      </c>
      <c r="F1054" t="str">
        <f ca="1"/>
        <v>3rd</v>
      </c>
    </row>
    <row r="1055" spans="2:6" x14ac:dyDescent="0.45">
      <c r="B1055" t="str">
        <f ca="1"/>
        <v>Nancarrow, Mr. William Henry</v>
      </c>
      <c r="C1055" t="str">
        <f ca="1"/>
        <v>no</v>
      </c>
      <c r="D1055" t="str">
        <f ca="1"/>
        <v>male</v>
      </c>
      <c r="E1055">
        <f ca="1"/>
        <v>33</v>
      </c>
      <c r="F1055" t="str">
        <f ca="1"/>
        <v>3rd</v>
      </c>
    </row>
    <row r="1056" spans="2:6" x14ac:dyDescent="0.45">
      <c r="B1056" t="str">
        <f ca="1"/>
        <v>Nankoff, Mr. Minko</v>
      </c>
      <c r="C1056" t="str">
        <f ca="1"/>
        <v>no</v>
      </c>
      <c r="D1056" t="str">
        <f ca="1"/>
        <v>male</v>
      </c>
      <c r="E1056" t="e">
        <f ca="1"/>
        <v>#N/A</v>
      </c>
      <c r="F1056" t="str">
        <f ca="1"/>
        <v>3rd</v>
      </c>
    </row>
    <row r="1057" spans="2:6" x14ac:dyDescent="0.45">
      <c r="B1057" t="str">
        <f ca="1"/>
        <v>Nasr, Mr. Mustafa</v>
      </c>
      <c r="C1057" t="str">
        <f ca="1"/>
        <v>no</v>
      </c>
      <c r="D1057" t="str">
        <f ca="1"/>
        <v>male</v>
      </c>
      <c r="E1057" t="e">
        <f ca="1"/>
        <v>#N/A</v>
      </c>
      <c r="F1057" t="str">
        <f ca="1"/>
        <v>3rd</v>
      </c>
    </row>
    <row r="1058" spans="2:6" x14ac:dyDescent="0.45">
      <c r="B1058" t="str">
        <f ca="1"/>
        <v>Naughton, Miss. Hannah</v>
      </c>
      <c r="C1058" t="str">
        <f ca="1"/>
        <v>no</v>
      </c>
      <c r="D1058" t="str">
        <f ca="1"/>
        <v>female</v>
      </c>
      <c r="E1058" t="e">
        <f ca="1"/>
        <v>#N/A</v>
      </c>
      <c r="F1058" t="str">
        <f ca="1"/>
        <v>3rd</v>
      </c>
    </row>
    <row r="1059" spans="2:6" x14ac:dyDescent="0.45">
      <c r="B1059" t="str">
        <f ca="1"/>
        <v>Nenkoff, Mr. Christo</v>
      </c>
      <c r="C1059" t="str">
        <f ca="1"/>
        <v>no</v>
      </c>
      <c r="D1059" t="str">
        <f ca="1"/>
        <v>male</v>
      </c>
      <c r="E1059" t="e">
        <f ca="1"/>
        <v>#N/A</v>
      </c>
      <c r="F1059" t="str">
        <f ca="1"/>
        <v>3rd</v>
      </c>
    </row>
    <row r="1060" spans="2:6" x14ac:dyDescent="0.45">
      <c r="B1060" t="str">
        <f ca="1"/>
        <v>Nicola-Yarred, Master. Elias</v>
      </c>
      <c r="C1060" t="str">
        <f ca="1"/>
        <v>yes</v>
      </c>
      <c r="D1060" t="str">
        <f ca="1"/>
        <v>male</v>
      </c>
      <c r="E1060">
        <f ca="1"/>
        <v>12</v>
      </c>
      <c r="F1060" t="str">
        <f ca="1"/>
        <v>3rd</v>
      </c>
    </row>
    <row r="1061" spans="2:6" x14ac:dyDescent="0.45">
      <c r="B1061" t="str">
        <f ca="1"/>
        <v>Nicola-Yarred, Miss. Jamila</v>
      </c>
      <c r="C1061" t="str">
        <f ca="1"/>
        <v>yes</v>
      </c>
      <c r="D1061" t="str">
        <f ca="1"/>
        <v>female</v>
      </c>
      <c r="E1061">
        <f ca="1"/>
        <v>14</v>
      </c>
      <c r="F1061" t="str">
        <f ca="1"/>
        <v>3rd</v>
      </c>
    </row>
    <row r="1062" spans="2:6" x14ac:dyDescent="0.45">
      <c r="B1062" t="str">
        <f ca="1"/>
        <v>Nieminen, Miss. Manta Josefina</v>
      </c>
      <c r="C1062" t="str">
        <f ca="1"/>
        <v>no</v>
      </c>
      <c r="D1062" t="str">
        <f ca="1"/>
        <v>female</v>
      </c>
      <c r="E1062">
        <f ca="1"/>
        <v>29</v>
      </c>
      <c r="F1062" t="str">
        <f ca="1"/>
        <v>3rd</v>
      </c>
    </row>
    <row r="1063" spans="2:6" x14ac:dyDescent="0.45">
      <c r="B1063" t="str">
        <f ca="1"/>
        <v>Niklasson, Mr. Samuel</v>
      </c>
      <c r="C1063" t="str">
        <f ca="1"/>
        <v>no</v>
      </c>
      <c r="D1063" t="str">
        <f ca="1"/>
        <v>male</v>
      </c>
      <c r="E1063">
        <f ca="1"/>
        <v>28</v>
      </c>
      <c r="F1063" t="str">
        <f ca="1"/>
        <v>3rd</v>
      </c>
    </row>
    <row r="1064" spans="2:6" x14ac:dyDescent="0.45">
      <c r="B1064" t="str">
        <f ca="1"/>
        <v>Nilsson, Miss. Berta Olivia</v>
      </c>
      <c r="C1064" t="str">
        <f ca="1"/>
        <v>yes</v>
      </c>
      <c r="D1064" t="str">
        <f ca="1"/>
        <v>female</v>
      </c>
      <c r="E1064">
        <f ca="1"/>
        <v>18</v>
      </c>
      <c r="F1064" t="str">
        <f ca="1"/>
        <v>3rd</v>
      </c>
    </row>
    <row r="1065" spans="2:6" x14ac:dyDescent="0.45">
      <c r="B1065" t="str">
        <f ca="1"/>
        <v>Nilsson, Miss. Helmina Josefina</v>
      </c>
      <c r="C1065" t="str">
        <f ca="1"/>
        <v>yes</v>
      </c>
      <c r="D1065" t="str">
        <f ca="1"/>
        <v>female</v>
      </c>
      <c r="E1065">
        <f ca="1"/>
        <v>26</v>
      </c>
      <c r="F1065" t="str">
        <f ca="1"/>
        <v>3rd</v>
      </c>
    </row>
    <row r="1066" spans="2:6" x14ac:dyDescent="0.45">
      <c r="B1066" t="str">
        <f ca="1"/>
        <v>Nilsson, Mr. August Ferdinand</v>
      </c>
      <c r="C1066" t="str">
        <f ca="1"/>
        <v>no</v>
      </c>
      <c r="D1066" t="str">
        <f ca="1"/>
        <v>male</v>
      </c>
      <c r="E1066">
        <f ca="1"/>
        <v>21</v>
      </c>
      <c r="F1066" t="str">
        <f ca="1"/>
        <v>3rd</v>
      </c>
    </row>
    <row r="1067" spans="2:6" x14ac:dyDescent="0.45">
      <c r="B1067" t="str">
        <f ca="1"/>
        <v>Nirva, Mr. Iisakki Antino Aijo</v>
      </c>
      <c r="C1067" t="str">
        <f ca="1"/>
        <v>no</v>
      </c>
      <c r="D1067" t="str">
        <f ca="1"/>
        <v>male</v>
      </c>
      <c r="E1067">
        <f ca="1"/>
        <v>41</v>
      </c>
      <c r="F1067" t="str">
        <f ca="1"/>
        <v>3rd</v>
      </c>
    </row>
    <row r="1068" spans="2:6" x14ac:dyDescent="0.45">
      <c r="B1068" t="str">
        <f ca="1"/>
        <v>Niskanen, Mr. Juha</v>
      </c>
      <c r="C1068" t="str">
        <f ca="1"/>
        <v>yes</v>
      </c>
      <c r="D1068" t="str">
        <f ca="1"/>
        <v>male</v>
      </c>
      <c r="E1068">
        <f ca="1"/>
        <v>39</v>
      </c>
      <c r="F1068" t="str">
        <f ca="1"/>
        <v>3rd</v>
      </c>
    </row>
    <row r="1069" spans="2:6" x14ac:dyDescent="0.45">
      <c r="B1069" t="str">
        <f ca="1"/>
        <v>Nosworthy, Mr. Richard Cater</v>
      </c>
      <c r="C1069" t="str">
        <f ca="1"/>
        <v>no</v>
      </c>
      <c r="D1069" t="str">
        <f ca="1"/>
        <v>male</v>
      </c>
      <c r="E1069">
        <f ca="1"/>
        <v>21</v>
      </c>
      <c r="F1069" t="str">
        <f ca="1"/>
        <v>3rd</v>
      </c>
    </row>
    <row r="1070" spans="2:6" x14ac:dyDescent="0.45">
      <c r="B1070" t="str">
        <f ca="1"/>
        <v>Novel, Mr. Mansouer</v>
      </c>
      <c r="C1070" t="str">
        <f ca="1"/>
        <v>no</v>
      </c>
      <c r="D1070" t="str">
        <f ca="1"/>
        <v>male</v>
      </c>
      <c r="E1070">
        <f ca="1"/>
        <v>28.5</v>
      </c>
      <c r="F1070" t="str">
        <f ca="1"/>
        <v>3rd</v>
      </c>
    </row>
    <row r="1071" spans="2:6" x14ac:dyDescent="0.45">
      <c r="B1071" t="str">
        <f ca="1"/>
        <v>Nysten, Miss. Anna Sofia</v>
      </c>
      <c r="C1071" t="str">
        <f ca="1"/>
        <v>yes</v>
      </c>
      <c r="D1071" t="str">
        <f ca="1"/>
        <v>female</v>
      </c>
      <c r="E1071">
        <f ca="1"/>
        <v>22</v>
      </c>
      <c r="F1071" t="str">
        <f ca="1"/>
        <v>3rd</v>
      </c>
    </row>
    <row r="1072" spans="2:6" x14ac:dyDescent="0.45">
      <c r="B1072" t="str">
        <f ca="1"/>
        <v>Nysveen, Mr. Johan Hansen</v>
      </c>
      <c r="C1072" t="str">
        <f ca="1"/>
        <v>no</v>
      </c>
      <c r="D1072" t="str">
        <f ca="1"/>
        <v>male</v>
      </c>
      <c r="E1072">
        <f ca="1"/>
        <v>61</v>
      </c>
      <c r="F1072" t="str">
        <f ca="1"/>
        <v>3rd</v>
      </c>
    </row>
    <row r="1073" spans="2:6" x14ac:dyDescent="0.45">
      <c r="B1073" t="str">
        <f ca="1"/>
        <v>O'Brien, Mr. Thomas</v>
      </c>
      <c r="C1073" t="str">
        <f ca="1"/>
        <v>no</v>
      </c>
      <c r="D1073" t="str">
        <f ca="1"/>
        <v>male</v>
      </c>
      <c r="E1073" t="e">
        <f ca="1"/>
        <v>#N/A</v>
      </c>
      <c r="F1073" t="str">
        <f ca="1"/>
        <v>3rd</v>
      </c>
    </row>
    <row r="1074" spans="2:6" x14ac:dyDescent="0.45">
      <c r="B1074" t="str">
        <f ca="1"/>
        <v>O'Brien, Mr. Timothy</v>
      </c>
      <c r="C1074" t="str">
        <f ca="1"/>
        <v>no</v>
      </c>
      <c r="D1074" t="str">
        <f ca="1"/>
        <v>male</v>
      </c>
      <c r="E1074" t="e">
        <f ca="1"/>
        <v>#N/A</v>
      </c>
      <c r="F1074" t="str">
        <f ca="1"/>
        <v>3rd</v>
      </c>
    </row>
    <row r="1075" spans="2:6" x14ac:dyDescent="0.45">
      <c r="B1075" t="str">
        <f ca="1"/>
        <v xml:space="preserve">O'Brien, Mrs. Thomas (Johanna </v>
      </c>
      <c r="C1075" t="str">
        <f ca="1"/>
        <v>yes</v>
      </c>
      <c r="D1075" t="str">
        <f ca="1"/>
        <v>female</v>
      </c>
      <c r="E1075" t="e">
        <f ca="1"/>
        <v>#N/A</v>
      </c>
      <c r="F1075" t="str">
        <f ca="1"/>
        <v>3rd</v>
      </c>
    </row>
    <row r="1076" spans="2:6" x14ac:dyDescent="0.45">
      <c r="B1076" t="str">
        <f ca="1"/>
        <v>O'Connell, Mr. Patrick D</v>
      </c>
      <c r="C1076" t="str">
        <f ca="1"/>
        <v>no</v>
      </c>
      <c r="D1076" t="str">
        <f ca="1"/>
        <v>male</v>
      </c>
      <c r="E1076" t="e">
        <f ca="1"/>
        <v>#N/A</v>
      </c>
      <c r="F1076" t="str">
        <f ca="1"/>
        <v>3rd</v>
      </c>
    </row>
    <row r="1077" spans="2:6" x14ac:dyDescent="0.45">
      <c r="B1077" t="str">
        <f ca="1"/>
        <v>O'Connor, Mr. Maurice</v>
      </c>
      <c r="C1077" t="str">
        <f ca="1"/>
        <v>no</v>
      </c>
      <c r="D1077" t="str">
        <f ca="1"/>
        <v>male</v>
      </c>
      <c r="E1077" t="e">
        <f ca="1"/>
        <v>#N/A</v>
      </c>
      <c r="F1077" t="str">
        <f ca="1"/>
        <v>3rd</v>
      </c>
    </row>
    <row r="1078" spans="2:6" x14ac:dyDescent="0.45">
      <c r="B1078" t="str">
        <f ca="1"/>
        <v>O'Connor, Mr. Patrick</v>
      </c>
      <c r="C1078" t="str">
        <f ca="1"/>
        <v>no</v>
      </c>
      <c r="D1078" t="str">
        <f ca="1"/>
        <v>male</v>
      </c>
      <c r="E1078" t="e">
        <f ca="1"/>
        <v>#N/A</v>
      </c>
      <c r="F1078" t="str">
        <f ca="1"/>
        <v>3rd</v>
      </c>
    </row>
    <row r="1079" spans="2:6" x14ac:dyDescent="0.45">
      <c r="B1079" t="str">
        <f ca="1"/>
        <v>Odahl, Mr. Nils Martin</v>
      </c>
      <c r="C1079" t="str">
        <f ca="1"/>
        <v>no</v>
      </c>
      <c r="D1079" t="str">
        <f ca="1"/>
        <v>male</v>
      </c>
      <c r="E1079">
        <f ca="1"/>
        <v>23</v>
      </c>
      <c r="F1079" t="str">
        <f ca="1"/>
        <v>3rd</v>
      </c>
    </row>
    <row r="1080" spans="2:6" x14ac:dyDescent="0.45">
      <c r="B1080" t="str">
        <f ca="1"/>
        <v>O'Donoghue, Ms. Bridget</v>
      </c>
      <c r="C1080" t="str">
        <f ca="1"/>
        <v>no</v>
      </c>
      <c r="D1080" t="str">
        <f ca="1"/>
        <v>female</v>
      </c>
      <c r="E1080" t="e">
        <f ca="1"/>
        <v>#N/A</v>
      </c>
      <c r="F1080" t="str">
        <f ca="1"/>
        <v>3rd</v>
      </c>
    </row>
    <row r="1081" spans="2:6" x14ac:dyDescent="0.45">
      <c r="B1081" t="str">
        <f ca="1"/>
        <v>O'Driscoll, Miss. Bridget</v>
      </c>
      <c r="C1081" t="str">
        <f ca="1"/>
        <v>yes</v>
      </c>
      <c r="D1081" t="str">
        <f ca="1"/>
        <v>female</v>
      </c>
      <c r="E1081" t="e">
        <f ca="1"/>
        <v>#N/A</v>
      </c>
      <c r="F1081" t="str">
        <f ca="1"/>
        <v>3rd</v>
      </c>
    </row>
    <row r="1082" spans="2:6" x14ac:dyDescent="0.45">
      <c r="B1082" t="str">
        <f ca="1"/>
        <v>O'Dwyer, Miss. Ellen Nellie</v>
      </c>
      <c r="C1082" t="str">
        <f ca="1"/>
        <v>yes</v>
      </c>
      <c r="D1082" t="str">
        <f ca="1"/>
        <v>female</v>
      </c>
      <c r="E1082" t="e">
        <f ca="1"/>
        <v>#N/A</v>
      </c>
      <c r="F1082" t="str">
        <f ca="1"/>
        <v>3rd</v>
      </c>
    </row>
    <row r="1083" spans="2:6" x14ac:dyDescent="0.45">
      <c r="B1083" t="str">
        <f ca="1"/>
        <v>Ohman, Miss. Velin</v>
      </c>
      <c r="C1083" t="str">
        <f ca="1"/>
        <v>yes</v>
      </c>
      <c r="D1083" t="str">
        <f ca="1"/>
        <v>female</v>
      </c>
      <c r="E1083">
        <f ca="1"/>
        <v>22</v>
      </c>
      <c r="F1083" t="str">
        <f ca="1"/>
        <v>3rd</v>
      </c>
    </row>
    <row r="1084" spans="2:6" x14ac:dyDescent="0.45">
      <c r="B1084" t="str">
        <f ca="1"/>
        <v>O'Keefe, Mr. Patrick</v>
      </c>
      <c r="C1084" t="str">
        <f ca="1"/>
        <v>yes</v>
      </c>
      <c r="D1084" t="str">
        <f ca="1"/>
        <v>male</v>
      </c>
      <c r="E1084" t="e">
        <f ca="1"/>
        <v>#N/A</v>
      </c>
      <c r="F1084" t="str">
        <f ca="1"/>
        <v>3rd</v>
      </c>
    </row>
    <row r="1085" spans="2:6" x14ac:dyDescent="0.45">
      <c r="B1085" t="str">
        <f ca="1"/>
        <v>O'Leary, Miss. Hanora Norah</v>
      </c>
      <c r="C1085" t="str">
        <f ca="1"/>
        <v>yes</v>
      </c>
      <c r="D1085" t="str">
        <f ca="1"/>
        <v>female</v>
      </c>
      <c r="E1085" t="e">
        <f ca="1"/>
        <v>#N/A</v>
      </c>
      <c r="F1085" t="str">
        <f ca="1"/>
        <v>3rd</v>
      </c>
    </row>
    <row r="1086" spans="2:6" x14ac:dyDescent="0.45">
      <c r="B1086" t="str">
        <f ca="1"/>
        <v>Olsen, Master. Artur Karl</v>
      </c>
      <c r="C1086" t="str">
        <f ca="1"/>
        <v>yes</v>
      </c>
      <c r="D1086" t="str">
        <f ca="1"/>
        <v>male</v>
      </c>
      <c r="E1086">
        <f ca="1"/>
        <v>9</v>
      </c>
      <c r="F1086" t="str">
        <f ca="1"/>
        <v>3rd</v>
      </c>
    </row>
    <row r="1087" spans="2:6" x14ac:dyDescent="0.45">
      <c r="B1087" t="str">
        <f ca="1"/>
        <v>Olsen, Mr. Henry Margido</v>
      </c>
      <c r="C1087" t="str">
        <f ca="1"/>
        <v>no</v>
      </c>
      <c r="D1087" t="str">
        <f ca="1"/>
        <v>male</v>
      </c>
      <c r="E1087">
        <f ca="1"/>
        <v>28</v>
      </c>
      <c r="F1087" t="str">
        <f ca="1"/>
        <v>3rd</v>
      </c>
    </row>
    <row r="1088" spans="2:6" x14ac:dyDescent="0.45">
      <c r="B1088" t="str">
        <f ca="1"/>
        <v>Olsen, Mr. Karl Siegwart Andrea</v>
      </c>
      <c r="C1088" t="str">
        <f ca="1"/>
        <v>no</v>
      </c>
      <c r="D1088" t="str">
        <f ca="1"/>
        <v>male</v>
      </c>
      <c r="E1088">
        <f ca="1"/>
        <v>42</v>
      </c>
      <c r="F1088" t="str">
        <f ca="1"/>
        <v>3rd</v>
      </c>
    </row>
    <row r="1089" spans="2:6" x14ac:dyDescent="0.45">
      <c r="B1089" t="str">
        <f ca="1"/>
        <v>Olsen, Mr. Ole Martin</v>
      </c>
      <c r="C1089" t="str">
        <f ca="1"/>
        <v>no</v>
      </c>
      <c r="D1089" t="str">
        <f ca="1"/>
        <v>male</v>
      </c>
      <c r="E1089" t="e">
        <f ca="1"/>
        <v>#N/A</v>
      </c>
      <c r="F1089" t="str">
        <f ca="1"/>
        <v>3rd</v>
      </c>
    </row>
    <row r="1090" spans="2:6" x14ac:dyDescent="0.45">
      <c r="B1090" t="str">
        <f ca="1"/>
        <v>Olsson, Miss. Elina</v>
      </c>
      <c r="C1090" t="str">
        <f ca="1"/>
        <v>no</v>
      </c>
      <c r="D1090" t="str">
        <f ca="1"/>
        <v>female</v>
      </c>
      <c r="E1090">
        <f ca="1"/>
        <v>31</v>
      </c>
      <c r="F1090" t="str">
        <f ca="1"/>
        <v>3rd</v>
      </c>
    </row>
    <row r="1091" spans="2:6" x14ac:dyDescent="0.45">
      <c r="B1091" t="str">
        <f ca="1"/>
        <v>Olsson, Mr. Nils Johan Goransso</v>
      </c>
      <c r="C1091" t="str">
        <f ca="1"/>
        <v>no</v>
      </c>
      <c r="D1091" t="str">
        <f ca="1"/>
        <v>male</v>
      </c>
      <c r="E1091">
        <f ca="1"/>
        <v>28</v>
      </c>
      <c r="F1091" t="str">
        <f ca="1"/>
        <v>3rd</v>
      </c>
    </row>
    <row r="1092" spans="2:6" x14ac:dyDescent="0.45">
      <c r="B1092" t="str">
        <f ca="1"/>
        <v>Olsson, Mr. Oscar Wilhelm</v>
      </c>
      <c r="C1092" t="str">
        <f ca="1"/>
        <v>yes</v>
      </c>
      <c r="D1092" t="str">
        <f ca="1"/>
        <v>male</v>
      </c>
      <c r="E1092">
        <f ca="1"/>
        <v>32</v>
      </c>
      <c r="F1092" t="str">
        <f ca="1"/>
        <v>3rd</v>
      </c>
    </row>
    <row r="1093" spans="2:6" x14ac:dyDescent="0.45">
      <c r="B1093" t="str">
        <f ca="1"/>
        <v>Olsvigen, Mr. Thor Anderson</v>
      </c>
      <c r="C1093" t="str">
        <f ca="1"/>
        <v>no</v>
      </c>
      <c r="D1093" t="str">
        <f ca="1"/>
        <v>male</v>
      </c>
      <c r="E1093">
        <f ca="1"/>
        <v>20</v>
      </c>
      <c r="F1093" t="str">
        <f ca="1"/>
        <v>3rd</v>
      </c>
    </row>
    <row r="1094" spans="2:6" x14ac:dyDescent="0.45">
      <c r="B1094" t="str">
        <f ca="1"/>
        <v>Oreskovic, Miss. Jelka</v>
      </c>
      <c r="C1094" t="str">
        <f ca="1"/>
        <v>no</v>
      </c>
      <c r="D1094" t="str">
        <f ca="1"/>
        <v>female</v>
      </c>
      <c r="E1094">
        <f ca="1"/>
        <v>23</v>
      </c>
      <c r="F1094" t="str">
        <f ca="1"/>
        <v>3rd</v>
      </c>
    </row>
    <row r="1095" spans="2:6" x14ac:dyDescent="0.45">
      <c r="B1095" t="str">
        <f ca="1"/>
        <v>Oreskovic, Miss. Marija</v>
      </c>
      <c r="C1095" t="str">
        <f ca="1"/>
        <v>no</v>
      </c>
      <c r="D1095" t="str">
        <f ca="1"/>
        <v>female</v>
      </c>
      <c r="E1095">
        <f ca="1"/>
        <v>20</v>
      </c>
      <c r="F1095" t="str">
        <f ca="1"/>
        <v>3rd</v>
      </c>
    </row>
    <row r="1096" spans="2:6" x14ac:dyDescent="0.45">
      <c r="B1096" t="str">
        <f ca="1"/>
        <v>Oreskovic, Mr. Luka</v>
      </c>
      <c r="C1096" t="str">
        <f ca="1"/>
        <v>no</v>
      </c>
      <c r="D1096" t="str">
        <f ca="1"/>
        <v>male</v>
      </c>
      <c r="E1096">
        <f ca="1"/>
        <v>20</v>
      </c>
      <c r="F1096" t="str">
        <f ca="1"/>
        <v>3rd</v>
      </c>
    </row>
    <row r="1097" spans="2:6" x14ac:dyDescent="0.45">
      <c r="B1097" t="str">
        <f ca="1"/>
        <v>Osen, Mr. Olaf Elon</v>
      </c>
      <c r="C1097" t="str">
        <f ca="1"/>
        <v>no</v>
      </c>
      <c r="D1097" t="str">
        <f ca="1"/>
        <v>male</v>
      </c>
      <c r="E1097">
        <f ca="1"/>
        <v>16</v>
      </c>
      <c r="F1097" t="str">
        <f ca="1"/>
        <v>3rd</v>
      </c>
    </row>
    <row r="1098" spans="2:6" x14ac:dyDescent="0.45">
      <c r="B1098" t="str">
        <f ca="1"/>
        <v>Osman, Mrs. Mara</v>
      </c>
      <c r="C1098" t="str">
        <f ca="1"/>
        <v>yes</v>
      </c>
      <c r="D1098" t="str">
        <f ca="1"/>
        <v>female</v>
      </c>
      <c r="E1098">
        <f ca="1"/>
        <v>31</v>
      </c>
      <c r="F1098" t="str">
        <f ca="1"/>
        <v>3rd</v>
      </c>
    </row>
    <row r="1099" spans="2:6" x14ac:dyDescent="0.45">
      <c r="B1099" t="str">
        <f ca="1"/>
        <v>O'Sullivan, Miss. Bridget Mary</v>
      </c>
      <c r="C1099" t="str">
        <f ca="1"/>
        <v>no</v>
      </c>
      <c r="D1099" t="str">
        <f ca="1"/>
        <v>female</v>
      </c>
      <c r="E1099" t="e">
        <f ca="1"/>
        <v>#N/A</v>
      </c>
      <c r="F1099" t="str">
        <f ca="1"/>
        <v>3rd</v>
      </c>
    </row>
    <row r="1100" spans="2:6" x14ac:dyDescent="0.45">
      <c r="B1100" t="str">
        <f ca="1"/>
        <v>Palsson, Master. Gosta Leonard</v>
      </c>
      <c r="C1100" t="str">
        <f ca="1"/>
        <v>no</v>
      </c>
      <c r="D1100" t="str">
        <f ca="1"/>
        <v>male</v>
      </c>
      <c r="E1100">
        <f ca="1"/>
        <v>2</v>
      </c>
      <c r="F1100" t="str">
        <f ca="1"/>
        <v>3rd</v>
      </c>
    </row>
    <row r="1101" spans="2:6" x14ac:dyDescent="0.45">
      <c r="B1101" t="str">
        <f ca="1"/>
        <v>Palsson, Master. Paul Folke</v>
      </c>
      <c r="C1101" t="str">
        <f ca="1"/>
        <v>no</v>
      </c>
      <c r="D1101" t="str">
        <f ca="1"/>
        <v>male</v>
      </c>
      <c r="E1101">
        <f ca="1"/>
        <v>6</v>
      </c>
      <c r="F1101" t="str">
        <f ca="1"/>
        <v>3rd</v>
      </c>
    </row>
    <row r="1102" spans="2:6" x14ac:dyDescent="0.45">
      <c r="B1102" t="str">
        <f ca="1"/>
        <v>Palsson, Miss. Stina Viola</v>
      </c>
      <c r="C1102" t="str">
        <f ca="1"/>
        <v>no</v>
      </c>
      <c r="D1102" t="str">
        <f ca="1"/>
        <v>female</v>
      </c>
      <c r="E1102">
        <f ca="1"/>
        <v>3</v>
      </c>
      <c r="F1102" t="str">
        <f ca="1"/>
        <v>3rd</v>
      </c>
    </row>
    <row r="1103" spans="2:6" x14ac:dyDescent="0.45">
      <c r="B1103" t="str">
        <f ca="1"/>
        <v>Palsson, Miss. Torborg Danira</v>
      </c>
      <c r="C1103" t="str">
        <f ca="1"/>
        <v>no</v>
      </c>
      <c r="D1103" t="str">
        <f ca="1"/>
        <v>female</v>
      </c>
      <c r="E1103">
        <f ca="1"/>
        <v>8</v>
      </c>
      <c r="F1103" t="str">
        <f ca="1"/>
        <v>3rd</v>
      </c>
    </row>
    <row r="1104" spans="2:6" x14ac:dyDescent="0.45">
      <c r="B1104" t="str">
        <f ca="1"/>
        <v>Palsson, Mrs. Nils (Alma Cornel</v>
      </c>
      <c r="C1104" t="str">
        <f ca="1"/>
        <v>no</v>
      </c>
      <c r="D1104" t="str">
        <f ca="1"/>
        <v>female</v>
      </c>
      <c r="E1104">
        <f ca="1"/>
        <v>29</v>
      </c>
      <c r="F1104" t="str">
        <f ca="1"/>
        <v>3rd</v>
      </c>
    </row>
    <row r="1105" spans="2:6" x14ac:dyDescent="0.45">
      <c r="B1105" t="str">
        <f ca="1"/>
        <v>Panula, Master. Eino Viljami</v>
      </c>
      <c r="C1105" t="str">
        <f ca="1"/>
        <v>no</v>
      </c>
      <c r="D1105" t="str">
        <f ca="1"/>
        <v>male</v>
      </c>
      <c r="E1105">
        <f ca="1"/>
        <v>1</v>
      </c>
      <c r="F1105" t="str">
        <f ca="1"/>
        <v>3rd</v>
      </c>
    </row>
    <row r="1106" spans="2:6" x14ac:dyDescent="0.45">
      <c r="B1106" t="str">
        <f ca="1"/>
        <v>Panula, Master. Juha Niilo</v>
      </c>
      <c r="C1106" t="str">
        <f ca="1"/>
        <v>no</v>
      </c>
      <c r="D1106" t="str">
        <f ca="1"/>
        <v>male</v>
      </c>
      <c r="E1106">
        <f ca="1"/>
        <v>7</v>
      </c>
      <c r="F1106" t="str">
        <f ca="1"/>
        <v>3rd</v>
      </c>
    </row>
    <row r="1107" spans="2:6" x14ac:dyDescent="0.45">
      <c r="B1107" t="str">
        <f ca="1"/>
        <v>Panula, Master. Urho Abraham</v>
      </c>
      <c r="C1107" t="str">
        <f ca="1"/>
        <v>no</v>
      </c>
      <c r="D1107" t="str">
        <f ca="1"/>
        <v>male</v>
      </c>
      <c r="E1107">
        <f ca="1"/>
        <v>2</v>
      </c>
      <c r="F1107" t="str">
        <f ca="1"/>
        <v>3rd</v>
      </c>
    </row>
    <row r="1108" spans="2:6" x14ac:dyDescent="0.45">
      <c r="B1108" t="str">
        <f ca="1"/>
        <v>Panula, Mr. Ernesti Arvid</v>
      </c>
      <c r="C1108" t="str">
        <f ca="1"/>
        <v>no</v>
      </c>
      <c r="D1108" t="str">
        <f ca="1"/>
        <v>male</v>
      </c>
      <c r="E1108">
        <f ca="1"/>
        <v>16</v>
      </c>
      <c r="F1108" t="str">
        <f ca="1"/>
        <v>3rd</v>
      </c>
    </row>
    <row r="1109" spans="2:6" x14ac:dyDescent="0.45">
      <c r="B1109" t="str">
        <f ca="1"/>
        <v>Panula, Mr. Jaako Arnold</v>
      </c>
      <c r="C1109" t="str">
        <f ca="1"/>
        <v>no</v>
      </c>
      <c r="D1109" t="str">
        <f ca="1"/>
        <v>male</v>
      </c>
      <c r="E1109">
        <f ca="1"/>
        <v>14</v>
      </c>
      <c r="F1109" t="str">
        <f ca="1"/>
        <v>3rd</v>
      </c>
    </row>
    <row r="1110" spans="2:6" x14ac:dyDescent="0.45">
      <c r="B1110" t="str">
        <f ca="1"/>
        <v>Panula, Mrs. Juha (Maria Emilia</v>
      </c>
      <c r="C1110" t="str">
        <f ca="1"/>
        <v>no</v>
      </c>
      <c r="D1110" t="str">
        <f ca="1"/>
        <v>female</v>
      </c>
      <c r="E1110">
        <f ca="1"/>
        <v>41</v>
      </c>
      <c r="F1110" t="str">
        <f ca="1"/>
        <v>3rd</v>
      </c>
    </row>
    <row r="1111" spans="2:6" x14ac:dyDescent="0.45">
      <c r="B1111" t="str">
        <f ca="1"/>
        <v>Pasic, Mr. Jakob</v>
      </c>
      <c r="C1111" t="str">
        <f ca="1"/>
        <v>no</v>
      </c>
      <c r="D1111" t="str">
        <f ca="1"/>
        <v>male</v>
      </c>
      <c r="E1111">
        <f ca="1"/>
        <v>21</v>
      </c>
      <c r="F1111" t="str">
        <f ca="1"/>
        <v>3rd</v>
      </c>
    </row>
    <row r="1112" spans="2:6" x14ac:dyDescent="0.45">
      <c r="B1112" t="str">
        <f ca="1"/>
        <v>Patchett, Mr. George</v>
      </c>
      <c r="C1112" t="str">
        <f ca="1"/>
        <v>no</v>
      </c>
      <c r="D1112" t="str">
        <f ca="1"/>
        <v>male</v>
      </c>
      <c r="E1112">
        <f ca="1"/>
        <v>19</v>
      </c>
      <c r="F1112" t="str">
        <f ca="1"/>
        <v>3rd</v>
      </c>
    </row>
    <row r="1113" spans="2:6" x14ac:dyDescent="0.45">
      <c r="B1113" t="str">
        <f ca="1"/>
        <v>Paulner, Mr. Uscher</v>
      </c>
      <c r="C1113" t="str">
        <f ca="1"/>
        <v>no</v>
      </c>
      <c r="D1113" t="str">
        <f ca="1"/>
        <v>male</v>
      </c>
      <c r="E1113" t="e">
        <f ca="1"/>
        <v>#N/A</v>
      </c>
      <c r="F1113" t="str">
        <f ca="1"/>
        <v>3rd</v>
      </c>
    </row>
    <row r="1114" spans="2:6" x14ac:dyDescent="0.45">
      <c r="B1114" t="str">
        <f ca="1"/>
        <v>Pavlovic, Mr. Stefo</v>
      </c>
      <c r="C1114" t="str">
        <f ca="1"/>
        <v>no</v>
      </c>
      <c r="D1114" t="str">
        <f ca="1"/>
        <v>male</v>
      </c>
      <c r="E1114">
        <f ca="1"/>
        <v>32</v>
      </c>
      <c r="F1114" t="str">
        <f ca="1"/>
        <v>3rd</v>
      </c>
    </row>
    <row r="1115" spans="2:6" x14ac:dyDescent="0.45">
      <c r="B1115" t="str">
        <f ca="1"/>
        <v>Peacock, Master. Alfred Edward</v>
      </c>
      <c r="C1115" t="str">
        <f ca="1"/>
        <v>no</v>
      </c>
      <c r="D1115" t="str">
        <f ca="1"/>
        <v>male</v>
      </c>
      <c r="E1115">
        <f ca="1"/>
        <v>0.75</v>
      </c>
      <c r="F1115" t="str">
        <f ca="1"/>
        <v>3rd</v>
      </c>
    </row>
    <row r="1116" spans="2:6" x14ac:dyDescent="0.45">
      <c r="B1116" t="str">
        <f ca="1"/>
        <v>Peacock, Miss. Treasteall</v>
      </c>
      <c r="C1116" t="str">
        <f ca="1"/>
        <v>no</v>
      </c>
      <c r="D1116" t="str">
        <f ca="1"/>
        <v>female</v>
      </c>
      <c r="E1116">
        <f ca="1"/>
        <v>3</v>
      </c>
      <c r="F1116" t="str">
        <f ca="1"/>
        <v>3rd</v>
      </c>
    </row>
    <row r="1117" spans="2:6" x14ac:dyDescent="0.45">
      <c r="B1117" t="str">
        <f ca="1"/>
        <v>Peacock, Mrs. Benjamin (Edith N</v>
      </c>
      <c r="C1117" t="str">
        <f ca="1"/>
        <v>no</v>
      </c>
      <c r="D1117" t="str">
        <f ca="1"/>
        <v>female</v>
      </c>
      <c r="E1117">
        <f ca="1"/>
        <v>26</v>
      </c>
      <c r="F1117" t="str">
        <f ca="1"/>
        <v>3rd</v>
      </c>
    </row>
    <row r="1118" spans="2:6" x14ac:dyDescent="0.45">
      <c r="B1118" t="str">
        <f ca="1"/>
        <v>Pearce, Mr. Ernest</v>
      </c>
      <c r="C1118" t="str">
        <f ca="1"/>
        <v>no</v>
      </c>
      <c r="D1118" t="str">
        <f ca="1"/>
        <v>male</v>
      </c>
      <c r="E1118" t="e">
        <f ca="1"/>
        <v>#N/A</v>
      </c>
      <c r="F1118" t="str">
        <f ca="1"/>
        <v>3rd</v>
      </c>
    </row>
    <row r="1119" spans="2:6" x14ac:dyDescent="0.45">
      <c r="B1119" t="str">
        <f ca="1"/>
        <v>Pedersen, Mr. Olaf</v>
      </c>
      <c r="C1119" t="str">
        <f ca="1"/>
        <v>no</v>
      </c>
      <c r="D1119" t="str">
        <f ca="1"/>
        <v>male</v>
      </c>
      <c r="E1119" t="e">
        <f ca="1"/>
        <v>#N/A</v>
      </c>
      <c r="F1119" t="str">
        <f ca="1"/>
        <v>3rd</v>
      </c>
    </row>
    <row r="1120" spans="2:6" x14ac:dyDescent="0.45">
      <c r="B1120" t="str">
        <f ca="1"/>
        <v>Peduzzi, Mr. Joseph</v>
      </c>
      <c r="C1120" t="str">
        <f ca="1"/>
        <v>no</v>
      </c>
      <c r="D1120" t="str">
        <f ca="1"/>
        <v>male</v>
      </c>
      <c r="E1120" t="e">
        <f ca="1"/>
        <v>#N/A</v>
      </c>
      <c r="F1120" t="str">
        <f ca="1"/>
        <v>3rd</v>
      </c>
    </row>
    <row r="1121" spans="2:6" x14ac:dyDescent="0.45">
      <c r="B1121" t="str">
        <f ca="1"/>
        <v>Pekoniemi, Mr. Edvard</v>
      </c>
      <c r="C1121" t="str">
        <f ca="1"/>
        <v>no</v>
      </c>
      <c r="D1121" t="str">
        <f ca="1"/>
        <v>male</v>
      </c>
      <c r="E1121">
        <f ca="1"/>
        <v>21</v>
      </c>
      <c r="F1121" t="str">
        <f ca="1"/>
        <v>3rd</v>
      </c>
    </row>
    <row r="1122" spans="2:6" x14ac:dyDescent="0.45">
      <c r="B1122" t="str">
        <f ca="1"/>
        <v>Peltomaki, Mr. Nikolai Johannes</v>
      </c>
      <c r="C1122" t="str">
        <f ca="1"/>
        <v>no</v>
      </c>
      <c r="D1122" t="str">
        <f ca="1"/>
        <v>male</v>
      </c>
      <c r="E1122">
        <f ca="1"/>
        <v>25</v>
      </c>
      <c r="F1122" t="str">
        <f ca="1"/>
        <v>3rd</v>
      </c>
    </row>
    <row r="1123" spans="2:6" x14ac:dyDescent="0.45">
      <c r="B1123" t="str">
        <f ca="1"/>
        <v>Perkin, Mr. John Henry</v>
      </c>
      <c r="C1123" t="str">
        <f ca="1"/>
        <v>no</v>
      </c>
      <c r="D1123" t="str">
        <f ca="1"/>
        <v>male</v>
      </c>
      <c r="E1123">
        <f ca="1"/>
        <v>22</v>
      </c>
      <c r="F1123" t="str">
        <f ca="1"/>
        <v>3rd</v>
      </c>
    </row>
    <row r="1124" spans="2:6" x14ac:dyDescent="0.45">
      <c r="B1124" t="str">
        <f ca="1"/>
        <v>Persson, Mr. Ernst Ulrik</v>
      </c>
      <c r="C1124" t="str">
        <f ca="1"/>
        <v>yes</v>
      </c>
      <c r="D1124" t="str">
        <f ca="1"/>
        <v>male</v>
      </c>
      <c r="E1124">
        <f ca="1"/>
        <v>25</v>
      </c>
      <c r="F1124" t="str">
        <f ca="1"/>
        <v>3rd</v>
      </c>
    </row>
    <row r="1125" spans="2:6" x14ac:dyDescent="0.45">
      <c r="B1125" t="str">
        <f ca="1"/>
        <v>Peter, Master. Michael J</v>
      </c>
      <c r="C1125" t="str">
        <f ca="1"/>
        <v>yes</v>
      </c>
      <c r="D1125" t="str">
        <f ca="1"/>
        <v>male</v>
      </c>
      <c r="E1125" t="e">
        <f ca="1"/>
        <v>#N/A</v>
      </c>
      <c r="F1125" t="str">
        <f ca="1"/>
        <v>3rd</v>
      </c>
    </row>
    <row r="1126" spans="2:6" x14ac:dyDescent="0.45">
      <c r="B1126" t="str">
        <f ca="1"/>
        <v>Peter, Miss. Anna</v>
      </c>
      <c r="C1126" t="str">
        <f ca="1"/>
        <v>yes</v>
      </c>
      <c r="D1126" t="str">
        <f ca="1"/>
        <v>female</v>
      </c>
      <c r="E1126" t="e">
        <f ca="1"/>
        <v>#N/A</v>
      </c>
      <c r="F1126" t="str">
        <f ca="1"/>
        <v>3rd</v>
      </c>
    </row>
    <row r="1127" spans="2:6" x14ac:dyDescent="0.45">
      <c r="B1127" t="str">
        <f ca="1"/>
        <v>Peter, Mrs. Catherine (Catherin</v>
      </c>
      <c r="C1127" t="str">
        <f ca="1"/>
        <v>yes</v>
      </c>
      <c r="D1127" t="str">
        <f ca="1"/>
        <v>female</v>
      </c>
      <c r="E1127" t="e">
        <f ca="1"/>
        <v>#N/A</v>
      </c>
      <c r="F1127" t="str">
        <f ca="1"/>
        <v>3rd</v>
      </c>
    </row>
    <row r="1128" spans="2:6" x14ac:dyDescent="0.45">
      <c r="B1128" t="str">
        <f ca="1"/>
        <v>Peters, Miss. Katie</v>
      </c>
      <c r="C1128" t="str">
        <f ca="1"/>
        <v>no</v>
      </c>
      <c r="D1128" t="str">
        <f ca="1"/>
        <v>female</v>
      </c>
      <c r="E1128" t="e">
        <f ca="1"/>
        <v>#N/A</v>
      </c>
      <c r="F1128" t="str">
        <f ca="1"/>
        <v>3rd</v>
      </c>
    </row>
    <row r="1129" spans="2:6" x14ac:dyDescent="0.45">
      <c r="B1129" t="str">
        <f ca="1"/>
        <v>Petersen, Mr. Marius</v>
      </c>
      <c r="C1129" t="str">
        <f ca="1"/>
        <v>no</v>
      </c>
      <c r="D1129" t="str">
        <f ca="1"/>
        <v>male</v>
      </c>
      <c r="E1129">
        <f ca="1"/>
        <v>24</v>
      </c>
      <c r="F1129" t="str">
        <f ca="1"/>
        <v>3rd</v>
      </c>
    </row>
    <row r="1130" spans="2:6" x14ac:dyDescent="0.45">
      <c r="B1130" t="str">
        <f ca="1"/>
        <v>Petranec, Miss. Matilda</v>
      </c>
      <c r="C1130" t="str">
        <f ca="1"/>
        <v>no</v>
      </c>
      <c r="D1130" t="str">
        <f ca="1"/>
        <v>female</v>
      </c>
      <c r="E1130">
        <f ca="1"/>
        <v>28</v>
      </c>
      <c r="F1130" t="str">
        <f ca="1"/>
        <v>3rd</v>
      </c>
    </row>
    <row r="1131" spans="2:6" x14ac:dyDescent="0.45">
      <c r="B1131" t="str">
        <f ca="1"/>
        <v>Petroff, Mr. Nedelio</v>
      </c>
      <c r="C1131" t="str">
        <f ca="1"/>
        <v>no</v>
      </c>
      <c r="D1131" t="str">
        <f ca="1"/>
        <v>male</v>
      </c>
      <c r="E1131">
        <f ca="1"/>
        <v>19</v>
      </c>
      <c r="F1131" t="str">
        <f ca="1"/>
        <v>3rd</v>
      </c>
    </row>
    <row r="1132" spans="2:6" x14ac:dyDescent="0.45">
      <c r="B1132" t="str">
        <f ca="1"/>
        <v>Petroff, Mr. Pastcho (Pentcho</v>
      </c>
      <c r="C1132" t="str">
        <f ca="1"/>
        <v>no</v>
      </c>
      <c r="D1132" t="str">
        <f ca="1"/>
        <v>male</v>
      </c>
      <c r="E1132" t="e">
        <f ca="1"/>
        <v>#N/A</v>
      </c>
      <c r="F1132" t="str">
        <f ca="1"/>
        <v>3rd</v>
      </c>
    </row>
    <row r="1133" spans="2:6" x14ac:dyDescent="0.45">
      <c r="B1133" t="str">
        <f ca="1"/>
        <v>Petterson, Mr. Johan Emil</v>
      </c>
      <c r="C1133" t="str">
        <f ca="1"/>
        <v>no</v>
      </c>
      <c r="D1133" t="str">
        <f ca="1"/>
        <v>male</v>
      </c>
      <c r="E1133">
        <f ca="1"/>
        <v>25</v>
      </c>
      <c r="F1133" t="str">
        <f ca="1"/>
        <v>3rd</v>
      </c>
    </row>
    <row r="1134" spans="2:6" x14ac:dyDescent="0.45">
      <c r="B1134" t="str">
        <f ca="1"/>
        <v>Pettersson, Miss. Ellen Natalia</v>
      </c>
      <c r="C1134" t="str">
        <f ca="1"/>
        <v>no</v>
      </c>
      <c r="D1134" t="str">
        <f ca="1"/>
        <v>female</v>
      </c>
      <c r="E1134">
        <f ca="1"/>
        <v>18</v>
      </c>
      <c r="F1134" t="str">
        <f ca="1"/>
        <v>3rd</v>
      </c>
    </row>
    <row r="1135" spans="2:6" x14ac:dyDescent="0.45">
      <c r="B1135" t="str">
        <f ca="1"/>
        <v>Pickard, Mr. Berk (Berk Trembis</v>
      </c>
      <c r="C1135" t="str">
        <f ca="1"/>
        <v>yes</v>
      </c>
      <c r="D1135" t="str">
        <f ca="1"/>
        <v>male</v>
      </c>
      <c r="E1135">
        <f ca="1"/>
        <v>32</v>
      </c>
      <c r="F1135" t="str">
        <f ca="1"/>
        <v>3rd</v>
      </c>
    </row>
    <row r="1136" spans="2:6" x14ac:dyDescent="0.45">
      <c r="B1136" t="str">
        <f ca="1"/>
        <v>Plotcharsky, Mr. Vasil</v>
      </c>
      <c r="C1136" t="str">
        <f ca="1"/>
        <v>no</v>
      </c>
      <c r="D1136" t="str">
        <f ca="1"/>
        <v>male</v>
      </c>
      <c r="E1136" t="e">
        <f ca="1"/>
        <v>#N/A</v>
      </c>
      <c r="F1136" t="str">
        <f ca="1"/>
        <v>3rd</v>
      </c>
    </row>
    <row r="1137" spans="2:6" x14ac:dyDescent="0.45">
      <c r="B1137" t="str">
        <f ca="1"/>
        <v>Pokrnic, Mr. Mate</v>
      </c>
      <c r="C1137" t="str">
        <f ca="1"/>
        <v>no</v>
      </c>
      <c r="D1137" t="str">
        <f ca="1"/>
        <v>male</v>
      </c>
      <c r="E1137">
        <f ca="1"/>
        <v>17</v>
      </c>
      <c r="F1137" t="str">
        <f ca="1"/>
        <v>3rd</v>
      </c>
    </row>
    <row r="1138" spans="2:6" x14ac:dyDescent="0.45">
      <c r="B1138" t="str">
        <f ca="1"/>
        <v>Pokrnic, Mr. Tome</v>
      </c>
      <c r="C1138" t="str">
        <f ca="1"/>
        <v>no</v>
      </c>
      <c r="D1138" t="str">
        <f ca="1"/>
        <v>male</v>
      </c>
      <c r="E1138">
        <f ca="1"/>
        <v>24</v>
      </c>
      <c r="F1138" t="str">
        <f ca="1"/>
        <v>3rd</v>
      </c>
    </row>
    <row r="1139" spans="2:6" x14ac:dyDescent="0.45">
      <c r="B1139" t="str">
        <f ca="1"/>
        <v>Radeff, Mr. Alexander</v>
      </c>
      <c r="C1139" t="str">
        <f ca="1"/>
        <v>no</v>
      </c>
      <c r="D1139" t="str">
        <f ca="1"/>
        <v>male</v>
      </c>
      <c r="E1139" t="e">
        <f ca="1"/>
        <v>#N/A</v>
      </c>
      <c r="F1139" t="str">
        <f ca="1"/>
        <v>3rd</v>
      </c>
    </row>
    <row r="1140" spans="2:6" x14ac:dyDescent="0.45">
      <c r="B1140" t="str">
        <f ca="1"/>
        <v>Rasmussen, Mrs. (Lena Jacobsen</v>
      </c>
      <c r="C1140" t="str">
        <f ca="1"/>
        <v>no</v>
      </c>
      <c r="D1140" t="str">
        <f ca="1"/>
        <v>female</v>
      </c>
      <c r="E1140" t="e">
        <f ca="1"/>
        <v>#N/A</v>
      </c>
      <c r="F1140" t="str">
        <f ca="1"/>
        <v>3rd</v>
      </c>
    </row>
    <row r="1141" spans="2:6" x14ac:dyDescent="0.45">
      <c r="B1141" t="str">
        <f ca="1"/>
        <v>Razi, Mr. Raihed</v>
      </c>
      <c r="C1141" t="str">
        <f ca="1"/>
        <v>no</v>
      </c>
      <c r="D1141" t="str">
        <f ca="1"/>
        <v>male</v>
      </c>
      <c r="E1141" t="e">
        <f ca="1"/>
        <v>#N/A</v>
      </c>
      <c r="F1141" t="str">
        <f ca="1"/>
        <v>3rd</v>
      </c>
    </row>
    <row r="1142" spans="2:6" x14ac:dyDescent="0.45">
      <c r="B1142" t="str">
        <f ca="1"/>
        <v>Reed, Mr. James George</v>
      </c>
      <c r="C1142" t="str">
        <f ca="1"/>
        <v>no</v>
      </c>
      <c r="D1142" t="str">
        <f ca="1"/>
        <v>male</v>
      </c>
      <c r="E1142" t="e">
        <f ca="1"/>
        <v>#N/A</v>
      </c>
      <c r="F1142" t="str">
        <f ca="1"/>
        <v>3rd</v>
      </c>
    </row>
    <row r="1143" spans="2:6" x14ac:dyDescent="0.45">
      <c r="B1143" t="str">
        <f ca="1"/>
        <v>Rekic, Mr. Tido</v>
      </c>
      <c r="C1143" t="str">
        <f ca="1"/>
        <v>no</v>
      </c>
      <c r="D1143" t="str">
        <f ca="1"/>
        <v>male</v>
      </c>
      <c r="E1143">
        <f ca="1"/>
        <v>38</v>
      </c>
      <c r="F1143" t="str">
        <f ca="1"/>
        <v>3rd</v>
      </c>
    </row>
    <row r="1144" spans="2:6" x14ac:dyDescent="0.45">
      <c r="B1144" t="str">
        <f ca="1"/>
        <v>Reynolds, Mr. Harold J</v>
      </c>
      <c r="C1144" t="str">
        <f ca="1"/>
        <v>no</v>
      </c>
      <c r="D1144" t="str">
        <f ca="1"/>
        <v>male</v>
      </c>
      <c r="E1144">
        <f ca="1"/>
        <v>21</v>
      </c>
      <c r="F1144" t="str">
        <f ca="1"/>
        <v>3rd</v>
      </c>
    </row>
    <row r="1145" spans="2:6" x14ac:dyDescent="0.45">
      <c r="B1145" t="str">
        <f ca="1"/>
        <v>Rice, Master. Albert</v>
      </c>
      <c r="C1145" t="str">
        <f ca="1"/>
        <v>no</v>
      </c>
      <c r="D1145" t="str">
        <f ca="1"/>
        <v>male</v>
      </c>
      <c r="E1145">
        <f ca="1"/>
        <v>10</v>
      </c>
      <c r="F1145" t="str">
        <f ca="1"/>
        <v>3rd</v>
      </c>
    </row>
    <row r="1146" spans="2:6" x14ac:dyDescent="0.45">
      <c r="B1146" t="str">
        <f ca="1"/>
        <v>Rice, Master. Arthur</v>
      </c>
      <c r="C1146" t="str">
        <f ca="1"/>
        <v>no</v>
      </c>
      <c r="D1146" t="str">
        <f ca="1"/>
        <v>male</v>
      </c>
      <c r="E1146">
        <f ca="1"/>
        <v>4</v>
      </c>
      <c r="F1146" t="str">
        <f ca="1"/>
        <v>3rd</v>
      </c>
    </row>
    <row r="1147" spans="2:6" x14ac:dyDescent="0.45">
      <c r="B1147" t="str">
        <f ca="1"/>
        <v>Rice, Master. Eric</v>
      </c>
      <c r="C1147" t="str">
        <f ca="1"/>
        <v>no</v>
      </c>
      <c r="D1147" t="str">
        <f ca="1"/>
        <v>male</v>
      </c>
      <c r="E1147">
        <f ca="1"/>
        <v>7</v>
      </c>
      <c r="F1147" t="str">
        <f ca="1"/>
        <v>3rd</v>
      </c>
    </row>
    <row r="1148" spans="2:6" x14ac:dyDescent="0.45">
      <c r="B1148" t="str">
        <f ca="1"/>
        <v>Rice, Master. Eugene</v>
      </c>
      <c r="C1148" t="str">
        <f ca="1"/>
        <v>no</v>
      </c>
      <c r="D1148" t="str">
        <f ca="1"/>
        <v>male</v>
      </c>
      <c r="E1148">
        <f ca="1"/>
        <v>2</v>
      </c>
      <c r="F1148" t="str">
        <f ca="1"/>
        <v>3rd</v>
      </c>
    </row>
    <row r="1149" spans="2:6" x14ac:dyDescent="0.45">
      <c r="B1149" t="str">
        <f ca="1"/>
        <v>Rice, Master. George Hugh</v>
      </c>
      <c r="C1149" t="str">
        <f ca="1"/>
        <v>no</v>
      </c>
      <c r="D1149" t="str">
        <f ca="1"/>
        <v>male</v>
      </c>
      <c r="E1149">
        <f ca="1"/>
        <v>8</v>
      </c>
      <c r="F1149" t="str">
        <f ca="1"/>
        <v>3rd</v>
      </c>
    </row>
    <row r="1150" spans="2:6" x14ac:dyDescent="0.45">
      <c r="B1150" t="str">
        <f ca="1"/>
        <v>Rice, Mrs. William (Margaret No</v>
      </c>
      <c r="C1150" t="str">
        <f ca="1"/>
        <v>no</v>
      </c>
      <c r="D1150" t="str">
        <f ca="1"/>
        <v>female</v>
      </c>
      <c r="E1150">
        <f ca="1"/>
        <v>39</v>
      </c>
      <c r="F1150" t="str">
        <f ca="1"/>
        <v>3rd</v>
      </c>
    </row>
    <row r="1151" spans="2:6" x14ac:dyDescent="0.45">
      <c r="B1151" t="str">
        <f ca="1"/>
        <v>Riihivouri, Miss. Susanna Juhan</v>
      </c>
      <c r="C1151" t="str">
        <f ca="1"/>
        <v>no</v>
      </c>
      <c r="D1151" t="str">
        <f ca="1"/>
        <v>female</v>
      </c>
      <c r="E1151">
        <f ca="1"/>
        <v>22</v>
      </c>
      <c r="F1151" t="str">
        <f ca="1"/>
        <v>3rd</v>
      </c>
    </row>
    <row r="1152" spans="2:6" x14ac:dyDescent="0.45">
      <c r="B1152" t="str">
        <f ca="1"/>
        <v>Rintamaki, Mr. Matti</v>
      </c>
      <c r="C1152" t="str">
        <f ca="1"/>
        <v>no</v>
      </c>
      <c r="D1152" t="str">
        <f ca="1"/>
        <v>male</v>
      </c>
      <c r="E1152">
        <f ca="1"/>
        <v>35</v>
      </c>
      <c r="F1152" t="str">
        <f ca="1"/>
        <v>3rd</v>
      </c>
    </row>
    <row r="1153" spans="2:6" x14ac:dyDescent="0.45">
      <c r="B1153" t="str">
        <f ca="1"/>
        <v>Riordan, Miss. Johanna Hannah</v>
      </c>
      <c r="C1153" t="str">
        <f ca="1"/>
        <v>yes</v>
      </c>
      <c r="D1153" t="str">
        <f ca="1"/>
        <v>female</v>
      </c>
      <c r="E1153" t="e">
        <f ca="1"/>
        <v>#N/A</v>
      </c>
      <c r="F1153" t="str">
        <f ca="1"/>
        <v>3rd</v>
      </c>
    </row>
    <row r="1154" spans="2:6" x14ac:dyDescent="0.45">
      <c r="B1154" t="str">
        <f ca="1"/>
        <v>Risien, Mr. Samuel Beard</v>
      </c>
      <c r="C1154" t="str">
        <f ca="1"/>
        <v>no</v>
      </c>
      <c r="D1154" t="str">
        <f ca="1"/>
        <v>male</v>
      </c>
      <c r="E1154" t="e">
        <f ca="1"/>
        <v>#N/A</v>
      </c>
      <c r="F1154" t="str">
        <f ca="1"/>
        <v>3rd</v>
      </c>
    </row>
    <row r="1155" spans="2:6" x14ac:dyDescent="0.45">
      <c r="B1155" t="str">
        <f ca="1"/>
        <v>Risien, Mrs. Samuel (Emma)</v>
      </c>
      <c r="C1155" t="str">
        <f ca="1"/>
        <v>no</v>
      </c>
      <c r="D1155" t="str">
        <f ca="1"/>
        <v>female</v>
      </c>
      <c r="E1155" t="e">
        <f ca="1"/>
        <v>#N/A</v>
      </c>
      <c r="F1155" t="str">
        <f ca="1"/>
        <v>3rd</v>
      </c>
    </row>
    <row r="1156" spans="2:6" x14ac:dyDescent="0.45">
      <c r="B1156" t="str">
        <f ca="1"/>
        <v>Robins, Mr. Alexander A</v>
      </c>
      <c r="C1156" t="str">
        <f ca="1"/>
        <v>no</v>
      </c>
      <c r="D1156" t="str">
        <f ca="1"/>
        <v>male</v>
      </c>
      <c r="E1156">
        <f ca="1"/>
        <v>50</v>
      </c>
      <c r="F1156" t="str">
        <f ca="1"/>
        <v>3rd</v>
      </c>
    </row>
    <row r="1157" spans="2:6" x14ac:dyDescent="0.45">
      <c r="B1157" t="str">
        <f ca="1"/>
        <v>Robins, Mrs. Alexander A (Grace</v>
      </c>
      <c r="C1157" t="str">
        <f ca="1"/>
        <v>no</v>
      </c>
      <c r="D1157" t="str">
        <f ca="1"/>
        <v>female</v>
      </c>
      <c r="E1157">
        <f ca="1"/>
        <v>47</v>
      </c>
      <c r="F1157" t="str">
        <f ca="1"/>
        <v>3rd</v>
      </c>
    </row>
    <row r="1158" spans="2:6" x14ac:dyDescent="0.45">
      <c r="B1158" t="str">
        <f ca="1"/>
        <v>Rogers, Mr. William John</v>
      </c>
      <c r="C1158" t="str">
        <f ca="1"/>
        <v>no</v>
      </c>
      <c r="D1158" t="str">
        <f ca="1"/>
        <v>male</v>
      </c>
      <c r="E1158" t="e">
        <f ca="1"/>
        <v>#N/A</v>
      </c>
      <c r="F1158" t="str">
        <f ca="1"/>
        <v>3rd</v>
      </c>
    </row>
    <row r="1159" spans="2:6" x14ac:dyDescent="0.45">
      <c r="B1159" t="str">
        <f ca="1"/>
        <v>Rommetvedt, Mr. Knud Paust</v>
      </c>
      <c r="C1159" t="str">
        <f ca="1"/>
        <v>no</v>
      </c>
      <c r="D1159" t="str">
        <f ca="1"/>
        <v>male</v>
      </c>
      <c r="E1159" t="e">
        <f ca="1"/>
        <v>#N/A</v>
      </c>
      <c r="F1159" t="str">
        <f ca="1"/>
        <v>3rd</v>
      </c>
    </row>
    <row r="1160" spans="2:6" x14ac:dyDescent="0.45">
      <c r="B1160" t="str">
        <f ca="1"/>
        <v>Rosblom, Miss. Salli Helena</v>
      </c>
      <c r="C1160" t="str">
        <f ca="1"/>
        <v>no</v>
      </c>
      <c r="D1160" t="str">
        <f ca="1"/>
        <v>female</v>
      </c>
      <c r="E1160">
        <f ca="1"/>
        <v>2</v>
      </c>
      <c r="F1160" t="str">
        <f ca="1"/>
        <v>3rd</v>
      </c>
    </row>
    <row r="1161" spans="2:6" x14ac:dyDescent="0.45">
      <c r="B1161" t="str">
        <f ca="1"/>
        <v>Rosblom, Mr. Viktor Richard</v>
      </c>
      <c r="C1161" t="str">
        <f ca="1"/>
        <v>no</v>
      </c>
      <c r="D1161" t="str">
        <f ca="1"/>
        <v>male</v>
      </c>
      <c r="E1161">
        <f ca="1"/>
        <v>18</v>
      </c>
      <c r="F1161" t="str">
        <f ca="1"/>
        <v>3rd</v>
      </c>
    </row>
    <row r="1162" spans="2:6" x14ac:dyDescent="0.45">
      <c r="B1162" t="str">
        <f ca="1"/>
        <v>Rosblom, Mrs. Viktor (Helena Wi</v>
      </c>
      <c r="C1162" t="str">
        <f ca="1"/>
        <v>no</v>
      </c>
      <c r="D1162" t="str">
        <f ca="1"/>
        <v>female</v>
      </c>
      <c r="E1162">
        <f ca="1"/>
        <v>41</v>
      </c>
      <c r="F1162" t="str">
        <f ca="1"/>
        <v>3rd</v>
      </c>
    </row>
    <row r="1163" spans="2:6" x14ac:dyDescent="0.45">
      <c r="B1163" t="str">
        <f ca="1"/>
        <v>Roth, Miss. Sarah A</v>
      </c>
      <c r="C1163" t="str">
        <f ca="1"/>
        <v>yes</v>
      </c>
      <c r="D1163" t="str">
        <f ca="1"/>
        <v>female</v>
      </c>
      <c r="E1163" t="e">
        <f ca="1"/>
        <v>#N/A</v>
      </c>
      <c r="F1163" t="str">
        <f ca="1"/>
        <v>3rd</v>
      </c>
    </row>
    <row r="1164" spans="2:6" x14ac:dyDescent="0.45">
      <c r="B1164" t="str">
        <f ca="1"/>
        <v>Rouse, Mr. Richard Henry</v>
      </c>
      <c r="C1164" t="str">
        <f ca="1"/>
        <v>no</v>
      </c>
      <c r="D1164" t="str">
        <f ca="1"/>
        <v>male</v>
      </c>
      <c r="E1164">
        <f ca="1"/>
        <v>50</v>
      </c>
      <c r="F1164" t="str">
        <f ca="1"/>
        <v>3rd</v>
      </c>
    </row>
    <row r="1165" spans="2:6" x14ac:dyDescent="0.45">
      <c r="B1165" t="str">
        <f ca="1"/>
        <v>Rush, Mr. Alfred George John</v>
      </c>
      <c r="C1165" t="str">
        <f ca="1"/>
        <v>no</v>
      </c>
      <c r="D1165" t="str">
        <f ca="1"/>
        <v>male</v>
      </c>
      <c r="E1165">
        <f ca="1"/>
        <v>16</v>
      </c>
      <c r="F1165" t="str">
        <f ca="1"/>
        <v>3rd</v>
      </c>
    </row>
    <row r="1166" spans="2:6" x14ac:dyDescent="0.45">
      <c r="B1166" t="str">
        <f ca="1"/>
        <v>Ryan, Mr. Edward</v>
      </c>
      <c r="C1166" t="str">
        <f ca="1"/>
        <v>yes</v>
      </c>
      <c r="D1166" t="str">
        <f ca="1"/>
        <v>male</v>
      </c>
      <c r="E1166" t="e">
        <f ca="1"/>
        <v>#N/A</v>
      </c>
      <c r="F1166" t="str">
        <f ca="1"/>
        <v>3rd</v>
      </c>
    </row>
    <row r="1167" spans="2:6" x14ac:dyDescent="0.45">
      <c r="B1167" t="str">
        <f ca="1"/>
        <v>Ryan, Mr. Patrick</v>
      </c>
      <c r="C1167" t="str">
        <f ca="1"/>
        <v>no</v>
      </c>
      <c r="D1167" t="str">
        <f ca="1"/>
        <v>male</v>
      </c>
      <c r="E1167" t="e">
        <f ca="1"/>
        <v>#N/A</v>
      </c>
      <c r="F1167" t="str">
        <f ca="1"/>
        <v>3rd</v>
      </c>
    </row>
    <row r="1168" spans="2:6" x14ac:dyDescent="0.45">
      <c r="B1168" t="str">
        <f ca="1"/>
        <v>Saad, Mr. Amin</v>
      </c>
      <c r="C1168" t="str">
        <f ca="1"/>
        <v>no</v>
      </c>
      <c r="D1168" t="str">
        <f ca="1"/>
        <v>male</v>
      </c>
      <c r="E1168" t="e">
        <f ca="1"/>
        <v>#N/A</v>
      </c>
      <c r="F1168" t="str">
        <f ca="1"/>
        <v>3rd</v>
      </c>
    </row>
    <row r="1169" spans="2:6" x14ac:dyDescent="0.45">
      <c r="B1169" t="str">
        <f ca="1"/>
        <v>Saad, Mr. Khalil</v>
      </c>
      <c r="C1169" t="str">
        <f ca="1"/>
        <v>no</v>
      </c>
      <c r="D1169" t="str">
        <f ca="1"/>
        <v>male</v>
      </c>
      <c r="E1169">
        <f ca="1"/>
        <v>25</v>
      </c>
      <c r="F1169" t="str">
        <f ca="1"/>
        <v>3rd</v>
      </c>
    </row>
    <row r="1170" spans="2:6" x14ac:dyDescent="0.45">
      <c r="B1170" t="str">
        <f ca="1"/>
        <v>Saade, Mr. Jean Nassr</v>
      </c>
      <c r="C1170" t="str">
        <f ca="1"/>
        <v>no</v>
      </c>
      <c r="D1170" t="str">
        <f ca="1"/>
        <v>male</v>
      </c>
      <c r="E1170" t="e">
        <f ca="1"/>
        <v>#N/A</v>
      </c>
      <c r="F1170" t="str">
        <f ca="1"/>
        <v>3rd</v>
      </c>
    </row>
    <row r="1171" spans="2:6" x14ac:dyDescent="0.45">
      <c r="B1171" t="str">
        <f ca="1"/>
        <v>Sadlier, Mr. Matthew</v>
      </c>
      <c r="C1171" t="str">
        <f ca="1"/>
        <v>no</v>
      </c>
      <c r="D1171" t="str">
        <f ca="1"/>
        <v>male</v>
      </c>
      <c r="E1171" t="e">
        <f ca="1"/>
        <v>#N/A</v>
      </c>
      <c r="F1171" t="str">
        <f ca="1"/>
        <v>3rd</v>
      </c>
    </row>
    <row r="1172" spans="2:6" x14ac:dyDescent="0.45">
      <c r="B1172" t="str">
        <f ca="1"/>
        <v>Sadowitz, Mr. Harry</v>
      </c>
      <c r="C1172" t="str">
        <f ca="1"/>
        <v>no</v>
      </c>
      <c r="D1172" t="str">
        <f ca="1"/>
        <v>male</v>
      </c>
      <c r="E1172" t="e">
        <f ca="1"/>
        <v>#N/A</v>
      </c>
      <c r="F1172" t="str">
        <f ca="1"/>
        <v>3rd</v>
      </c>
    </row>
    <row r="1173" spans="2:6" x14ac:dyDescent="0.45">
      <c r="B1173" t="str">
        <f ca="1"/>
        <v>Saether, Mr. Simon Sivertsen</v>
      </c>
      <c r="C1173" t="str">
        <f ca="1"/>
        <v>no</v>
      </c>
      <c r="D1173" t="str">
        <f ca="1"/>
        <v>male</v>
      </c>
      <c r="E1173">
        <f ca="1"/>
        <v>38.5</v>
      </c>
      <c r="F1173" t="str">
        <f ca="1"/>
        <v>3rd</v>
      </c>
    </row>
    <row r="1174" spans="2:6" x14ac:dyDescent="0.45">
      <c r="B1174" t="str">
        <f ca="1"/>
        <v>Sage, Master. Thomas Henry</v>
      </c>
      <c r="C1174" t="str">
        <f ca="1"/>
        <v>no</v>
      </c>
      <c r="D1174" t="str">
        <f ca="1"/>
        <v>male</v>
      </c>
      <c r="E1174" t="e">
        <f ca="1"/>
        <v>#N/A</v>
      </c>
      <c r="F1174" t="str">
        <f ca="1"/>
        <v>3rd</v>
      </c>
    </row>
    <row r="1175" spans="2:6" x14ac:dyDescent="0.45">
      <c r="B1175" t="str">
        <f ca="1"/>
        <v>Sage, Master. William Henry</v>
      </c>
      <c r="C1175" t="str">
        <f ca="1"/>
        <v>no</v>
      </c>
      <c r="D1175" t="str">
        <f ca="1"/>
        <v>male</v>
      </c>
      <c r="E1175">
        <f ca="1"/>
        <v>14.5</v>
      </c>
      <c r="F1175" t="str">
        <f ca="1"/>
        <v>3rd</v>
      </c>
    </row>
    <row r="1176" spans="2:6" x14ac:dyDescent="0.45">
      <c r="B1176" t="str">
        <f ca="1"/>
        <v>Sage, Miss. Ada</v>
      </c>
      <c r="C1176" t="str">
        <f ca="1"/>
        <v>no</v>
      </c>
      <c r="D1176" t="str">
        <f ca="1"/>
        <v>female</v>
      </c>
      <c r="E1176" t="e">
        <f ca="1"/>
        <v>#N/A</v>
      </c>
      <c r="F1176" t="str">
        <f ca="1"/>
        <v>3rd</v>
      </c>
    </row>
    <row r="1177" spans="2:6" x14ac:dyDescent="0.45">
      <c r="B1177" t="str">
        <f ca="1"/>
        <v>Sage, Miss. Constance Gladys</v>
      </c>
      <c r="C1177" t="str">
        <f ca="1"/>
        <v>no</v>
      </c>
      <c r="D1177" t="str">
        <f ca="1"/>
        <v>female</v>
      </c>
      <c r="E1177" t="e">
        <f ca="1"/>
        <v>#N/A</v>
      </c>
      <c r="F1177" t="str">
        <f ca="1"/>
        <v>3rd</v>
      </c>
    </row>
    <row r="1178" spans="2:6" x14ac:dyDescent="0.45">
      <c r="B1178" t="str">
        <f ca="1"/>
        <v>Sage, Miss. Dorothy Edith Doll</v>
      </c>
      <c r="C1178" t="str">
        <f ca="1"/>
        <v>no</v>
      </c>
      <c r="D1178" t="str">
        <f ca="1"/>
        <v>female</v>
      </c>
      <c r="E1178" t="e">
        <f ca="1"/>
        <v>#N/A</v>
      </c>
      <c r="F1178" t="str">
        <f ca="1"/>
        <v>3rd</v>
      </c>
    </row>
    <row r="1179" spans="2:6" x14ac:dyDescent="0.45">
      <c r="B1179" t="str">
        <f ca="1"/>
        <v>Sage, Miss. Stella Anna</v>
      </c>
      <c r="C1179" t="str">
        <f ca="1"/>
        <v>no</v>
      </c>
      <c r="D1179" t="str">
        <f ca="1"/>
        <v>female</v>
      </c>
      <c r="E1179" t="e">
        <f ca="1"/>
        <v>#N/A</v>
      </c>
      <c r="F1179" t="str">
        <f ca="1"/>
        <v>3rd</v>
      </c>
    </row>
    <row r="1180" spans="2:6" x14ac:dyDescent="0.45">
      <c r="B1180" t="str">
        <f ca="1"/>
        <v>Sage, Mr. Douglas Bullen</v>
      </c>
      <c r="C1180" t="str">
        <f ca="1"/>
        <v>no</v>
      </c>
      <c r="D1180" t="str">
        <f ca="1"/>
        <v>male</v>
      </c>
      <c r="E1180" t="e">
        <f ca="1"/>
        <v>#N/A</v>
      </c>
      <c r="F1180" t="str">
        <f ca="1"/>
        <v>3rd</v>
      </c>
    </row>
    <row r="1181" spans="2:6" x14ac:dyDescent="0.45">
      <c r="B1181" t="str">
        <f ca="1"/>
        <v>Sage, Mr. Frederick</v>
      </c>
      <c r="C1181" t="str">
        <f ca="1"/>
        <v>no</v>
      </c>
      <c r="D1181" t="str">
        <f ca="1"/>
        <v>male</v>
      </c>
      <c r="E1181" t="e">
        <f ca="1"/>
        <v>#N/A</v>
      </c>
      <c r="F1181" t="str">
        <f ca="1"/>
        <v>3rd</v>
      </c>
    </row>
    <row r="1182" spans="2:6" x14ac:dyDescent="0.45">
      <c r="B1182" t="str">
        <f ca="1"/>
        <v>Sage, Mr. George John Jr</v>
      </c>
      <c r="C1182" t="str">
        <f ca="1"/>
        <v>no</v>
      </c>
      <c r="D1182" t="str">
        <f ca="1"/>
        <v>male</v>
      </c>
      <c r="E1182" t="e">
        <f ca="1"/>
        <v>#N/A</v>
      </c>
      <c r="F1182" t="str">
        <f ca="1"/>
        <v>3rd</v>
      </c>
    </row>
    <row r="1183" spans="2:6" x14ac:dyDescent="0.45">
      <c r="B1183" t="str">
        <f ca="1"/>
        <v>Sage, Mr. John George</v>
      </c>
      <c r="C1183" t="str">
        <f ca="1"/>
        <v>no</v>
      </c>
      <c r="D1183" t="str">
        <f ca="1"/>
        <v>male</v>
      </c>
      <c r="E1183" t="e">
        <f ca="1"/>
        <v>#N/A</v>
      </c>
      <c r="F1183" t="str">
        <f ca="1"/>
        <v>3rd</v>
      </c>
    </row>
    <row r="1184" spans="2:6" x14ac:dyDescent="0.45">
      <c r="B1184" t="str">
        <f ca="1"/>
        <v>Sage, Mrs. John (Annie Bullen)</v>
      </c>
      <c r="C1184" t="str">
        <f ca="1"/>
        <v>no</v>
      </c>
      <c r="D1184" t="str">
        <f ca="1"/>
        <v>female</v>
      </c>
      <c r="E1184" t="e">
        <f ca="1"/>
        <v>#N/A</v>
      </c>
      <c r="F1184" t="str">
        <f ca="1"/>
        <v>3rd</v>
      </c>
    </row>
    <row r="1185" spans="2:6" x14ac:dyDescent="0.45">
      <c r="B1185" t="str">
        <f ca="1"/>
        <v>Salander, Mr. Karl Johan</v>
      </c>
      <c r="C1185" t="str">
        <f ca="1"/>
        <v>no</v>
      </c>
      <c r="D1185" t="str">
        <f ca="1"/>
        <v>male</v>
      </c>
      <c r="E1185">
        <f ca="1"/>
        <v>24</v>
      </c>
      <c r="F1185" t="str">
        <f ca="1"/>
        <v>3rd</v>
      </c>
    </row>
    <row r="1186" spans="2:6" x14ac:dyDescent="0.45">
      <c r="B1186" t="str">
        <f ca="1"/>
        <v>Salkjelsvik, Miss. Anna Kristin</v>
      </c>
      <c r="C1186" t="str">
        <f ca="1"/>
        <v>yes</v>
      </c>
      <c r="D1186" t="str">
        <f ca="1"/>
        <v>female</v>
      </c>
      <c r="E1186">
        <f ca="1"/>
        <v>21</v>
      </c>
      <c r="F1186" t="str">
        <f ca="1"/>
        <v>3rd</v>
      </c>
    </row>
    <row r="1187" spans="2:6" x14ac:dyDescent="0.45">
      <c r="B1187" t="str">
        <f ca="1"/>
        <v>Salonen, Mr. Johan Werner</v>
      </c>
      <c r="C1187" t="str">
        <f ca="1"/>
        <v>no</v>
      </c>
      <c r="D1187" t="str">
        <f ca="1"/>
        <v>male</v>
      </c>
      <c r="E1187">
        <f ca="1"/>
        <v>39</v>
      </c>
      <c r="F1187" t="str">
        <f ca="1"/>
        <v>3rd</v>
      </c>
    </row>
    <row r="1188" spans="2:6" x14ac:dyDescent="0.45">
      <c r="B1188" t="str">
        <f ca="1"/>
        <v>Samaan, Mr. Elias</v>
      </c>
      <c r="C1188" t="str">
        <f ca="1"/>
        <v>no</v>
      </c>
      <c r="D1188" t="str">
        <f ca="1"/>
        <v>male</v>
      </c>
      <c r="E1188" t="e">
        <f ca="1"/>
        <v>#N/A</v>
      </c>
      <c r="F1188" t="str">
        <f ca="1"/>
        <v>3rd</v>
      </c>
    </row>
    <row r="1189" spans="2:6" x14ac:dyDescent="0.45">
      <c r="B1189" t="str">
        <f ca="1"/>
        <v>Samaan, Mr. Hanna</v>
      </c>
      <c r="C1189" t="str">
        <f ca="1"/>
        <v>no</v>
      </c>
      <c r="D1189" t="str">
        <f ca="1"/>
        <v>male</v>
      </c>
      <c r="E1189" t="e">
        <f ca="1"/>
        <v>#N/A</v>
      </c>
      <c r="F1189" t="str">
        <f ca="1"/>
        <v>3rd</v>
      </c>
    </row>
    <row r="1190" spans="2:6" x14ac:dyDescent="0.45">
      <c r="B1190" t="str">
        <f ca="1"/>
        <v>Samaan, Mr. Youssef</v>
      </c>
      <c r="C1190" t="str">
        <f ca="1"/>
        <v>no</v>
      </c>
      <c r="D1190" t="str">
        <f ca="1"/>
        <v>male</v>
      </c>
      <c r="E1190" t="e">
        <f ca="1"/>
        <v>#N/A</v>
      </c>
      <c r="F1190" t="str">
        <f ca="1"/>
        <v>3rd</v>
      </c>
    </row>
    <row r="1191" spans="2:6" x14ac:dyDescent="0.45">
      <c r="B1191" t="str">
        <f ca="1"/>
        <v>Sandstrom, Miss. Beatrice Irene</v>
      </c>
      <c r="C1191" t="str">
        <f ca="1"/>
        <v>yes</v>
      </c>
      <c r="D1191" t="str">
        <f ca="1"/>
        <v>female</v>
      </c>
      <c r="E1191">
        <f ca="1"/>
        <v>1</v>
      </c>
      <c r="F1191" t="str">
        <f ca="1"/>
        <v>3rd</v>
      </c>
    </row>
    <row r="1192" spans="2:6" x14ac:dyDescent="0.45">
      <c r="B1192" t="str">
        <f ca="1"/>
        <v>Sandstrom, Mrs. Hjalmar (Agnes</v>
      </c>
      <c r="C1192" t="str">
        <f ca="1"/>
        <v>yes</v>
      </c>
      <c r="D1192" t="str">
        <f ca="1"/>
        <v>female</v>
      </c>
      <c r="E1192">
        <f ca="1"/>
        <v>24</v>
      </c>
      <c r="F1192" t="str">
        <f ca="1"/>
        <v>3rd</v>
      </c>
    </row>
    <row r="1193" spans="2:6" x14ac:dyDescent="0.45">
      <c r="B1193" t="str">
        <f ca="1"/>
        <v>Sandstrom, Miss. Marguerite Rut</v>
      </c>
      <c r="C1193" t="str">
        <f ca="1"/>
        <v>yes</v>
      </c>
      <c r="D1193" t="str">
        <f ca="1"/>
        <v>female</v>
      </c>
      <c r="E1193">
        <f ca="1"/>
        <v>4</v>
      </c>
      <c r="F1193" t="str">
        <f ca="1"/>
        <v>3rd</v>
      </c>
    </row>
    <row r="1194" spans="2:6" x14ac:dyDescent="0.45">
      <c r="B1194" t="str">
        <f ca="1"/>
        <v>Sap, Mr. Julius</v>
      </c>
      <c r="C1194" t="str">
        <f ca="1"/>
        <v>yes</v>
      </c>
      <c r="D1194" t="str">
        <f ca="1"/>
        <v>male</v>
      </c>
      <c r="E1194">
        <f ca="1"/>
        <v>25</v>
      </c>
      <c r="F1194" t="str">
        <f ca="1"/>
        <v>3rd</v>
      </c>
    </row>
    <row r="1195" spans="2:6" x14ac:dyDescent="0.45">
      <c r="B1195" t="str">
        <f ca="1"/>
        <v>Saundercock, Mr. William Henry</v>
      </c>
      <c r="C1195" t="str">
        <f ca="1"/>
        <v>no</v>
      </c>
      <c r="D1195" t="str">
        <f ca="1"/>
        <v>male</v>
      </c>
      <c r="E1195">
        <f ca="1"/>
        <v>20</v>
      </c>
      <c r="F1195" t="str">
        <f ca="1"/>
        <v>3rd</v>
      </c>
    </row>
    <row r="1196" spans="2:6" x14ac:dyDescent="0.45">
      <c r="B1196" t="str">
        <f ca="1"/>
        <v>Sawyer, Mr. Frederick Charles</v>
      </c>
      <c r="C1196" t="str">
        <f ca="1"/>
        <v>no</v>
      </c>
      <c r="D1196" t="str">
        <f ca="1"/>
        <v>male</v>
      </c>
      <c r="E1196">
        <f ca="1"/>
        <v>24.5</v>
      </c>
      <c r="F1196" t="str">
        <f ca="1"/>
        <v>3rd</v>
      </c>
    </row>
    <row r="1197" spans="2:6" x14ac:dyDescent="0.45">
      <c r="B1197" t="str">
        <f ca="1"/>
        <v>Scanlan, Mr. James</v>
      </c>
      <c r="C1197" t="str">
        <f ca="1"/>
        <v>no</v>
      </c>
      <c r="D1197" t="str">
        <f ca="1"/>
        <v>male</v>
      </c>
      <c r="E1197" t="e">
        <f ca="1"/>
        <v>#N/A</v>
      </c>
      <c r="F1197" t="str">
        <f ca="1"/>
        <v>3rd</v>
      </c>
    </row>
    <row r="1198" spans="2:6" x14ac:dyDescent="0.45">
      <c r="B1198" t="str">
        <f ca="1"/>
        <v>Sdycoff, Mr. Todor</v>
      </c>
      <c r="C1198" t="str">
        <f ca="1"/>
        <v>no</v>
      </c>
      <c r="D1198" t="str">
        <f ca="1"/>
        <v>male</v>
      </c>
      <c r="E1198" t="e">
        <f ca="1"/>
        <v>#N/A</v>
      </c>
      <c r="F1198" t="str">
        <f ca="1"/>
        <v>3rd</v>
      </c>
    </row>
    <row r="1199" spans="2:6" x14ac:dyDescent="0.45">
      <c r="B1199" t="str">
        <f ca="1"/>
        <v>Shaughnessy, Mr. Patrick</v>
      </c>
      <c r="C1199" t="str">
        <f ca="1"/>
        <v>no</v>
      </c>
      <c r="D1199" t="str">
        <f ca="1"/>
        <v>male</v>
      </c>
      <c r="E1199" t="e">
        <f ca="1"/>
        <v>#N/A</v>
      </c>
      <c r="F1199" t="str">
        <f ca="1"/>
        <v>3rd</v>
      </c>
    </row>
    <row r="1200" spans="2:6" x14ac:dyDescent="0.45">
      <c r="B1200" t="str">
        <f ca="1"/>
        <v>Sheerlinck, Mr. Jan Baptist</v>
      </c>
      <c r="C1200" t="str">
        <f ca="1"/>
        <v>yes</v>
      </c>
      <c r="D1200" t="str">
        <f ca="1"/>
        <v>male</v>
      </c>
      <c r="E1200">
        <f ca="1"/>
        <v>29</v>
      </c>
      <c r="F1200" t="str">
        <f ca="1"/>
        <v>3rd</v>
      </c>
    </row>
    <row r="1201" spans="2:6" x14ac:dyDescent="0.45">
      <c r="B1201" t="str">
        <f ca="1"/>
        <v>Shellard, Mr. Frederick William</v>
      </c>
      <c r="C1201" t="str">
        <f ca="1"/>
        <v>no</v>
      </c>
      <c r="D1201" t="str">
        <f ca="1"/>
        <v>male</v>
      </c>
      <c r="E1201" t="e">
        <f ca="1"/>
        <v>#N/A</v>
      </c>
      <c r="F1201" t="str">
        <f ca="1"/>
        <v>3rd</v>
      </c>
    </row>
    <row r="1202" spans="2:6" x14ac:dyDescent="0.45">
      <c r="B1202" t="str">
        <f ca="1"/>
        <v>Shine, Miss. Ellen Natalia</v>
      </c>
      <c r="C1202" t="str">
        <f ca="1"/>
        <v>yes</v>
      </c>
      <c r="D1202" t="str">
        <f ca="1"/>
        <v>female</v>
      </c>
      <c r="E1202" t="e">
        <f ca="1"/>
        <v>#N/A</v>
      </c>
      <c r="F1202" t="str">
        <f ca="1"/>
        <v>3rd</v>
      </c>
    </row>
    <row r="1203" spans="2:6" x14ac:dyDescent="0.45">
      <c r="B1203" t="str">
        <f ca="1"/>
        <v>Shorney, Mr. Charles Joseph</v>
      </c>
      <c r="C1203" t="str">
        <f ca="1"/>
        <v>no</v>
      </c>
      <c r="D1203" t="str">
        <f ca="1"/>
        <v>male</v>
      </c>
      <c r="E1203" t="e">
        <f ca="1"/>
        <v>#N/A</v>
      </c>
      <c r="F1203" t="str">
        <f ca="1"/>
        <v>3rd</v>
      </c>
    </row>
    <row r="1204" spans="2:6" x14ac:dyDescent="0.45">
      <c r="B1204" t="str">
        <f ca="1"/>
        <v>Simmons, Mr. John</v>
      </c>
      <c r="C1204" t="str">
        <f ca="1"/>
        <v>no</v>
      </c>
      <c r="D1204" t="str">
        <f ca="1"/>
        <v>male</v>
      </c>
      <c r="E1204" t="e">
        <f ca="1"/>
        <v>#N/A</v>
      </c>
      <c r="F1204" t="str">
        <f ca="1"/>
        <v>3rd</v>
      </c>
    </row>
    <row r="1205" spans="2:6" x14ac:dyDescent="0.45">
      <c r="B1205" t="str">
        <f ca="1"/>
        <v>Sirayanian, Mr. Orsen</v>
      </c>
      <c r="C1205" t="str">
        <f ca="1"/>
        <v>no</v>
      </c>
      <c r="D1205" t="str">
        <f ca="1"/>
        <v>male</v>
      </c>
      <c r="E1205">
        <f ca="1"/>
        <v>22</v>
      </c>
      <c r="F1205" t="str">
        <f ca="1"/>
        <v>3rd</v>
      </c>
    </row>
    <row r="1206" spans="2:6" x14ac:dyDescent="0.45">
      <c r="B1206" t="str">
        <f ca="1"/>
        <v>Sirota, Mr. Maurice</v>
      </c>
      <c r="C1206" t="str">
        <f ca="1"/>
        <v>no</v>
      </c>
      <c r="D1206" t="str">
        <f ca="1"/>
        <v>male</v>
      </c>
      <c r="E1206" t="e">
        <f ca="1"/>
        <v>#N/A</v>
      </c>
      <c r="F1206" t="str">
        <f ca="1"/>
        <v>3rd</v>
      </c>
    </row>
    <row r="1207" spans="2:6" x14ac:dyDescent="0.45">
      <c r="B1207" t="str">
        <f ca="1"/>
        <v>Sivic, Mr. Husein</v>
      </c>
      <c r="C1207" t="str">
        <f ca="1"/>
        <v>no</v>
      </c>
      <c r="D1207" t="str">
        <f ca="1"/>
        <v>male</v>
      </c>
      <c r="E1207">
        <f ca="1"/>
        <v>40</v>
      </c>
      <c r="F1207" t="str">
        <f ca="1"/>
        <v>3rd</v>
      </c>
    </row>
    <row r="1208" spans="2:6" x14ac:dyDescent="0.45">
      <c r="B1208" t="str">
        <f ca="1"/>
        <v>Sivola, Mr. Antti Wilhelm</v>
      </c>
      <c r="C1208" t="str">
        <f ca="1"/>
        <v>no</v>
      </c>
      <c r="D1208" t="str">
        <f ca="1"/>
        <v>male</v>
      </c>
      <c r="E1208">
        <f ca="1"/>
        <v>21</v>
      </c>
      <c r="F1208" t="str">
        <f ca="1"/>
        <v>3rd</v>
      </c>
    </row>
    <row r="1209" spans="2:6" x14ac:dyDescent="0.45">
      <c r="B1209" t="str">
        <f ca="1"/>
        <v>Sjoblom, Miss. Anna Sofia</v>
      </c>
      <c r="C1209" t="str">
        <f ca="1"/>
        <v>yes</v>
      </c>
      <c r="D1209" t="str">
        <f ca="1"/>
        <v>female</v>
      </c>
      <c r="E1209">
        <f ca="1"/>
        <v>18</v>
      </c>
      <c r="F1209" t="str">
        <f ca="1"/>
        <v>3rd</v>
      </c>
    </row>
    <row r="1210" spans="2:6" x14ac:dyDescent="0.45">
      <c r="B1210" t="str">
        <f ca="1"/>
        <v>Skoog, Master. Harald</v>
      </c>
      <c r="C1210" t="str">
        <f ca="1"/>
        <v>no</v>
      </c>
      <c r="D1210" t="str">
        <f ca="1"/>
        <v>male</v>
      </c>
      <c r="E1210">
        <f ca="1"/>
        <v>4</v>
      </c>
      <c r="F1210" t="str">
        <f ca="1"/>
        <v>3rd</v>
      </c>
    </row>
    <row r="1211" spans="2:6" x14ac:dyDescent="0.45">
      <c r="B1211" t="str">
        <f ca="1"/>
        <v>Skoog, Master. Karl Thorsten</v>
      </c>
      <c r="C1211" t="str">
        <f ca="1"/>
        <v>no</v>
      </c>
      <c r="D1211" t="str">
        <f ca="1"/>
        <v>male</v>
      </c>
      <c r="E1211">
        <f ca="1"/>
        <v>10</v>
      </c>
      <c r="F1211" t="str">
        <f ca="1"/>
        <v>3rd</v>
      </c>
    </row>
    <row r="1212" spans="2:6" x14ac:dyDescent="0.45">
      <c r="B1212" t="str">
        <f ca="1"/>
        <v>Skoog, Miss. Mabel</v>
      </c>
      <c r="C1212" t="str">
        <f ca="1"/>
        <v>no</v>
      </c>
      <c r="D1212" t="str">
        <f ca="1"/>
        <v>female</v>
      </c>
      <c r="E1212">
        <f ca="1"/>
        <v>9</v>
      </c>
      <c r="F1212" t="str">
        <f ca="1"/>
        <v>3rd</v>
      </c>
    </row>
    <row r="1213" spans="2:6" x14ac:dyDescent="0.45">
      <c r="B1213" t="str">
        <f ca="1"/>
        <v>Skoog, Miss. Margit Elizabeth</v>
      </c>
      <c r="C1213" t="str">
        <f ca="1"/>
        <v>no</v>
      </c>
      <c r="D1213" t="str">
        <f ca="1"/>
        <v>female</v>
      </c>
      <c r="E1213">
        <f ca="1"/>
        <v>2</v>
      </c>
      <c r="F1213" t="str">
        <f ca="1"/>
        <v>3rd</v>
      </c>
    </row>
    <row r="1214" spans="2:6" x14ac:dyDescent="0.45">
      <c r="B1214" t="str">
        <f ca="1"/>
        <v>Skoog, Mr. Wilhelm</v>
      </c>
      <c r="C1214" t="str">
        <f ca="1"/>
        <v>no</v>
      </c>
      <c r="D1214" t="str">
        <f ca="1"/>
        <v>male</v>
      </c>
      <c r="E1214">
        <f ca="1"/>
        <v>40</v>
      </c>
      <c r="F1214" t="str">
        <f ca="1"/>
        <v>3rd</v>
      </c>
    </row>
    <row r="1215" spans="2:6" x14ac:dyDescent="0.45">
      <c r="B1215" t="str">
        <f ca="1"/>
        <v>Skoog, Mrs. William (Anna Bernh</v>
      </c>
      <c r="C1215" t="str">
        <f ca="1"/>
        <v>no</v>
      </c>
      <c r="D1215" t="str">
        <f ca="1"/>
        <v>female</v>
      </c>
      <c r="E1215">
        <f ca="1"/>
        <v>45</v>
      </c>
      <c r="F1215" t="str">
        <f ca="1"/>
        <v>3rd</v>
      </c>
    </row>
    <row r="1216" spans="2:6" x14ac:dyDescent="0.45">
      <c r="B1216" t="str">
        <f ca="1"/>
        <v>Slabenoff, Mr. Petco</v>
      </c>
      <c r="C1216" t="str">
        <f ca="1"/>
        <v>no</v>
      </c>
      <c r="D1216" t="str">
        <f ca="1"/>
        <v>male</v>
      </c>
      <c r="E1216" t="e">
        <f ca="1"/>
        <v>#N/A</v>
      </c>
      <c r="F1216" t="str">
        <f ca="1"/>
        <v>3rd</v>
      </c>
    </row>
    <row r="1217" spans="2:6" x14ac:dyDescent="0.45">
      <c r="B1217" t="str">
        <f ca="1"/>
        <v>Slocovski, Mr. Selman Francis</v>
      </c>
      <c r="C1217" t="str">
        <f ca="1"/>
        <v>no</v>
      </c>
      <c r="D1217" t="str">
        <f ca="1"/>
        <v>male</v>
      </c>
      <c r="E1217" t="e">
        <f ca="1"/>
        <v>#N/A</v>
      </c>
      <c r="F1217" t="str">
        <f ca="1"/>
        <v>3rd</v>
      </c>
    </row>
    <row r="1218" spans="2:6" x14ac:dyDescent="0.45">
      <c r="B1218" t="str">
        <f ca="1"/>
        <v>Smiljanic, Mr. Mile</v>
      </c>
      <c r="C1218" t="str">
        <f ca="1"/>
        <v>no</v>
      </c>
      <c r="D1218" t="str">
        <f ca="1"/>
        <v>male</v>
      </c>
      <c r="E1218" t="e">
        <f ca="1"/>
        <v>#N/A</v>
      </c>
      <c r="F1218" t="str">
        <f ca="1"/>
        <v>3rd</v>
      </c>
    </row>
    <row r="1219" spans="2:6" x14ac:dyDescent="0.45">
      <c r="B1219" t="str">
        <f ca="1"/>
        <v>Smith, Mr. Thomas</v>
      </c>
      <c r="C1219" t="str">
        <f ca="1"/>
        <v>no</v>
      </c>
      <c r="D1219" t="str">
        <f ca="1"/>
        <v>male</v>
      </c>
      <c r="E1219" t="e">
        <f ca="1"/>
        <v>#N/A</v>
      </c>
      <c r="F1219" t="str">
        <f ca="1"/>
        <v>3rd</v>
      </c>
    </row>
    <row r="1220" spans="2:6" x14ac:dyDescent="0.45">
      <c r="B1220" t="str">
        <f ca="1"/>
        <v>Smyth, Miss. Julia</v>
      </c>
      <c r="C1220" t="str">
        <f ca="1"/>
        <v>yes</v>
      </c>
      <c r="D1220" t="str">
        <f ca="1"/>
        <v>female</v>
      </c>
      <c r="E1220" t="e">
        <f ca="1"/>
        <v>#N/A</v>
      </c>
      <c r="F1220" t="str">
        <f ca="1"/>
        <v>3rd</v>
      </c>
    </row>
    <row r="1221" spans="2:6" x14ac:dyDescent="0.45">
      <c r="B1221" t="str">
        <f ca="1"/>
        <v>Soholt, Mr. Peter Andreas Lauri</v>
      </c>
      <c r="C1221" t="str">
        <f ca="1"/>
        <v>no</v>
      </c>
      <c r="D1221" t="str">
        <f ca="1"/>
        <v>male</v>
      </c>
      <c r="E1221">
        <f ca="1"/>
        <v>19</v>
      </c>
      <c r="F1221" t="str">
        <f ca="1"/>
        <v>3rd</v>
      </c>
    </row>
    <row r="1222" spans="2:6" x14ac:dyDescent="0.45">
      <c r="B1222" t="str">
        <f ca="1"/>
        <v>Somerton, Mr. Francis William</v>
      </c>
      <c r="C1222" t="str">
        <f ca="1"/>
        <v>no</v>
      </c>
      <c r="D1222" t="str">
        <f ca="1"/>
        <v>male</v>
      </c>
      <c r="E1222">
        <f ca="1"/>
        <v>30</v>
      </c>
      <c r="F1222" t="str">
        <f ca="1"/>
        <v>3rd</v>
      </c>
    </row>
    <row r="1223" spans="2:6" x14ac:dyDescent="0.45">
      <c r="B1223" t="str">
        <f ca="1"/>
        <v>Spector, Mr. Woolf</v>
      </c>
      <c r="C1223" t="str">
        <f ca="1"/>
        <v>no</v>
      </c>
      <c r="D1223" t="str">
        <f ca="1"/>
        <v>male</v>
      </c>
      <c r="E1223" t="e">
        <f ca="1"/>
        <v>#N/A</v>
      </c>
      <c r="F1223" t="str">
        <f ca="1"/>
        <v>3rd</v>
      </c>
    </row>
    <row r="1224" spans="2:6" x14ac:dyDescent="0.45">
      <c r="B1224" t="str">
        <f ca="1"/>
        <v>Spinner, Mr. Henry John</v>
      </c>
      <c r="C1224" t="str">
        <f ca="1"/>
        <v>no</v>
      </c>
      <c r="D1224" t="str">
        <f ca="1"/>
        <v>male</v>
      </c>
      <c r="E1224">
        <f ca="1"/>
        <v>32</v>
      </c>
      <c r="F1224" t="str">
        <f ca="1"/>
        <v>3rd</v>
      </c>
    </row>
    <row r="1225" spans="2:6" x14ac:dyDescent="0.45">
      <c r="B1225" t="str">
        <f ca="1"/>
        <v>Staneff, Mr. Ivan</v>
      </c>
      <c r="C1225" t="str">
        <f ca="1"/>
        <v>no</v>
      </c>
      <c r="D1225" t="str">
        <f ca="1"/>
        <v>male</v>
      </c>
      <c r="E1225" t="e">
        <f ca="1"/>
        <v>#N/A</v>
      </c>
      <c r="F1225" t="str">
        <f ca="1"/>
        <v>3rd</v>
      </c>
    </row>
    <row r="1226" spans="2:6" x14ac:dyDescent="0.45">
      <c r="B1226" t="str">
        <f ca="1"/>
        <v>Stankovic, Mr. Ivan</v>
      </c>
      <c r="C1226" t="str">
        <f ca="1"/>
        <v>no</v>
      </c>
      <c r="D1226" t="str">
        <f ca="1"/>
        <v>male</v>
      </c>
      <c r="E1226">
        <f ca="1"/>
        <v>33</v>
      </c>
      <c r="F1226" t="str">
        <f ca="1"/>
        <v>3rd</v>
      </c>
    </row>
    <row r="1227" spans="2:6" x14ac:dyDescent="0.45">
      <c r="B1227" t="str">
        <f ca="1"/>
        <v>Stanley, Miss. Amy Zillah Elsie</v>
      </c>
      <c r="C1227" t="str">
        <f ca="1"/>
        <v>yes</v>
      </c>
      <c r="D1227" t="str">
        <f ca="1"/>
        <v>female</v>
      </c>
      <c r="E1227">
        <f ca="1"/>
        <v>23</v>
      </c>
      <c r="F1227" t="str">
        <f ca="1"/>
        <v>3rd</v>
      </c>
    </row>
    <row r="1228" spans="2:6" x14ac:dyDescent="0.45">
      <c r="B1228" t="str">
        <f ca="1"/>
        <v>Stanley, Mr. Edward Roland</v>
      </c>
      <c r="C1228" t="str">
        <f ca="1"/>
        <v>no</v>
      </c>
      <c r="D1228" t="str">
        <f ca="1"/>
        <v>male</v>
      </c>
      <c r="E1228">
        <f ca="1"/>
        <v>21</v>
      </c>
      <c r="F1228" t="str">
        <f ca="1"/>
        <v>3rd</v>
      </c>
    </row>
    <row r="1229" spans="2:6" x14ac:dyDescent="0.45">
      <c r="B1229" t="str">
        <f ca="1"/>
        <v>Storey, Mr. Thomas</v>
      </c>
      <c r="C1229" t="str">
        <f ca="1"/>
        <v>no</v>
      </c>
      <c r="D1229" t="str">
        <f ca="1"/>
        <v>male</v>
      </c>
      <c r="E1229">
        <f ca="1"/>
        <v>60.5</v>
      </c>
      <c r="F1229" t="str">
        <f ca="1"/>
        <v>3rd</v>
      </c>
    </row>
    <row r="1230" spans="2:6" x14ac:dyDescent="0.45">
      <c r="B1230" t="str">
        <f ca="1"/>
        <v>Stoytcheff, Mr. Ilia</v>
      </c>
      <c r="C1230" t="str">
        <f ca="1"/>
        <v>no</v>
      </c>
      <c r="D1230" t="str">
        <f ca="1"/>
        <v>male</v>
      </c>
      <c r="E1230">
        <f ca="1"/>
        <v>19</v>
      </c>
      <c r="F1230" t="str">
        <f ca="1"/>
        <v>3rd</v>
      </c>
    </row>
    <row r="1231" spans="2:6" x14ac:dyDescent="0.45">
      <c r="B1231" t="str">
        <f ca="1"/>
        <v>Strandberg, Miss. Ida Sofia</v>
      </c>
      <c r="C1231" t="str">
        <f ca="1"/>
        <v>no</v>
      </c>
      <c r="D1231" t="str">
        <f ca="1"/>
        <v>female</v>
      </c>
      <c r="E1231">
        <f ca="1"/>
        <v>22</v>
      </c>
      <c r="F1231" t="str">
        <f ca="1"/>
        <v>3rd</v>
      </c>
    </row>
    <row r="1232" spans="2:6" x14ac:dyDescent="0.45">
      <c r="B1232" t="str">
        <f ca="1"/>
        <v>Stranden, Mr. Juho</v>
      </c>
      <c r="C1232" t="str">
        <f ca="1"/>
        <v>yes</v>
      </c>
      <c r="D1232" t="str">
        <f ca="1"/>
        <v>male</v>
      </c>
      <c r="E1232">
        <f ca="1"/>
        <v>31</v>
      </c>
      <c r="F1232" t="str">
        <f ca="1"/>
        <v>3rd</v>
      </c>
    </row>
    <row r="1233" spans="2:6" x14ac:dyDescent="0.45">
      <c r="B1233" t="str">
        <f ca="1"/>
        <v>Strilic, Mr. Ivan</v>
      </c>
      <c r="C1233" t="str">
        <f ca="1"/>
        <v>no</v>
      </c>
      <c r="D1233" t="str">
        <f ca="1"/>
        <v>male</v>
      </c>
      <c r="E1233">
        <f ca="1"/>
        <v>27</v>
      </c>
      <c r="F1233" t="str">
        <f ca="1"/>
        <v>3rd</v>
      </c>
    </row>
    <row r="1234" spans="2:6" x14ac:dyDescent="0.45">
      <c r="B1234" t="str">
        <f ca="1"/>
        <v>Strom, Miss. Telma Matilda</v>
      </c>
      <c r="C1234" t="str">
        <f ca="1"/>
        <v>no</v>
      </c>
      <c r="D1234" t="str">
        <f ca="1"/>
        <v>female</v>
      </c>
      <c r="E1234">
        <f ca="1"/>
        <v>2</v>
      </c>
      <c r="F1234" t="str">
        <f ca="1"/>
        <v>3rd</v>
      </c>
    </row>
    <row r="1235" spans="2:6" x14ac:dyDescent="0.45">
      <c r="B1235" t="str">
        <f ca="1"/>
        <v>Strom, Mrs. Wilhelm (Elna Matil</v>
      </c>
      <c r="C1235" t="str">
        <f ca="1"/>
        <v>no</v>
      </c>
      <c r="D1235" t="str">
        <f ca="1"/>
        <v>female</v>
      </c>
      <c r="E1235">
        <f ca="1"/>
        <v>29</v>
      </c>
      <c r="F1235" t="str">
        <f ca="1"/>
        <v>3rd</v>
      </c>
    </row>
    <row r="1236" spans="2:6" x14ac:dyDescent="0.45">
      <c r="B1236" t="str">
        <f ca="1"/>
        <v>Sunderland, Mr. Victor Francis</v>
      </c>
      <c r="C1236" t="str">
        <f ca="1"/>
        <v>yes</v>
      </c>
      <c r="D1236" t="str">
        <f ca="1"/>
        <v>male</v>
      </c>
      <c r="E1236">
        <f ca="1"/>
        <v>16</v>
      </c>
      <c r="F1236" t="str">
        <f ca="1"/>
        <v>3rd</v>
      </c>
    </row>
    <row r="1237" spans="2:6" x14ac:dyDescent="0.45">
      <c r="B1237" t="str">
        <f ca="1"/>
        <v>Sundman, Mr. Johan Julian</v>
      </c>
      <c r="C1237" t="str">
        <f ca="1"/>
        <v>yes</v>
      </c>
      <c r="D1237" t="str">
        <f ca="1"/>
        <v>male</v>
      </c>
      <c r="E1237">
        <f ca="1"/>
        <v>44</v>
      </c>
      <c r="F1237" t="str">
        <f ca="1"/>
        <v>3rd</v>
      </c>
    </row>
    <row r="1238" spans="2:6" x14ac:dyDescent="0.45">
      <c r="B1238" t="str">
        <f ca="1"/>
        <v>Sutehall, Mr. Henry Jr</v>
      </c>
      <c r="C1238" t="str">
        <f ca="1"/>
        <v>no</v>
      </c>
      <c r="D1238" t="str">
        <f ca="1"/>
        <v>male</v>
      </c>
      <c r="E1238">
        <f ca="1"/>
        <v>25</v>
      </c>
      <c r="F1238" t="str">
        <f ca="1"/>
        <v>3rd</v>
      </c>
    </row>
    <row r="1239" spans="2:6" x14ac:dyDescent="0.45">
      <c r="B1239" t="str">
        <f ca="1"/>
        <v>Svensson, Mr. Johan</v>
      </c>
      <c r="C1239" t="str">
        <f ca="1"/>
        <v>no</v>
      </c>
      <c r="D1239" t="str">
        <f ca="1"/>
        <v>male</v>
      </c>
      <c r="E1239">
        <f ca="1"/>
        <v>74</v>
      </c>
      <c r="F1239" t="str">
        <f ca="1"/>
        <v>3rd</v>
      </c>
    </row>
    <row r="1240" spans="2:6" x14ac:dyDescent="0.45">
      <c r="B1240" t="str">
        <f ca="1"/>
        <v>Svensson, Mr. Johan Cervin</v>
      </c>
      <c r="C1240" t="str">
        <f ca="1"/>
        <v>yes</v>
      </c>
      <c r="D1240" t="str">
        <f ca="1"/>
        <v>male</v>
      </c>
      <c r="E1240">
        <f ca="1"/>
        <v>14</v>
      </c>
      <c r="F1240" t="str">
        <f ca="1"/>
        <v>3rd</v>
      </c>
    </row>
    <row r="1241" spans="2:6" x14ac:dyDescent="0.45">
      <c r="B1241" t="str">
        <f ca="1"/>
        <v>Svensson, Mr. Olof</v>
      </c>
      <c r="C1241" t="str">
        <f ca="1"/>
        <v>no</v>
      </c>
      <c r="D1241" t="str">
        <f ca="1"/>
        <v>male</v>
      </c>
      <c r="E1241">
        <f ca="1"/>
        <v>24</v>
      </c>
      <c r="F1241" t="str">
        <f ca="1"/>
        <v>3rd</v>
      </c>
    </row>
    <row r="1242" spans="2:6" x14ac:dyDescent="0.45">
      <c r="B1242" t="str">
        <f ca="1"/>
        <v>Tenglin, Mr. Gunnar Isidor</v>
      </c>
      <c r="C1242" t="str">
        <f ca="1"/>
        <v>yes</v>
      </c>
      <c r="D1242" t="str">
        <f ca="1"/>
        <v>male</v>
      </c>
      <c r="E1242">
        <f ca="1"/>
        <v>25</v>
      </c>
      <c r="F1242" t="str">
        <f ca="1"/>
        <v>3rd</v>
      </c>
    </row>
    <row r="1243" spans="2:6" x14ac:dyDescent="0.45">
      <c r="B1243" t="str">
        <f ca="1"/>
        <v>Theobald, Mr. Thomas Leonard</v>
      </c>
      <c r="C1243" t="str">
        <f ca="1"/>
        <v>no</v>
      </c>
      <c r="D1243" t="str">
        <f ca="1"/>
        <v>male</v>
      </c>
      <c r="E1243">
        <f ca="1"/>
        <v>34</v>
      </c>
      <c r="F1243" t="str">
        <f ca="1"/>
        <v>3rd</v>
      </c>
    </row>
    <row r="1244" spans="2:6" x14ac:dyDescent="0.45">
      <c r="B1244" t="str">
        <f ca="1"/>
        <v>Thomas, Master. Assad Alexander</v>
      </c>
      <c r="C1244" t="str">
        <f ca="1"/>
        <v>yes</v>
      </c>
      <c r="D1244" t="str">
        <f ca="1"/>
        <v>male</v>
      </c>
      <c r="E1244">
        <f ca="1"/>
        <v>0.41670000600000001</v>
      </c>
      <c r="F1244" t="str">
        <f ca="1"/>
        <v>3rd</v>
      </c>
    </row>
    <row r="1245" spans="2:6" x14ac:dyDescent="0.45">
      <c r="B1245" t="str">
        <f ca="1"/>
        <v>Thomas, Mr. Charles P</v>
      </c>
      <c r="C1245" t="str">
        <f ca="1"/>
        <v>no</v>
      </c>
      <c r="D1245" t="str">
        <f ca="1"/>
        <v>male</v>
      </c>
      <c r="E1245" t="e">
        <f ca="1"/>
        <v>#N/A</v>
      </c>
      <c r="F1245" t="str">
        <f ca="1"/>
        <v>3rd</v>
      </c>
    </row>
    <row r="1246" spans="2:6" x14ac:dyDescent="0.45">
      <c r="B1246" t="str">
        <f ca="1"/>
        <v>Thomas, Mr. John</v>
      </c>
      <c r="C1246" t="str">
        <f ca="1"/>
        <v>no</v>
      </c>
      <c r="D1246" t="str">
        <f ca="1"/>
        <v>male</v>
      </c>
      <c r="E1246" t="e">
        <f ca="1"/>
        <v>#N/A</v>
      </c>
      <c r="F1246" t="str">
        <f ca="1"/>
        <v>3rd</v>
      </c>
    </row>
    <row r="1247" spans="2:6" x14ac:dyDescent="0.45">
      <c r="B1247" t="str">
        <f ca="1"/>
        <v>Thomas, Mr. Tannous</v>
      </c>
      <c r="C1247" t="str">
        <f ca="1"/>
        <v>no</v>
      </c>
      <c r="D1247" t="str">
        <f ca="1"/>
        <v>male</v>
      </c>
      <c r="E1247" t="e">
        <f ca="1"/>
        <v>#N/A</v>
      </c>
      <c r="F1247" t="str">
        <f ca="1"/>
        <v>3rd</v>
      </c>
    </row>
    <row r="1248" spans="2:6" x14ac:dyDescent="0.45">
      <c r="B1248" t="str">
        <f ca="1"/>
        <v>Thomas, Mrs. Alexander (Thamine</v>
      </c>
      <c r="C1248" t="str">
        <f ca="1"/>
        <v>yes</v>
      </c>
      <c r="D1248" t="str">
        <f ca="1"/>
        <v>female</v>
      </c>
      <c r="E1248">
        <f ca="1"/>
        <v>16</v>
      </c>
      <c r="F1248" t="str">
        <f ca="1"/>
        <v>3rd</v>
      </c>
    </row>
    <row r="1249" spans="2:6" x14ac:dyDescent="0.45">
      <c r="B1249" t="str">
        <f ca="1"/>
        <v>Thomson, Mr. Alexander Morrison</v>
      </c>
      <c r="C1249" t="str">
        <f ca="1"/>
        <v>no</v>
      </c>
      <c r="D1249" t="str">
        <f ca="1"/>
        <v>male</v>
      </c>
      <c r="E1249" t="e">
        <f ca="1"/>
        <v>#N/A</v>
      </c>
      <c r="F1249" t="str">
        <f ca="1"/>
        <v>3rd</v>
      </c>
    </row>
    <row r="1250" spans="2:6" x14ac:dyDescent="0.45">
      <c r="B1250" t="str">
        <f ca="1"/>
        <v>Thorneycroft, Mr. Percival</v>
      </c>
      <c r="C1250" t="str">
        <f ca="1"/>
        <v>no</v>
      </c>
      <c r="D1250" t="str">
        <f ca="1"/>
        <v>male</v>
      </c>
      <c r="E1250" t="e">
        <f ca="1"/>
        <v>#N/A</v>
      </c>
      <c r="F1250" t="str">
        <f ca="1"/>
        <v>3rd</v>
      </c>
    </row>
    <row r="1251" spans="2:6" x14ac:dyDescent="0.45">
      <c r="B1251" t="str">
        <f ca="1"/>
        <v>Thorneycroft, Mrs. Percival (Fl</v>
      </c>
      <c r="C1251" t="str">
        <f ca="1"/>
        <v>yes</v>
      </c>
      <c r="D1251" t="str">
        <f ca="1"/>
        <v>female</v>
      </c>
      <c r="E1251" t="e">
        <f ca="1"/>
        <v>#N/A</v>
      </c>
      <c r="F1251" t="str">
        <f ca="1"/>
        <v>3rd</v>
      </c>
    </row>
    <row r="1252" spans="2:6" x14ac:dyDescent="0.45">
      <c r="B1252" t="str">
        <f ca="1"/>
        <v>Tikkanen, Mr. Juho</v>
      </c>
      <c r="C1252" t="str">
        <f ca="1"/>
        <v>no</v>
      </c>
      <c r="D1252" t="str">
        <f ca="1"/>
        <v>male</v>
      </c>
      <c r="E1252">
        <f ca="1"/>
        <v>32</v>
      </c>
      <c r="F1252" t="str">
        <f ca="1"/>
        <v>3rd</v>
      </c>
    </row>
    <row r="1253" spans="2:6" x14ac:dyDescent="0.45">
      <c r="B1253" t="str">
        <f ca="1"/>
        <v>Tobin, Mr. Roger</v>
      </c>
      <c r="C1253" t="str">
        <f ca="1"/>
        <v>no</v>
      </c>
      <c r="D1253" t="str">
        <f ca="1"/>
        <v>male</v>
      </c>
      <c r="E1253" t="e">
        <f ca="1"/>
        <v>#N/A</v>
      </c>
      <c r="F1253" t="str">
        <f ca="1"/>
        <v>3rd</v>
      </c>
    </row>
    <row r="1254" spans="2:6" x14ac:dyDescent="0.45">
      <c r="B1254" t="str">
        <f ca="1"/>
        <v>Todoroff, Mr. Lalio</v>
      </c>
      <c r="C1254" t="str">
        <f ca="1"/>
        <v>no</v>
      </c>
      <c r="D1254" t="str">
        <f ca="1"/>
        <v>male</v>
      </c>
      <c r="E1254" t="e">
        <f ca="1"/>
        <v>#N/A</v>
      </c>
      <c r="F1254" t="str">
        <f ca="1"/>
        <v>3rd</v>
      </c>
    </row>
    <row r="1255" spans="2:6" x14ac:dyDescent="0.45">
      <c r="B1255" t="str">
        <f ca="1"/>
        <v>Tomlin, Mr. Ernest Portage</v>
      </c>
      <c r="C1255" t="str">
        <f ca="1"/>
        <v>no</v>
      </c>
      <c r="D1255" t="str">
        <f ca="1"/>
        <v>male</v>
      </c>
      <c r="E1255">
        <f ca="1"/>
        <v>30.5</v>
      </c>
      <c r="F1255" t="str">
        <f ca="1"/>
        <v>3rd</v>
      </c>
    </row>
    <row r="1256" spans="2:6" x14ac:dyDescent="0.45">
      <c r="B1256" t="str">
        <f ca="1"/>
        <v>Torber, Mr. Ernst William</v>
      </c>
      <c r="C1256" t="str">
        <f ca="1"/>
        <v>no</v>
      </c>
      <c r="D1256" t="str">
        <f ca="1"/>
        <v>male</v>
      </c>
      <c r="E1256">
        <f ca="1"/>
        <v>44</v>
      </c>
      <c r="F1256" t="str">
        <f ca="1"/>
        <v>3rd</v>
      </c>
    </row>
    <row r="1257" spans="2:6" x14ac:dyDescent="0.45">
      <c r="B1257" t="str">
        <f ca="1"/>
        <v>Torfa, Mr. Assad</v>
      </c>
      <c r="C1257" t="str">
        <f ca="1"/>
        <v>no</v>
      </c>
      <c r="D1257" t="str">
        <f ca="1"/>
        <v>male</v>
      </c>
      <c r="E1257" t="e">
        <f ca="1"/>
        <v>#N/A</v>
      </c>
      <c r="F1257" t="str">
        <f ca="1"/>
        <v>3rd</v>
      </c>
    </row>
    <row r="1258" spans="2:6" x14ac:dyDescent="0.45">
      <c r="B1258" t="str">
        <f ca="1"/>
        <v>Tornquist, Mr. William Henry</v>
      </c>
      <c r="C1258" t="str">
        <f ca="1"/>
        <v>yes</v>
      </c>
      <c r="D1258" t="str">
        <f ca="1"/>
        <v>male</v>
      </c>
      <c r="E1258">
        <f ca="1"/>
        <v>25</v>
      </c>
      <c r="F1258" t="str">
        <f ca="1"/>
        <v>3rd</v>
      </c>
    </row>
    <row r="1259" spans="2:6" x14ac:dyDescent="0.45">
      <c r="B1259" t="str">
        <f ca="1"/>
        <v>Toufik, Mr. Nakli</v>
      </c>
      <c r="C1259" t="str">
        <f ca="1"/>
        <v>no</v>
      </c>
      <c r="D1259" t="str">
        <f ca="1"/>
        <v>male</v>
      </c>
      <c r="E1259" t="e">
        <f ca="1"/>
        <v>#N/A</v>
      </c>
      <c r="F1259" t="str">
        <f ca="1"/>
        <v>3rd</v>
      </c>
    </row>
    <row r="1260" spans="2:6" x14ac:dyDescent="0.45">
      <c r="B1260" t="str">
        <f ca="1"/>
        <v>Touma, Master. Georges Youssef</v>
      </c>
      <c r="C1260" t="str">
        <f ca="1"/>
        <v>yes</v>
      </c>
      <c r="D1260" t="str">
        <f ca="1"/>
        <v>male</v>
      </c>
      <c r="E1260">
        <f ca="1"/>
        <v>7</v>
      </c>
      <c r="F1260" t="str">
        <f ca="1"/>
        <v>3rd</v>
      </c>
    </row>
    <row r="1261" spans="2:6" x14ac:dyDescent="0.45">
      <c r="B1261" t="str">
        <f ca="1"/>
        <v>Touma, Miss. Maria Youssef</v>
      </c>
      <c r="C1261" t="str">
        <f ca="1"/>
        <v>yes</v>
      </c>
      <c r="D1261" t="str">
        <f ca="1"/>
        <v>female</v>
      </c>
      <c r="E1261">
        <f ca="1"/>
        <v>9</v>
      </c>
      <c r="F1261" t="str">
        <f ca="1"/>
        <v>3rd</v>
      </c>
    </row>
    <row r="1262" spans="2:6" x14ac:dyDescent="0.45">
      <c r="B1262" t="str">
        <f ca="1"/>
        <v>Touma, Mrs. Darwis (Hanne Youss</v>
      </c>
      <c r="C1262" t="str">
        <f ca="1"/>
        <v>yes</v>
      </c>
      <c r="D1262" t="str">
        <f ca="1"/>
        <v>female</v>
      </c>
      <c r="E1262">
        <f ca="1"/>
        <v>29</v>
      </c>
      <c r="F1262" t="str">
        <f ca="1"/>
        <v>3rd</v>
      </c>
    </row>
    <row r="1263" spans="2:6" x14ac:dyDescent="0.45">
      <c r="B1263" t="str">
        <f ca="1"/>
        <v>Turcin, Mr. Stjepan</v>
      </c>
      <c r="C1263" t="str">
        <f ca="1"/>
        <v>no</v>
      </c>
      <c r="D1263" t="str">
        <f ca="1"/>
        <v>male</v>
      </c>
      <c r="E1263">
        <f ca="1"/>
        <v>36</v>
      </c>
      <c r="F1263" t="str">
        <f ca="1"/>
        <v>3rd</v>
      </c>
    </row>
    <row r="1264" spans="2:6" x14ac:dyDescent="0.45">
      <c r="B1264" t="str">
        <f ca="1"/>
        <v>Turja, Miss. Anna Sofia</v>
      </c>
      <c r="C1264" t="str">
        <f ca="1"/>
        <v>yes</v>
      </c>
      <c r="D1264" t="str">
        <f ca="1"/>
        <v>female</v>
      </c>
      <c r="E1264">
        <f ca="1"/>
        <v>18</v>
      </c>
      <c r="F1264" t="str">
        <f ca="1"/>
        <v>3rd</v>
      </c>
    </row>
    <row r="1265" spans="2:6" x14ac:dyDescent="0.45">
      <c r="B1265" t="str">
        <f ca="1"/>
        <v>Turkula, Mrs. (Hedwig)</v>
      </c>
      <c r="C1265" t="str">
        <f ca="1"/>
        <v>yes</v>
      </c>
      <c r="D1265" t="str">
        <f ca="1"/>
        <v>female</v>
      </c>
      <c r="E1265">
        <f ca="1"/>
        <v>63</v>
      </c>
      <c r="F1265" t="str">
        <f ca="1"/>
        <v>3rd</v>
      </c>
    </row>
    <row r="1266" spans="2:6" x14ac:dyDescent="0.45">
      <c r="B1266" t="str">
        <f ca="1"/>
        <v>van Billiard, Master. James Wil</v>
      </c>
      <c r="C1266" t="str">
        <f ca="1"/>
        <v>no</v>
      </c>
      <c r="D1266" t="str">
        <f ca="1"/>
        <v>male</v>
      </c>
      <c r="E1266" t="e">
        <f ca="1"/>
        <v>#N/A</v>
      </c>
      <c r="F1266" t="str">
        <f ca="1"/>
        <v>3rd</v>
      </c>
    </row>
    <row r="1267" spans="2:6" x14ac:dyDescent="0.45">
      <c r="B1267" t="str">
        <f ca="1"/>
        <v>van Billiard, Master. Walter Jo</v>
      </c>
      <c r="C1267" t="str">
        <f ca="1"/>
        <v>no</v>
      </c>
      <c r="D1267" t="str">
        <f ca="1"/>
        <v>male</v>
      </c>
      <c r="E1267">
        <f ca="1"/>
        <v>11.5</v>
      </c>
      <c r="F1267" t="str">
        <f ca="1"/>
        <v>3rd</v>
      </c>
    </row>
    <row r="1268" spans="2:6" x14ac:dyDescent="0.45">
      <c r="B1268" t="str">
        <f ca="1"/>
        <v>van Billiard, Mr. Austin Blyler</v>
      </c>
      <c r="C1268" t="str">
        <f ca="1"/>
        <v>no</v>
      </c>
      <c r="D1268" t="str">
        <f ca="1"/>
        <v>male</v>
      </c>
      <c r="E1268">
        <f ca="1"/>
        <v>40.5</v>
      </c>
      <c r="F1268" t="str">
        <f ca="1"/>
        <v>3rd</v>
      </c>
    </row>
    <row r="1269" spans="2:6" x14ac:dyDescent="0.45">
      <c r="B1269" t="str">
        <f ca="1"/>
        <v>Van Impe, Miss. Catharina</v>
      </c>
      <c r="C1269" t="str">
        <f ca="1"/>
        <v>no</v>
      </c>
      <c r="D1269" t="str">
        <f ca="1"/>
        <v>female</v>
      </c>
      <c r="E1269">
        <f ca="1"/>
        <v>10</v>
      </c>
      <c r="F1269" t="str">
        <f ca="1"/>
        <v>3rd</v>
      </c>
    </row>
    <row r="1270" spans="2:6" x14ac:dyDescent="0.45">
      <c r="B1270" t="str">
        <f ca="1"/>
        <v>Van Impe, Mr. Jean Baptiste</v>
      </c>
      <c r="C1270" t="str">
        <f ca="1"/>
        <v>no</v>
      </c>
      <c r="D1270" t="str">
        <f ca="1"/>
        <v>male</v>
      </c>
      <c r="E1270">
        <f ca="1"/>
        <v>36</v>
      </c>
      <c r="F1270" t="str">
        <f ca="1"/>
        <v>3rd</v>
      </c>
    </row>
    <row r="1271" spans="2:6" x14ac:dyDescent="0.45">
      <c r="B1271" t="str">
        <f ca="1"/>
        <v>Van Impe, Mrs. Jean Baptiste (R</v>
      </c>
      <c r="C1271" t="str">
        <f ca="1"/>
        <v>no</v>
      </c>
      <c r="D1271" t="str">
        <f ca="1"/>
        <v>female</v>
      </c>
      <c r="E1271">
        <f ca="1"/>
        <v>30</v>
      </c>
      <c r="F1271" t="str">
        <f ca="1"/>
        <v>3rd</v>
      </c>
    </row>
    <row r="1272" spans="2:6" x14ac:dyDescent="0.45">
      <c r="B1272" t="str">
        <f ca="1"/>
        <v>van Melkebeke, Mr. Philemon</v>
      </c>
      <c r="C1272" t="str">
        <f ca="1"/>
        <v>no</v>
      </c>
      <c r="D1272" t="str">
        <f ca="1"/>
        <v>male</v>
      </c>
      <c r="E1272" t="e">
        <f ca="1"/>
        <v>#N/A</v>
      </c>
      <c r="F1272" t="str">
        <f ca="1"/>
        <v>3rd</v>
      </c>
    </row>
    <row r="1273" spans="2:6" x14ac:dyDescent="0.45">
      <c r="B1273" t="str">
        <f ca="1"/>
        <v>Vande Velde, Mr. Johannes Josep</v>
      </c>
      <c r="C1273" t="str">
        <f ca="1"/>
        <v>no</v>
      </c>
      <c r="D1273" t="str">
        <f ca="1"/>
        <v>male</v>
      </c>
      <c r="E1273">
        <f ca="1"/>
        <v>33</v>
      </c>
      <c r="F1273" t="str">
        <f ca="1"/>
        <v>3rd</v>
      </c>
    </row>
    <row r="1274" spans="2:6" x14ac:dyDescent="0.45">
      <c r="B1274" t="str">
        <f ca="1"/>
        <v>Vande Walle, Mr. Nestor Cyriel</v>
      </c>
      <c r="C1274" t="str">
        <f ca="1"/>
        <v>no</v>
      </c>
      <c r="D1274" t="str">
        <f ca="1"/>
        <v>male</v>
      </c>
      <c r="E1274">
        <f ca="1"/>
        <v>28</v>
      </c>
      <c r="F1274" t="str">
        <f ca="1"/>
        <v>3rd</v>
      </c>
    </row>
    <row r="1275" spans="2:6" x14ac:dyDescent="0.45">
      <c r="B1275" t="str">
        <f ca="1"/>
        <v>Vanden Steen, Mr. Leo Peter</v>
      </c>
      <c r="C1275" t="str">
        <f ca="1"/>
        <v>no</v>
      </c>
      <c r="D1275" t="str">
        <f ca="1"/>
        <v>male</v>
      </c>
      <c r="E1275">
        <f ca="1"/>
        <v>28</v>
      </c>
      <c r="F1275" t="str">
        <f ca="1"/>
        <v>3rd</v>
      </c>
    </row>
    <row r="1276" spans="2:6" x14ac:dyDescent="0.45">
      <c r="B1276" t="str">
        <f ca="1"/>
        <v>Vander Cruyssen, Mr. Victor</v>
      </c>
      <c r="C1276" t="str">
        <f ca="1"/>
        <v>no</v>
      </c>
      <c r="D1276" t="str">
        <f ca="1"/>
        <v>male</v>
      </c>
      <c r="E1276">
        <f ca="1"/>
        <v>47</v>
      </c>
      <c r="F1276" t="str">
        <f ca="1"/>
        <v>3rd</v>
      </c>
    </row>
    <row r="1277" spans="2:6" x14ac:dyDescent="0.45">
      <c r="B1277" t="str">
        <f ca="1"/>
        <v>Vander Planke, Miss. Augusta Ma</v>
      </c>
      <c r="C1277" t="str">
        <f ca="1"/>
        <v>no</v>
      </c>
      <c r="D1277" t="str">
        <f ca="1"/>
        <v>female</v>
      </c>
      <c r="E1277">
        <f ca="1"/>
        <v>18</v>
      </c>
      <c r="F1277" t="str">
        <f ca="1"/>
        <v>3rd</v>
      </c>
    </row>
    <row r="1278" spans="2:6" x14ac:dyDescent="0.45">
      <c r="B1278" t="str">
        <f ca="1"/>
        <v>Vander Planke, Mr. Julius</v>
      </c>
      <c r="C1278" t="str">
        <f ca="1"/>
        <v>no</v>
      </c>
      <c r="D1278" t="str">
        <f ca="1"/>
        <v>male</v>
      </c>
      <c r="E1278">
        <f ca="1"/>
        <v>31</v>
      </c>
      <c r="F1278" t="str">
        <f ca="1"/>
        <v>3rd</v>
      </c>
    </row>
    <row r="1279" spans="2:6" x14ac:dyDescent="0.45">
      <c r="B1279" t="str">
        <f ca="1"/>
        <v>Vander Planke, Mr. Leo Edmondus</v>
      </c>
      <c r="C1279" t="str">
        <f ca="1"/>
        <v>no</v>
      </c>
      <c r="D1279" t="str">
        <f ca="1"/>
        <v>male</v>
      </c>
      <c r="E1279">
        <f ca="1"/>
        <v>16</v>
      </c>
      <c r="F1279" t="str">
        <f ca="1"/>
        <v>3rd</v>
      </c>
    </row>
    <row r="1280" spans="2:6" x14ac:dyDescent="0.45">
      <c r="B1280" t="str">
        <f ca="1"/>
        <v>Vander Planke, Mrs. Julius (Eme</v>
      </c>
      <c r="C1280" t="str">
        <f ca="1"/>
        <v>no</v>
      </c>
      <c r="D1280" t="str">
        <f ca="1"/>
        <v>female</v>
      </c>
      <c r="E1280">
        <f ca="1"/>
        <v>31</v>
      </c>
      <c r="F1280" t="str">
        <f ca="1"/>
        <v>3rd</v>
      </c>
    </row>
    <row r="1281" spans="2:6" x14ac:dyDescent="0.45">
      <c r="B1281" t="str">
        <f ca="1"/>
        <v>Vartanian, Mr. David</v>
      </c>
      <c r="C1281" t="str">
        <f ca="1"/>
        <v>yes</v>
      </c>
      <c r="D1281" t="str">
        <f ca="1"/>
        <v>male</v>
      </c>
      <c r="E1281">
        <f ca="1"/>
        <v>22</v>
      </c>
      <c r="F1281" t="str">
        <f ca="1"/>
        <v>3rd</v>
      </c>
    </row>
    <row r="1282" spans="2:6" x14ac:dyDescent="0.45">
      <c r="B1282" t="str">
        <f ca="1"/>
        <v>Vendel, Mr. Olof Edvin</v>
      </c>
      <c r="C1282" t="str">
        <f ca="1"/>
        <v>no</v>
      </c>
      <c r="D1282" t="str">
        <f ca="1"/>
        <v>male</v>
      </c>
      <c r="E1282">
        <f ca="1"/>
        <v>20</v>
      </c>
      <c r="F1282" t="str">
        <f ca="1"/>
        <v>3rd</v>
      </c>
    </row>
    <row r="1283" spans="2:6" x14ac:dyDescent="0.45">
      <c r="B1283" t="str">
        <f ca="1"/>
        <v>Vestrom, Miss. Hulda Amanda Ado</v>
      </c>
      <c r="C1283" t="str">
        <f ca="1"/>
        <v>no</v>
      </c>
      <c r="D1283" t="str">
        <f ca="1"/>
        <v>female</v>
      </c>
      <c r="E1283">
        <f ca="1"/>
        <v>14</v>
      </c>
      <c r="F1283" t="str">
        <f ca="1"/>
        <v>3rd</v>
      </c>
    </row>
    <row r="1284" spans="2:6" x14ac:dyDescent="0.45">
      <c r="B1284" t="str">
        <f ca="1"/>
        <v>Vovk, Mr. Janko</v>
      </c>
      <c r="C1284" t="str">
        <f ca="1"/>
        <v>no</v>
      </c>
      <c r="D1284" t="str">
        <f ca="1"/>
        <v>male</v>
      </c>
      <c r="E1284">
        <f ca="1"/>
        <v>22</v>
      </c>
      <c r="F1284" t="str">
        <f ca="1"/>
        <v>3rd</v>
      </c>
    </row>
    <row r="1285" spans="2:6" x14ac:dyDescent="0.45">
      <c r="B1285" t="str">
        <f ca="1"/>
        <v>Waelens, Mr. Achille</v>
      </c>
      <c r="C1285" t="str">
        <f ca="1"/>
        <v>no</v>
      </c>
      <c r="D1285" t="str">
        <f ca="1"/>
        <v>male</v>
      </c>
      <c r="E1285">
        <f ca="1"/>
        <v>22</v>
      </c>
      <c r="F1285" t="str">
        <f ca="1"/>
        <v>3rd</v>
      </c>
    </row>
    <row r="1286" spans="2:6" x14ac:dyDescent="0.45">
      <c r="B1286" t="str">
        <f ca="1"/>
        <v>Ware, Mr. Frederick</v>
      </c>
      <c r="C1286" t="str">
        <f ca="1"/>
        <v>no</v>
      </c>
      <c r="D1286" t="str">
        <f ca="1"/>
        <v>male</v>
      </c>
      <c r="E1286" t="e">
        <f ca="1"/>
        <v>#N/A</v>
      </c>
      <c r="F1286" t="str">
        <f ca="1"/>
        <v>3rd</v>
      </c>
    </row>
    <row r="1287" spans="2:6" x14ac:dyDescent="0.45">
      <c r="B1287" t="str">
        <f ca="1"/>
        <v>Warren, Mr. Charles William</v>
      </c>
      <c r="C1287" t="str">
        <f ca="1"/>
        <v>no</v>
      </c>
      <c r="D1287" t="str">
        <f ca="1"/>
        <v>male</v>
      </c>
      <c r="E1287" t="e">
        <f ca="1"/>
        <v>#N/A</v>
      </c>
      <c r="F1287" t="str">
        <f ca="1"/>
        <v>3rd</v>
      </c>
    </row>
    <row r="1288" spans="2:6" x14ac:dyDescent="0.45">
      <c r="B1288" t="str">
        <f ca="1"/>
        <v>Webber, Mr. James</v>
      </c>
      <c r="C1288" t="str">
        <f ca="1"/>
        <v>no</v>
      </c>
      <c r="D1288" t="str">
        <f ca="1"/>
        <v>male</v>
      </c>
      <c r="E1288" t="e">
        <f ca="1"/>
        <v>#N/A</v>
      </c>
      <c r="F1288" t="str">
        <f ca="1"/>
        <v>3rd</v>
      </c>
    </row>
    <row r="1289" spans="2:6" x14ac:dyDescent="0.45">
      <c r="B1289" t="str">
        <f ca="1"/>
        <v>Wenzel, Mr. Linhart</v>
      </c>
      <c r="C1289" t="str">
        <f ca="1"/>
        <v>no</v>
      </c>
      <c r="D1289" t="str">
        <f ca="1"/>
        <v>male</v>
      </c>
      <c r="E1289">
        <f ca="1"/>
        <v>32.5</v>
      </c>
      <c r="F1289" t="str">
        <f ca="1"/>
        <v>3rd</v>
      </c>
    </row>
    <row r="1290" spans="2:6" x14ac:dyDescent="0.45">
      <c r="B1290" t="str">
        <f ca="1"/>
        <v>Whabee, Mrs. George Joseph (Sha</v>
      </c>
      <c r="C1290" t="str">
        <f ca="1"/>
        <v>yes</v>
      </c>
      <c r="D1290" t="str">
        <f ca="1"/>
        <v>female</v>
      </c>
      <c r="E1290">
        <f ca="1"/>
        <v>38</v>
      </c>
      <c r="F1290" t="str">
        <f ca="1"/>
        <v>3rd</v>
      </c>
    </row>
    <row r="1291" spans="2:6" x14ac:dyDescent="0.45">
      <c r="B1291" t="str">
        <f ca="1"/>
        <v>Widegren, Mr. Carl/Charles Pete</v>
      </c>
      <c r="C1291" t="str">
        <f ca="1"/>
        <v>no</v>
      </c>
      <c r="D1291" t="str">
        <f ca="1"/>
        <v>male</v>
      </c>
      <c r="E1291">
        <f ca="1"/>
        <v>51</v>
      </c>
      <c r="F1291" t="str">
        <f ca="1"/>
        <v>3rd</v>
      </c>
    </row>
    <row r="1292" spans="2:6" x14ac:dyDescent="0.45">
      <c r="B1292" t="str">
        <f ca="1"/>
        <v>Wiklund, Mr. Jakob Alfred</v>
      </c>
      <c r="C1292" t="str">
        <f ca="1"/>
        <v>no</v>
      </c>
      <c r="D1292" t="str">
        <f ca="1"/>
        <v>male</v>
      </c>
      <c r="E1292">
        <f ca="1"/>
        <v>18</v>
      </c>
      <c r="F1292" t="str">
        <f ca="1"/>
        <v>3rd</v>
      </c>
    </row>
    <row r="1293" spans="2:6" x14ac:dyDescent="0.45">
      <c r="B1293" t="str">
        <f ca="1"/>
        <v>Wiklund, Mr. Karl Johan</v>
      </c>
      <c r="C1293" t="str">
        <f ca="1"/>
        <v>no</v>
      </c>
      <c r="D1293" t="str">
        <f ca="1"/>
        <v>male</v>
      </c>
      <c r="E1293">
        <f ca="1"/>
        <v>21</v>
      </c>
      <c r="F1293" t="str">
        <f ca="1"/>
        <v>3rd</v>
      </c>
    </row>
    <row r="1294" spans="2:6" x14ac:dyDescent="0.45">
      <c r="B1294" t="str">
        <f ca="1"/>
        <v>Wilkes, Mrs. James (Ellen Needs</v>
      </c>
      <c r="C1294" t="str">
        <f ca="1"/>
        <v>yes</v>
      </c>
      <c r="D1294" t="str">
        <f ca="1"/>
        <v>female</v>
      </c>
      <c r="E1294">
        <f ca="1"/>
        <v>47</v>
      </c>
      <c r="F1294" t="str">
        <f ca="1"/>
        <v>3rd</v>
      </c>
    </row>
    <row r="1295" spans="2:6" x14ac:dyDescent="0.45">
      <c r="B1295" t="str">
        <f ca="1"/>
        <v>Willer, Mr. Aaron (Abi Weller</v>
      </c>
      <c r="C1295" t="str">
        <f ca="1"/>
        <v>no</v>
      </c>
      <c r="D1295" t="str">
        <f ca="1"/>
        <v>male</v>
      </c>
      <c r="E1295" t="e">
        <f ca="1"/>
        <v>#N/A</v>
      </c>
      <c r="F1295" t="str">
        <f ca="1"/>
        <v>3rd</v>
      </c>
    </row>
    <row r="1296" spans="2:6" x14ac:dyDescent="0.45">
      <c r="B1296" t="str">
        <f ca="1"/>
        <v>Willey, Mr. Edward</v>
      </c>
      <c r="C1296" t="str">
        <f ca="1"/>
        <v>no</v>
      </c>
      <c r="D1296" t="str">
        <f ca="1"/>
        <v>male</v>
      </c>
      <c r="E1296" t="e">
        <f ca="1"/>
        <v>#N/A</v>
      </c>
      <c r="F1296" t="str">
        <f ca="1"/>
        <v>3rd</v>
      </c>
    </row>
    <row r="1297" spans="2:6" x14ac:dyDescent="0.45">
      <c r="B1297" t="str">
        <f ca="1"/>
        <v>Williams, Mr. Howard Hugh Harr</v>
      </c>
      <c r="C1297" t="str">
        <f ca="1"/>
        <v>no</v>
      </c>
      <c r="D1297" t="str">
        <f ca="1"/>
        <v>male</v>
      </c>
      <c r="E1297" t="e">
        <f ca="1"/>
        <v>#N/A</v>
      </c>
      <c r="F1297" t="str">
        <f ca="1"/>
        <v>3rd</v>
      </c>
    </row>
    <row r="1298" spans="2:6" x14ac:dyDescent="0.45">
      <c r="B1298" t="str">
        <f ca="1"/>
        <v>Williams, Mr. Leslie</v>
      </c>
      <c r="C1298" t="str">
        <f ca="1"/>
        <v>no</v>
      </c>
      <c r="D1298" t="str">
        <f ca="1"/>
        <v>male</v>
      </c>
      <c r="E1298">
        <f ca="1"/>
        <v>28.5</v>
      </c>
      <c r="F1298" t="str">
        <f ca="1"/>
        <v>3rd</v>
      </c>
    </row>
    <row r="1299" spans="2:6" x14ac:dyDescent="0.45">
      <c r="B1299" t="str">
        <f ca="1"/>
        <v>Windelov, Mr. Einar</v>
      </c>
      <c r="C1299" t="str">
        <f ca="1"/>
        <v>no</v>
      </c>
      <c r="D1299" t="str">
        <f ca="1"/>
        <v>male</v>
      </c>
      <c r="E1299">
        <f ca="1"/>
        <v>21</v>
      </c>
      <c r="F1299" t="str">
        <f ca="1"/>
        <v>3rd</v>
      </c>
    </row>
    <row r="1300" spans="2:6" x14ac:dyDescent="0.45">
      <c r="B1300" t="str">
        <f ca="1"/>
        <v>Wirz, Mr. Albert</v>
      </c>
      <c r="C1300" t="str">
        <f ca="1"/>
        <v>no</v>
      </c>
      <c r="D1300" t="str">
        <f ca="1"/>
        <v>male</v>
      </c>
      <c r="E1300">
        <f ca="1"/>
        <v>27</v>
      </c>
      <c r="F1300" t="str">
        <f ca="1"/>
        <v>3rd</v>
      </c>
    </row>
    <row r="1301" spans="2:6" x14ac:dyDescent="0.45">
      <c r="B1301" t="str">
        <f ca="1"/>
        <v>Wiseman, Mr. Phillippe</v>
      </c>
      <c r="C1301" t="str">
        <f ca="1"/>
        <v>no</v>
      </c>
      <c r="D1301" t="str">
        <f ca="1"/>
        <v>male</v>
      </c>
      <c r="E1301" t="e">
        <f ca="1"/>
        <v>#N/A</v>
      </c>
      <c r="F1301" t="str">
        <f ca="1"/>
        <v>3rd</v>
      </c>
    </row>
    <row r="1302" spans="2:6" x14ac:dyDescent="0.45">
      <c r="B1302" t="str">
        <f ca="1"/>
        <v>Wittevrongel, Mr. Camille</v>
      </c>
      <c r="C1302" t="str">
        <f ca="1"/>
        <v>no</v>
      </c>
      <c r="D1302" t="str">
        <f ca="1"/>
        <v>male</v>
      </c>
      <c r="E1302">
        <f ca="1"/>
        <v>36</v>
      </c>
      <c r="F1302" t="str">
        <f ca="1"/>
        <v>3rd</v>
      </c>
    </row>
    <row r="1303" spans="2:6" x14ac:dyDescent="0.45">
      <c r="B1303" t="str">
        <f ca="1"/>
        <v>Yasbeck, Mr. Antoni</v>
      </c>
      <c r="C1303" t="str">
        <f ca="1"/>
        <v>no</v>
      </c>
      <c r="D1303" t="str">
        <f ca="1"/>
        <v>male</v>
      </c>
      <c r="E1303">
        <f ca="1"/>
        <v>27</v>
      </c>
      <c r="F1303" t="str">
        <f ca="1"/>
        <v>3rd</v>
      </c>
    </row>
    <row r="1304" spans="2:6" x14ac:dyDescent="0.45">
      <c r="B1304" t="str">
        <f ca="1"/>
        <v>Yasbeck, Mrs. Antoni (Selini Al</v>
      </c>
      <c r="C1304" t="str">
        <f ca="1"/>
        <v>yes</v>
      </c>
      <c r="D1304" t="str">
        <f ca="1"/>
        <v>female</v>
      </c>
      <c r="E1304">
        <f ca="1"/>
        <v>15</v>
      </c>
      <c r="F1304" t="str">
        <f ca="1"/>
        <v>3rd</v>
      </c>
    </row>
    <row r="1305" spans="2:6" x14ac:dyDescent="0.45">
      <c r="B1305" t="str">
        <f ca="1"/>
        <v>Youseff, Mr. Gerious</v>
      </c>
      <c r="C1305" t="str">
        <f ca="1"/>
        <v>no</v>
      </c>
      <c r="D1305" t="str">
        <f ca="1"/>
        <v>male</v>
      </c>
      <c r="E1305">
        <f ca="1"/>
        <v>45.5</v>
      </c>
      <c r="F1305" t="str">
        <f ca="1"/>
        <v>3rd</v>
      </c>
    </row>
    <row r="1306" spans="2:6" x14ac:dyDescent="0.45">
      <c r="B1306" t="str">
        <f ca="1"/>
        <v>Yousif, Mr. Wazli</v>
      </c>
      <c r="C1306" t="str">
        <f ca="1"/>
        <v>no</v>
      </c>
      <c r="D1306" t="str">
        <f ca="1"/>
        <v>male</v>
      </c>
      <c r="E1306" t="e">
        <f ca="1"/>
        <v>#N/A</v>
      </c>
      <c r="F1306" t="str">
        <f ca="1"/>
        <v>3rd</v>
      </c>
    </row>
    <row r="1307" spans="2:6" x14ac:dyDescent="0.45">
      <c r="B1307" t="str">
        <f ca="1"/>
        <v>Yousseff, Mr. Gerious</v>
      </c>
      <c r="C1307" t="str">
        <f ca="1"/>
        <v>no</v>
      </c>
      <c r="D1307" t="str">
        <f ca="1"/>
        <v>male</v>
      </c>
      <c r="E1307" t="e">
        <f ca="1"/>
        <v>#N/A</v>
      </c>
      <c r="F1307" t="str">
        <f ca="1"/>
        <v>3rd</v>
      </c>
    </row>
    <row r="1308" spans="2:6" x14ac:dyDescent="0.45">
      <c r="B1308" t="str">
        <f ca="1"/>
        <v>Zabour, Miss. Hileni</v>
      </c>
      <c r="C1308" t="str">
        <f ca="1"/>
        <v>no</v>
      </c>
      <c r="D1308" t="str">
        <f ca="1"/>
        <v>female</v>
      </c>
      <c r="E1308">
        <f ca="1"/>
        <v>14.5</v>
      </c>
      <c r="F1308" t="str">
        <f ca="1"/>
        <v>3rd</v>
      </c>
    </row>
    <row r="1309" spans="2:6" x14ac:dyDescent="0.45">
      <c r="B1309" t="str">
        <f ca="1"/>
        <v>Zabour, Miss. Thamine</v>
      </c>
      <c r="C1309" t="str">
        <f ca="1"/>
        <v>no</v>
      </c>
      <c r="D1309" t="str">
        <f ca="1"/>
        <v>female</v>
      </c>
      <c r="E1309" t="e">
        <f ca="1"/>
        <v>#N/A</v>
      </c>
      <c r="F1309" t="str">
        <f ca="1"/>
        <v>3rd</v>
      </c>
    </row>
    <row r="1310" spans="2:6" x14ac:dyDescent="0.45">
      <c r="B1310" t="str">
        <f ca="1"/>
        <v>Zakarian, Mr. Mapriededer</v>
      </c>
      <c r="C1310" t="str">
        <f ca="1"/>
        <v>no</v>
      </c>
      <c r="D1310" t="str">
        <f ca="1"/>
        <v>male</v>
      </c>
      <c r="E1310">
        <f ca="1"/>
        <v>26.5</v>
      </c>
      <c r="F1310" t="str">
        <f ca="1"/>
        <v>3rd</v>
      </c>
    </row>
    <row r="1311" spans="2:6" x14ac:dyDescent="0.45">
      <c r="B1311" t="str">
        <f ca="1"/>
        <v>Zakarian, Mr. Ortin</v>
      </c>
      <c r="C1311" t="str">
        <f ca="1"/>
        <v>no</v>
      </c>
      <c r="D1311" t="str">
        <f ca="1"/>
        <v>male</v>
      </c>
      <c r="E1311">
        <f ca="1"/>
        <v>27</v>
      </c>
      <c r="F1311" t="str">
        <f ca="1"/>
        <v>3rd</v>
      </c>
    </row>
    <row r="1312" spans="2:6" x14ac:dyDescent="0.45">
      <c r="B1312" t="str">
        <f ca="1"/>
        <v>Zimmerman, Mr. Leo</v>
      </c>
      <c r="C1312" t="str">
        <f ca="1"/>
        <v>no</v>
      </c>
      <c r="D1312" t="str">
        <f ca="1"/>
        <v>male</v>
      </c>
      <c r="E1312">
        <f ca="1"/>
        <v>29</v>
      </c>
      <c r="F1312" t="str">
        <f ca="1"/>
        <v>3rd</v>
      </c>
    </row>
  </sheetData>
  <sheetProtection sheet="1" objects="1" scenarios="1"/>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F3B47F-B0A3-4C07-B956-59B30EE2CF86}">
  <sheetPr codeName="shGIF2"/>
  <dimension ref="A1:P17"/>
  <sheetViews>
    <sheetView zoomScaleNormal="100" workbookViewId="0"/>
  </sheetViews>
  <sheetFormatPr defaultRowHeight="14.25" x14ac:dyDescent="0.45"/>
  <cols>
    <col min="1" max="1" width="5.265625" bestFit="1" customWidth="1"/>
    <col min="2" max="2" width="5.33203125" bestFit="1" customWidth="1"/>
    <col min="3" max="3" width="10.73046875" bestFit="1" customWidth="1"/>
    <col min="4" max="4" width="8.59765625" bestFit="1" customWidth="1"/>
    <col min="5" max="5" width="2.59765625" customWidth="1"/>
    <col min="6" max="6" width="14.1328125" bestFit="1" customWidth="1"/>
    <col min="7" max="7" width="2.59765625" customWidth="1"/>
    <col min="8" max="8" width="27.3984375" bestFit="1" customWidth="1"/>
    <col min="9" max="9" width="2.59765625" customWidth="1"/>
    <col min="10" max="10" width="8.33203125" bestFit="1" customWidth="1"/>
    <col min="11" max="11" width="5.33203125" bestFit="1" customWidth="1"/>
    <col min="12" max="12" width="10.73046875" bestFit="1" customWidth="1"/>
    <col min="13" max="13" width="8.59765625" bestFit="1" customWidth="1"/>
  </cols>
  <sheetData>
    <row r="1" spans="1:16" x14ac:dyDescent="0.45">
      <c r="A1" s="83" t="s">
        <v>633</v>
      </c>
      <c r="B1" s="84"/>
      <c r="C1" s="84"/>
      <c r="D1" s="84"/>
      <c r="E1" s="84"/>
      <c r="F1" s="83" t="s">
        <v>634</v>
      </c>
      <c r="G1" s="84"/>
      <c r="H1" s="85" t="s">
        <v>637</v>
      </c>
      <c r="I1" s="84"/>
      <c r="J1" s="83" t="s">
        <v>635</v>
      </c>
      <c r="K1" s="84"/>
      <c r="L1" s="84"/>
      <c r="M1" s="78"/>
      <c r="N1" s="76"/>
      <c r="O1" s="76"/>
      <c r="P1" s="12"/>
    </row>
    <row r="2" spans="1:16" ht="28.5" x14ac:dyDescent="0.45">
      <c r="A2" s="78" t="s">
        <v>638</v>
      </c>
      <c r="B2" s="78" t="s">
        <v>642</v>
      </c>
      <c r="C2" s="82" t="s">
        <v>629</v>
      </c>
      <c r="D2" s="82" t="s">
        <v>631</v>
      </c>
      <c r="E2" s="82"/>
      <c r="F2" s="78" t="str" cm="1">
        <f t="array" aca="1" ref="F2" ca="1">CSVWrite(A2:D8,"C:\Temp\Test.csv")</f>
        <v>C:\Temp\Test.csv</v>
      </c>
      <c r="G2" s="78"/>
      <c r="H2" s="78" t="str" cm="1">
        <f t="array" aca="1" ref="H2:H10" ca="1">CSVRead(F2,,FALSE)</f>
        <v>"Nums","Bools","Dates","Strings"</v>
      </c>
      <c r="I2" s="78"/>
      <c r="J2" s="78" t="str" cm="1">
        <f t="array" aca="1" ref="J2:M8" ca="1">CSVRead(F2,TRUE)</f>
        <v>Nums</v>
      </c>
      <c r="K2" s="78" t="str">
        <f ca="1"/>
        <v>Bools</v>
      </c>
      <c r="L2" s="82" t="str">
        <f ca="1"/>
        <v>Dates</v>
      </c>
      <c r="M2" s="78" t="str">
        <f ca="1"/>
        <v>Strings</v>
      </c>
      <c r="N2" s="76"/>
      <c r="O2" s="76"/>
      <c r="P2" s="12"/>
    </row>
    <row r="3" spans="1:16" x14ac:dyDescent="0.45">
      <c r="A3" s="78" cm="1">
        <f t="array" ref="A3:A8">_xlfn.SEQUENCE(6)</f>
        <v>1</v>
      </c>
      <c r="B3" s="78" t="b" cm="1">
        <f t="array" ref="B3:B8">MOD(_xlfn.ANCHORARRAY(A3),2)=0</f>
        <v>0</v>
      </c>
      <c r="C3" s="82" cm="1">
        <f t="array" aca="1" ref="C3:C8" ca="1">TODAY()+_xlfn.ANCHORARRAY(A3)</f>
        <v>44484</v>
      </c>
      <c r="D3" s="81" t="s">
        <v>632</v>
      </c>
      <c r="E3" s="82"/>
      <c r="F3" s="78"/>
      <c r="G3" s="78"/>
      <c r="H3" s="78" t="str">
        <f ca="1"/>
        <v>1,False,2021-10-15,"Text"</v>
      </c>
      <c r="I3" s="78"/>
      <c r="J3" s="78">
        <f ca="1"/>
        <v>1</v>
      </c>
      <c r="K3" s="78" t="b">
        <f ca="1"/>
        <v>0</v>
      </c>
      <c r="L3" s="82">
        <f ca="1"/>
        <v>44484</v>
      </c>
      <c r="M3" s="78" t="str">
        <f ca="1"/>
        <v>Text</v>
      </c>
      <c r="N3" s="76"/>
      <c r="O3" s="76"/>
      <c r="P3" s="12"/>
    </row>
    <row r="4" spans="1:16" x14ac:dyDescent="0.45">
      <c r="A4" s="78">
        <v>2</v>
      </c>
      <c r="B4" s="78" t="b">
        <v>1</v>
      </c>
      <c r="C4" s="82">
        <f ca="1"/>
        <v>44485</v>
      </c>
      <c r="D4" s="13" t="s">
        <v>644</v>
      </c>
      <c r="E4" s="82"/>
      <c r="F4" s="78"/>
      <c r="G4" s="78"/>
      <c r="H4" s="78" t="str">
        <f ca="1"/>
        <v>2,True,2021-10-16,"A, comma"</v>
      </c>
      <c r="I4" s="78"/>
      <c r="J4" s="78">
        <f ca="1"/>
        <v>2</v>
      </c>
      <c r="K4" s="78" t="b">
        <f ca="1"/>
        <v>1</v>
      </c>
      <c r="L4" s="82">
        <f ca="1"/>
        <v>44485</v>
      </c>
      <c r="M4" s="78" t="str">
        <f ca="1"/>
        <v>A, comma</v>
      </c>
      <c r="N4" s="76"/>
      <c r="O4" s="76"/>
      <c r="P4" s="12"/>
    </row>
    <row r="5" spans="1:16" ht="28.5" x14ac:dyDescent="0.45">
      <c r="A5" s="78">
        <v>3</v>
      </c>
      <c r="B5" s="78" t="b">
        <v>0</v>
      </c>
      <c r="C5" s="82">
        <f ca="1"/>
        <v>44486</v>
      </c>
      <c r="D5" s="81" t="s">
        <v>646</v>
      </c>
      <c r="E5" s="82"/>
      <c r="F5" s="78"/>
      <c r="G5" s="78"/>
      <c r="H5" s="78" t="str">
        <f ca="1"/>
        <v>3,False,2021-10-17,"A</v>
      </c>
      <c r="I5" s="78"/>
      <c r="J5" s="78">
        <f ca="1"/>
        <v>3</v>
      </c>
      <c r="K5" s="78" t="b">
        <f ca="1"/>
        <v>0</v>
      </c>
      <c r="L5" s="82">
        <f ca="1"/>
        <v>44486</v>
      </c>
      <c r="M5" s="78" t="str">
        <f ca="1"/>
        <v>A
LF</v>
      </c>
      <c r="N5" s="76"/>
      <c r="O5" s="76"/>
      <c r="P5" s="12"/>
    </row>
    <row r="6" spans="1:16" x14ac:dyDescent="0.45">
      <c r="A6" s="78">
        <v>4</v>
      </c>
      <c r="B6" s="78" t="b">
        <v>1</v>
      </c>
      <c r="C6" s="82">
        <f ca="1"/>
        <v>44487</v>
      </c>
      <c r="D6" s="81" t="str">
        <f>"A"&amp;CHAR(13)&amp;" CR"</f>
        <v>A_x000D_ CR</v>
      </c>
      <c r="E6" s="82"/>
      <c r="F6" s="78"/>
      <c r="G6" s="78"/>
      <c r="H6" s="78" t="str">
        <f ca="1"/>
        <v>LF"</v>
      </c>
      <c r="I6" s="78"/>
      <c r="J6" s="78">
        <f ca="1"/>
        <v>4</v>
      </c>
      <c r="K6" s="78" t="b">
        <f ca="1"/>
        <v>1</v>
      </c>
      <c r="L6" s="82">
        <f ca="1"/>
        <v>44487</v>
      </c>
      <c r="M6" s="78" t="str">
        <f ca="1"/>
        <v>A_x000D_ CR</v>
      </c>
      <c r="N6" s="76"/>
      <c r="O6" s="76"/>
      <c r="P6" s="12"/>
    </row>
    <row r="7" spans="1:16" x14ac:dyDescent="0.45">
      <c r="A7" s="78">
        <v>5</v>
      </c>
      <c r="B7" s="78" t="b">
        <v>0</v>
      </c>
      <c r="C7" s="82">
        <f ca="1"/>
        <v>44488</v>
      </c>
      <c r="D7" s="13" t="s">
        <v>645</v>
      </c>
      <c r="E7" s="82"/>
      <c r="F7" s="78"/>
      <c r="G7" s="78"/>
      <c r="H7" s="78" t="str">
        <f ca="1"/>
        <v>4,True,2021-10-18,"A</v>
      </c>
      <c r="I7" s="78"/>
      <c r="J7" s="78">
        <f ca="1"/>
        <v>5</v>
      </c>
      <c r="K7" s="78" t="b">
        <f ca="1"/>
        <v>0</v>
      </c>
      <c r="L7" s="82">
        <f ca="1"/>
        <v>44488</v>
      </c>
      <c r="M7" s="78" t="str">
        <f ca="1"/>
        <v>"Quotes"</v>
      </c>
      <c r="N7" s="76"/>
      <c r="O7" s="76"/>
      <c r="P7" s="12"/>
    </row>
    <row r="8" spans="1:16" x14ac:dyDescent="0.45">
      <c r="A8" s="78">
        <v>6</v>
      </c>
      <c r="B8" s="78" t="b">
        <v>1</v>
      </c>
      <c r="C8" s="82">
        <f ca="1"/>
        <v>44489</v>
      </c>
      <c r="D8" s="81" t="s">
        <v>632</v>
      </c>
      <c r="E8" s="82"/>
      <c r="F8" s="78"/>
      <c r="G8" s="78"/>
      <c r="H8" s="78" t="str">
        <f ca="1"/>
        <v xml:space="preserve"> CR"</v>
      </c>
      <c r="I8" s="78"/>
      <c r="J8" s="78">
        <f ca="1"/>
        <v>6</v>
      </c>
      <c r="K8" s="78" t="b">
        <f ca="1"/>
        <v>1</v>
      </c>
      <c r="L8" s="82">
        <f ca="1"/>
        <v>44489</v>
      </c>
      <c r="M8" s="78" t="str">
        <f ca="1"/>
        <v>Text</v>
      </c>
      <c r="N8" s="76"/>
      <c r="O8" s="76"/>
      <c r="P8" s="12"/>
    </row>
    <row r="9" spans="1:16" x14ac:dyDescent="0.45">
      <c r="A9" s="78"/>
      <c r="B9" s="78"/>
      <c r="C9" s="82"/>
      <c r="D9" s="86"/>
      <c r="E9" s="82"/>
      <c r="F9" s="78"/>
      <c r="G9" s="78"/>
      <c r="H9" s="78" t="str">
        <f ca="1"/>
        <v>5,False,2021-10-19,"""Quotes"""</v>
      </c>
      <c r="I9" s="78"/>
      <c r="J9" s="78"/>
      <c r="K9" s="78"/>
      <c r="L9" s="82"/>
      <c r="M9" s="78"/>
      <c r="N9" s="76"/>
      <c r="O9" s="76"/>
      <c r="P9" s="12"/>
    </row>
    <row r="10" spans="1:16" x14ac:dyDescent="0.45">
      <c r="A10" s="78"/>
      <c r="B10" s="78"/>
      <c r="C10" s="82"/>
      <c r="D10" s="86"/>
      <c r="E10" s="82"/>
      <c r="F10" s="78"/>
      <c r="G10" s="78"/>
      <c r="H10" s="78" t="str">
        <f ca="1"/>
        <v>6,True,2021-10-20,"Text"</v>
      </c>
      <c r="I10" s="78"/>
      <c r="J10" s="78"/>
      <c r="K10" s="78"/>
      <c r="L10" s="82"/>
      <c r="M10" s="78"/>
      <c r="N10" s="76"/>
      <c r="O10" s="76"/>
      <c r="P10" s="12"/>
    </row>
    <row r="11" spans="1:16" x14ac:dyDescent="0.45">
      <c r="A11" s="76"/>
      <c r="B11" s="76"/>
      <c r="C11" s="77"/>
      <c r="D11" s="79"/>
      <c r="E11" s="77"/>
      <c r="F11" s="76"/>
      <c r="G11" s="76"/>
      <c r="H11" s="76"/>
      <c r="I11" s="76"/>
      <c r="J11" s="76"/>
      <c r="K11" s="76"/>
      <c r="L11" s="77"/>
      <c r="M11" s="78"/>
      <c r="N11" s="76"/>
      <c r="O11" s="76"/>
      <c r="P11" s="12"/>
    </row>
    <row r="12" spans="1:16" x14ac:dyDescent="0.45">
      <c r="A12" s="76"/>
      <c r="B12" s="76"/>
      <c r="C12" s="77"/>
      <c r="D12" s="80"/>
      <c r="E12" s="76"/>
      <c r="F12" s="76"/>
      <c r="G12" s="76"/>
      <c r="H12" s="76"/>
      <c r="I12" s="76"/>
      <c r="J12" s="76"/>
      <c r="K12" s="76"/>
      <c r="L12" s="77"/>
      <c r="M12" s="78"/>
      <c r="N12" s="76"/>
      <c r="O12" s="76"/>
      <c r="P12" s="12"/>
    </row>
    <row r="13" spans="1:16" x14ac:dyDescent="0.45">
      <c r="A13" s="76"/>
      <c r="B13" s="76"/>
      <c r="C13" s="76"/>
      <c r="D13" s="80"/>
      <c r="E13" s="76"/>
      <c r="F13" s="76"/>
      <c r="G13" s="76"/>
      <c r="H13" s="76"/>
      <c r="I13" s="76"/>
      <c r="J13" s="76"/>
      <c r="K13" s="76"/>
      <c r="L13" s="76"/>
      <c r="M13" s="76"/>
      <c r="N13" s="76"/>
      <c r="O13" s="76"/>
      <c r="P13" s="12"/>
    </row>
    <row r="17" spans="8:8" x14ac:dyDescent="0.45">
      <c r="H17" s="65"/>
    </row>
  </sheetData>
  <sheetProtection sheet="1" objects="1" scenarios="1"/>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5F7F45-00A8-4EC1-BA3A-0C5D444B101A}">
  <sheetPr codeName="Sheet3"/>
  <dimension ref="A1:G36"/>
  <sheetViews>
    <sheetView zoomScaleNormal="100" workbookViewId="0"/>
  </sheetViews>
  <sheetFormatPr defaultRowHeight="14.25" x14ac:dyDescent="0.45"/>
  <cols>
    <col min="1" max="1" width="6.19921875" bestFit="1" customWidth="1"/>
    <col min="2" max="4" width="10.73046875" bestFit="1" customWidth="1"/>
  </cols>
  <sheetData>
    <row r="1" spans="1:4" x14ac:dyDescent="0.45">
      <c r="A1" s="83" t="s">
        <v>633</v>
      </c>
      <c r="B1" s="84"/>
      <c r="C1" s="84"/>
      <c r="D1" s="84"/>
    </row>
    <row r="2" spans="1:4" x14ac:dyDescent="0.45">
      <c r="A2" s="78" t="s">
        <v>638</v>
      </c>
      <c r="B2" s="78" t="s">
        <v>642</v>
      </c>
      <c r="C2" s="82" t="s">
        <v>629</v>
      </c>
      <c r="D2" s="82" t="s">
        <v>631</v>
      </c>
    </row>
    <row r="3" spans="1:4" x14ac:dyDescent="0.45">
      <c r="A3" s="78" cm="1">
        <f t="array" ref="A3:A7">_xlfn.SEQUENCE(5)</f>
        <v>1</v>
      </c>
      <c r="B3" s="78" t="b" cm="1">
        <f t="array" ref="B3:B7">MOD(_xlfn.ANCHORARRAY(A3),2)=0</f>
        <v>0</v>
      </c>
      <c r="C3" s="82" cm="1">
        <f t="array" aca="1" ref="C3:C7" ca="1">TODAY()+_xlfn.ANCHORARRAY(A3)</f>
        <v>44484</v>
      </c>
      <c r="D3" s="81" t="s">
        <v>632</v>
      </c>
    </row>
    <row r="4" spans="1:4" x14ac:dyDescent="0.45">
      <c r="A4" s="78">
        <v>2</v>
      </c>
      <c r="B4" s="78" t="b">
        <v>1</v>
      </c>
      <c r="C4" s="82">
        <f ca="1"/>
        <v>44485</v>
      </c>
      <c r="D4" s="13" t="s">
        <v>644</v>
      </c>
    </row>
    <row r="5" spans="1:4" ht="28.5" x14ac:dyDescent="0.45">
      <c r="A5" s="78">
        <v>3</v>
      </c>
      <c r="B5" s="78" t="b">
        <v>0</v>
      </c>
      <c r="C5" s="82">
        <f ca="1"/>
        <v>44486</v>
      </c>
      <c r="D5" s="81" t="s">
        <v>646</v>
      </c>
    </row>
    <row r="6" spans="1:4" x14ac:dyDescent="0.45">
      <c r="A6" s="78">
        <v>4</v>
      </c>
      <c r="B6" s="78" t="b">
        <v>1</v>
      </c>
      <c r="C6" s="82">
        <f ca="1"/>
        <v>44487</v>
      </c>
      <c r="D6" s="81" t="str">
        <f>"A"&amp;CHAR(13)&amp;" CR"</f>
        <v>A_x000D_ CR</v>
      </c>
    </row>
    <row r="7" spans="1:4" x14ac:dyDescent="0.45">
      <c r="A7" s="78">
        <v>5</v>
      </c>
      <c r="B7" s="78" t="b">
        <v>0</v>
      </c>
      <c r="C7" s="82">
        <f ca="1"/>
        <v>44488</v>
      </c>
      <c r="D7" s="13" t="s">
        <v>645</v>
      </c>
    </row>
    <row r="9" spans="1:4" x14ac:dyDescent="0.45">
      <c r="A9" s="87" t="s">
        <v>634</v>
      </c>
    </row>
    <row r="10" spans="1:4" x14ac:dyDescent="0.45">
      <c r="A10" t="str" cm="1">
        <f t="array" aca="1" ref="A10" ca="1">CSVWrite(A2:D7,"C:\Temp\Test.csv")</f>
        <v>C:\Temp\Test.csv</v>
      </c>
    </row>
    <row r="12" spans="1:4" x14ac:dyDescent="0.45">
      <c r="A12" s="88" t="s">
        <v>637</v>
      </c>
    </row>
    <row r="13" spans="1:4" x14ac:dyDescent="0.45">
      <c r="A13" t="str" cm="1">
        <f t="array" aca="1" ref="A13:A20" ca="1">CSVRead(A10,FALSE,FALSE)</f>
        <v>"Nums","Bools","Dates","Strings"</v>
      </c>
    </row>
    <row r="14" spans="1:4" x14ac:dyDescent="0.45">
      <c r="A14" t="str">
        <f ca="1"/>
        <v>1,False,2021-10-15,"Text"</v>
      </c>
    </row>
    <row r="15" spans="1:4" x14ac:dyDescent="0.45">
      <c r="A15" t="str">
        <f ca="1"/>
        <v>2,True,2021-10-16,"A, comma"</v>
      </c>
    </row>
    <row r="16" spans="1:4" x14ac:dyDescent="0.45">
      <c r="A16" t="str">
        <f ca="1"/>
        <v>3,False,2021-10-17,"A</v>
      </c>
    </row>
    <row r="17" spans="1:7" x14ac:dyDescent="0.45">
      <c r="A17" t="str">
        <f ca="1"/>
        <v>LF"</v>
      </c>
    </row>
    <row r="18" spans="1:7" x14ac:dyDescent="0.45">
      <c r="A18" t="str">
        <f ca="1"/>
        <v>4,True,2021-10-18,"A</v>
      </c>
    </row>
    <row r="19" spans="1:7" x14ac:dyDescent="0.45">
      <c r="A19" t="str">
        <f ca="1"/>
        <v xml:space="preserve"> CR"</v>
      </c>
    </row>
    <row r="20" spans="1:7" x14ac:dyDescent="0.45">
      <c r="A20" t="str">
        <f ca="1"/>
        <v>5,False,2021-10-19,"""Quotes"""</v>
      </c>
    </row>
    <row r="22" spans="1:7" x14ac:dyDescent="0.45">
      <c r="A22" s="87" t="s">
        <v>635</v>
      </c>
    </row>
    <row r="23" spans="1:7" x14ac:dyDescent="0.45">
      <c r="A23" s="81" t="str" cm="1">
        <f t="array" aca="1" ref="A23:D28" ca="1">CSVRead(A10,TRUE)</f>
        <v>Nums</v>
      </c>
      <c r="B23" s="81" t="str">
        <f ca="1"/>
        <v>Bools</v>
      </c>
      <c r="C23" s="81" t="str">
        <f ca="1"/>
        <v>Dates</v>
      </c>
      <c r="D23" s="81" t="str">
        <f ca="1"/>
        <v>Strings</v>
      </c>
    </row>
    <row r="24" spans="1:7" x14ac:dyDescent="0.45">
      <c r="A24" s="81">
        <f ca="1"/>
        <v>1</v>
      </c>
      <c r="B24" s="81" t="b">
        <f ca="1"/>
        <v>0</v>
      </c>
      <c r="C24" s="89">
        <f ca="1"/>
        <v>44484</v>
      </c>
      <c r="D24" s="81" t="str">
        <f ca="1"/>
        <v>Text</v>
      </c>
      <c r="G24" s="14"/>
    </row>
    <row r="25" spans="1:7" x14ac:dyDescent="0.45">
      <c r="A25" s="81">
        <f ca="1"/>
        <v>2</v>
      </c>
      <c r="B25" s="81" t="b">
        <f ca="1"/>
        <v>1</v>
      </c>
      <c r="C25" s="89">
        <f ca="1"/>
        <v>44485</v>
      </c>
      <c r="D25" s="81" t="str">
        <f ca="1"/>
        <v>A, comma</v>
      </c>
      <c r="F25" s="14"/>
    </row>
    <row r="26" spans="1:7" ht="28.5" customHeight="1" x14ac:dyDescent="0.45">
      <c r="A26" s="81">
        <f ca="1"/>
        <v>3</v>
      </c>
      <c r="B26" s="81" t="b">
        <f ca="1"/>
        <v>0</v>
      </c>
      <c r="C26" s="89">
        <f ca="1"/>
        <v>44486</v>
      </c>
      <c r="D26" s="81" t="str">
        <f ca="1"/>
        <v>A
LF</v>
      </c>
    </row>
    <row r="27" spans="1:7" x14ac:dyDescent="0.45">
      <c r="A27" s="81">
        <f ca="1"/>
        <v>4</v>
      </c>
      <c r="B27" s="81" t="b">
        <f ca="1"/>
        <v>1</v>
      </c>
      <c r="C27" s="89">
        <f ca="1"/>
        <v>44487</v>
      </c>
      <c r="D27" s="81" t="str">
        <f ca="1"/>
        <v>A_x000D_ CR</v>
      </c>
    </row>
    <row r="28" spans="1:7" x14ac:dyDescent="0.45">
      <c r="A28" s="81">
        <f ca="1"/>
        <v>5</v>
      </c>
      <c r="B28" s="81" t="b">
        <f ca="1"/>
        <v>0</v>
      </c>
      <c r="C28" s="89">
        <f ca="1"/>
        <v>44488</v>
      </c>
      <c r="D28" s="81" t="str">
        <f ca="1"/>
        <v>"Quotes"</v>
      </c>
    </row>
    <row r="30" spans="1:7" x14ac:dyDescent="0.45">
      <c r="A30" s="88" t="s">
        <v>647</v>
      </c>
    </row>
    <row r="31" spans="1:7" x14ac:dyDescent="0.45">
      <c r="A31" t="b" cm="1">
        <f t="array" aca="1" ref="A31:D36" ca="1">A2:D7=A23:D28</f>
        <v>1</v>
      </c>
      <c r="B31" t="b">
        <f ca="1"/>
        <v>1</v>
      </c>
      <c r="C31" t="b">
        <f ca="1"/>
        <v>1</v>
      </c>
      <c r="D31" t="b">
        <f ca="1"/>
        <v>1</v>
      </c>
    </row>
    <row r="32" spans="1:7" x14ac:dyDescent="0.45">
      <c r="A32" t="b">
        <f ca="1"/>
        <v>1</v>
      </c>
      <c r="B32" t="b">
        <f ca="1"/>
        <v>1</v>
      </c>
      <c r="C32" t="b">
        <f ca="1"/>
        <v>1</v>
      </c>
      <c r="D32" t="b">
        <f ca="1"/>
        <v>1</v>
      </c>
    </row>
    <row r="33" spans="1:4" x14ac:dyDescent="0.45">
      <c r="A33" t="b">
        <f ca="1"/>
        <v>1</v>
      </c>
      <c r="B33" t="b">
        <f ca="1"/>
        <v>1</v>
      </c>
      <c r="C33" t="b">
        <f ca="1"/>
        <v>1</v>
      </c>
      <c r="D33" t="b">
        <f ca="1"/>
        <v>1</v>
      </c>
    </row>
    <row r="34" spans="1:4" x14ac:dyDescent="0.45">
      <c r="A34" t="b">
        <f ca="1"/>
        <v>1</v>
      </c>
      <c r="B34" t="b">
        <f ca="1"/>
        <v>1</v>
      </c>
      <c r="C34" t="b">
        <f ca="1"/>
        <v>1</v>
      </c>
      <c r="D34" t="b">
        <f ca="1"/>
        <v>1</v>
      </c>
    </row>
    <row r="35" spans="1:4" x14ac:dyDescent="0.45">
      <c r="A35" t="b">
        <f ca="1"/>
        <v>1</v>
      </c>
      <c r="B35" t="b">
        <f ca="1"/>
        <v>1</v>
      </c>
      <c r="C35" t="b">
        <f ca="1"/>
        <v>1</v>
      </c>
      <c r="D35" t="b">
        <f ca="1"/>
        <v>1</v>
      </c>
    </row>
    <row r="36" spans="1:4" x14ac:dyDescent="0.45">
      <c r="A36" t="b">
        <f ca="1"/>
        <v>1</v>
      </c>
      <c r="B36" t="b">
        <f ca="1"/>
        <v>1</v>
      </c>
      <c r="C36" t="b">
        <f ca="1"/>
        <v>1</v>
      </c>
      <c r="D36" t="b">
        <f ca="1"/>
        <v>1</v>
      </c>
    </row>
  </sheetData>
  <sheetProtection sheet="1" objects="1" scenarios="1"/>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67DB69-E77C-4050-845D-3058014405D1}">
  <sheetPr codeName="Sheet1"/>
  <dimension ref="A1:Y67"/>
  <sheetViews>
    <sheetView showGridLines="0" showRowColHeaders="0" zoomScaleNormal="100" workbookViewId="0">
      <pane xSplit="1" ySplit="18" topLeftCell="B19" activePane="bottomRight" state="frozen"/>
      <selection pane="topRight" activeCell="B1" sqref="B1"/>
      <selection pane="bottomLeft" activeCell="A19" sqref="A19"/>
      <selection pane="bottomRight"/>
    </sheetView>
  </sheetViews>
  <sheetFormatPr defaultRowHeight="14.25" x14ac:dyDescent="0.45"/>
  <cols>
    <col min="1" max="1" width="4.59765625" customWidth="1"/>
    <col min="3" max="3" width="18.3984375" bestFit="1" customWidth="1"/>
    <col min="4" max="4" width="10.6640625" bestFit="1" customWidth="1"/>
    <col min="5" max="5" width="13.3984375" bestFit="1" customWidth="1"/>
    <col min="6" max="6" width="7.53125" bestFit="1" customWidth="1"/>
    <col min="7" max="7" width="10.59765625" bestFit="1" customWidth="1"/>
    <col min="8" max="8" width="7.73046875" bestFit="1" customWidth="1"/>
    <col min="9" max="9" width="8" bestFit="1" customWidth="1"/>
    <col min="10" max="10" width="14.46484375" bestFit="1" customWidth="1"/>
    <col min="11" max="11" width="15.86328125" bestFit="1" customWidth="1"/>
    <col min="12" max="12" width="9" bestFit="1" customWidth="1"/>
    <col min="13" max="13" width="8.59765625" bestFit="1" customWidth="1"/>
    <col min="15" max="17" width="18.33203125" bestFit="1" customWidth="1"/>
    <col min="19" max="19" width="44.6640625" bestFit="1" customWidth="1"/>
    <col min="21" max="21" width="51.6640625" bestFit="1" customWidth="1"/>
  </cols>
  <sheetData>
    <row r="1" spans="1:23" ht="28.5" x14ac:dyDescent="0.85">
      <c r="A1" s="11" t="s">
        <v>781</v>
      </c>
    </row>
    <row r="3" spans="1:23" x14ac:dyDescent="0.45">
      <c r="B3" t="s">
        <v>765</v>
      </c>
    </row>
    <row r="4" spans="1:23" x14ac:dyDescent="0.45">
      <c r="B4" s="18" t="s">
        <v>764</v>
      </c>
    </row>
    <row r="6" spans="1:23" ht="16.5" x14ac:dyDescent="0.6">
      <c r="B6" s="96" t="s">
        <v>771</v>
      </c>
      <c r="C6" s="96" t="s">
        <v>772</v>
      </c>
      <c r="D6" s="98" t="s">
        <v>779</v>
      </c>
    </row>
    <row r="7" spans="1:23" ht="16.5" x14ac:dyDescent="0.6">
      <c r="B7" s="96" t="s">
        <v>747</v>
      </c>
      <c r="C7" s="96" t="s">
        <v>773</v>
      </c>
      <c r="D7" s="98">
        <f>_xlfn.UNICODE(B7)</f>
        <v>9251</v>
      </c>
    </row>
    <row r="8" spans="1:23" ht="16.5" x14ac:dyDescent="0.6">
      <c r="B8" s="96" t="s">
        <v>767</v>
      </c>
      <c r="C8" s="96" t="s">
        <v>774</v>
      </c>
      <c r="D8" s="98">
        <f t="shared" ref="D8:D14" si="0">_xlfn.UNICODE(B8)</f>
        <v>9229</v>
      </c>
    </row>
    <row r="9" spans="1:23" ht="16.5" x14ac:dyDescent="0.6">
      <c r="B9" s="96" t="s">
        <v>766</v>
      </c>
      <c r="C9" s="96" t="s">
        <v>775</v>
      </c>
      <c r="D9" s="98">
        <f t="shared" si="0"/>
        <v>9226</v>
      </c>
    </row>
    <row r="10" spans="1:23" ht="16.5" x14ac:dyDescent="0.6">
      <c r="B10" s="96" t="s">
        <v>723</v>
      </c>
      <c r="C10" s="97" t="s">
        <v>780</v>
      </c>
      <c r="D10" s="98"/>
    </row>
    <row r="11" spans="1:23" ht="16.5" x14ac:dyDescent="0.6">
      <c r="B11" s="96" t="s">
        <v>768</v>
      </c>
      <c r="C11" s="96" t="s">
        <v>776</v>
      </c>
      <c r="D11" s="98">
        <f t="shared" si="0"/>
        <v>9166</v>
      </c>
    </row>
    <row r="12" spans="1:23" ht="16.5" x14ac:dyDescent="0.6">
      <c r="B12" s="96" t="s">
        <v>769</v>
      </c>
      <c r="C12" s="96" t="s">
        <v>777</v>
      </c>
      <c r="D12" s="98">
        <f t="shared" si="0"/>
        <v>8631</v>
      </c>
    </row>
    <row r="13" spans="1:23" ht="16.5" x14ac:dyDescent="0.6">
      <c r="B13" s="103" t="s">
        <v>770</v>
      </c>
      <c r="C13" s="103" t="s">
        <v>778</v>
      </c>
      <c r="D13" s="104">
        <f t="shared" si="0"/>
        <v>9711</v>
      </c>
    </row>
    <row r="14" spans="1:23" ht="16.5" x14ac:dyDescent="0.6">
      <c r="B14" s="96" t="s">
        <v>722</v>
      </c>
      <c r="C14" s="96" t="s">
        <v>788</v>
      </c>
      <c r="D14" s="98">
        <f t="shared" si="0"/>
        <v>10134</v>
      </c>
    </row>
    <row r="15" spans="1:23" ht="16.5" x14ac:dyDescent="0.6">
      <c r="B15" s="96" t="s">
        <v>675</v>
      </c>
      <c r="C15" s="101" t="s">
        <v>789</v>
      </c>
      <c r="D15" s="98">
        <f>_xlfn.UNICODE(B15)</f>
        <v>9989</v>
      </c>
    </row>
    <row r="16" spans="1:23" ht="16.5" x14ac:dyDescent="0.6">
      <c r="B16" s="105" t="s">
        <v>681</v>
      </c>
      <c r="C16" s="96" t="s">
        <v>790</v>
      </c>
      <c r="D16" s="102">
        <f>_xlfn.UNICODE(B16)</f>
        <v>128165</v>
      </c>
      <c r="U16" t="s">
        <v>840</v>
      </c>
      <c r="W16" s="14"/>
    </row>
    <row r="17" spans="1:25" x14ac:dyDescent="0.45">
      <c r="E17" s="112" t="s">
        <v>856</v>
      </c>
      <c r="F17" s="112"/>
      <c r="G17" s="112"/>
      <c r="H17" s="112"/>
      <c r="I17" s="112"/>
      <c r="J17" s="112"/>
      <c r="K17" s="112"/>
      <c r="L17" s="112"/>
      <c r="M17" s="112"/>
      <c r="O17" s="111" t="s">
        <v>855</v>
      </c>
      <c r="P17" s="111"/>
      <c r="Q17" s="111"/>
    </row>
    <row r="18" spans="1:25" ht="16.5" x14ac:dyDescent="0.6">
      <c r="A18" s="98"/>
      <c r="B18" s="96" t="s">
        <v>763</v>
      </c>
      <c r="C18" s="96" t="s">
        <v>762</v>
      </c>
      <c r="D18" s="96" t="s">
        <v>761</v>
      </c>
      <c r="E18" s="96" t="s">
        <v>760</v>
      </c>
      <c r="F18" s="96" t="s">
        <v>759</v>
      </c>
      <c r="G18" s="96" t="s">
        <v>758</v>
      </c>
      <c r="H18" s="96" t="s">
        <v>757</v>
      </c>
      <c r="I18" s="96" t="s">
        <v>756</v>
      </c>
      <c r="J18" s="96" t="s">
        <v>755</v>
      </c>
      <c r="K18" s="96" t="s">
        <v>754</v>
      </c>
      <c r="L18" s="96" t="s">
        <v>753</v>
      </c>
      <c r="M18" s="96" t="s">
        <v>752</v>
      </c>
      <c r="N18" s="96"/>
      <c r="O18" s="96" t="s">
        <v>635</v>
      </c>
      <c r="P18" s="99" t="s">
        <v>784</v>
      </c>
      <c r="Q18" s="100" t="s">
        <v>785</v>
      </c>
      <c r="R18" s="97" t="s">
        <v>751</v>
      </c>
      <c r="S18" s="96" t="s">
        <v>52</v>
      </c>
    </row>
    <row r="19" spans="1:25" ht="16.5" x14ac:dyDescent="0.6">
      <c r="A19" s="98" cm="1">
        <f t="array" ref="A19:A67">_xlfn.SEQUENCE(49)</f>
        <v>1</v>
      </c>
      <c r="B19" s="96" t="s">
        <v>212</v>
      </c>
      <c r="C19" s="96" t="s">
        <v>677</v>
      </c>
      <c r="D19" s="96" t="s">
        <v>212</v>
      </c>
      <c r="E19" s="96" t="s">
        <v>675</v>
      </c>
      <c r="F19" s="96" t="s">
        <v>675</v>
      </c>
      <c r="G19" s="96" t="s">
        <v>675</v>
      </c>
      <c r="H19" s="96" t="s">
        <v>675</v>
      </c>
      <c r="I19" s="96" t="s">
        <v>675</v>
      </c>
      <c r="J19" s="96" t="s">
        <v>675</v>
      </c>
      <c r="K19" s="96" t="s">
        <v>675</v>
      </c>
      <c r="L19" s="96" t="s">
        <v>675</v>
      </c>
      <c r="M19" s="96" t="s">
        <v>675</v>
      </c>
      <c r="N19" s="96"/>
      <c r="O19" s="96" t="str" cm="1">
        <f t="array" aca="1" ref="O19" ca="1">TestNonStandardInput($B19,$C19="[SE]",O$18,$D19)</f>
        <v>✅</v>
      </c>
      <c r="P19" s="96" t="str" cm="1">
        <f t="array" aca="1" ref="P19" ca="1">TestNonStandardInput($B19,$C19="[SE]",P$18,$D19)</f>
        <v>✅</v>
      </c>
      <c r="Q19" s="96" t="str" cm="1">
        <f t="array" aca="1" ref="Q19" ca="1">TestNonStandardInput($B19,$C19="[SE]",Q$18,$D19)</f>
        <v>✅</v>
      </c>
      <c r="R19" s="9" t="b" cm="1">
        <f t="array" aca="1" ref="R19:R67" ca="1">D19:D67=O19:O67</f>
        <v>0</v>
      </c>
      <c r="S19" s="9"/>
      <c r="U19" t="s" cm="1">
        <v>791</v>
      </c>
      <c r="Y19" s="95"/>
    </row>
    <row r="20" spans="1:25" ht="16.5" x14ac:dyDescent="0.6">
      <c r="A20" s="98">
        <v>2</v>
      </c>
      <c r="B20" s="96" t="s">
        <v>750</v>
      </c>
      <c r="C20" s="96" t="s">
        <v>677</v>
      </c>
      <c r="D20" s="96" t="s">
        <v>716</v>
      </c>
      <c r="E20" s="96" t="s">
        <v>675</v>
      </c>
      <c r="F20" s="96" t="s">
        <v>675</v>
      </c>
      <c r="G20" s="96" t="s">
        <v>675</v>
      </c>
      <c r="H20" s="96" t="s">
        <v>675</v>
      </c>
      <c r="I20" s="96" t="s">
        <v>675</v>
      </c>
      <c r="J20" s="96" t="s">
        <v>675</v>
      </c>
      <c r="K20" s="96" t="s">
        <v>675</v>
      </c>
      <c r="L20" s="96" t="s">
        <v>675</v>
      </c>
      <c r="M20" s="96" t="s">
        <v>675</v>
      </c>
      <c r="N20" s="96"/>
      <c r="O20" s="96" t="str" cm="1">
        <f t="array" aca="1" ref="O20" ca="1">TestNonStandardInput($B20,$C20="[SE]",O$18,$D20)</f>
        <v>✅</v>
      </c>
      <c r="P20" s="96" t="str" cm="1">
        <f t="array" aca="1" ref="P20" ca="1">TestNonStandardInput($B20,$C20="[SE]",P$18,$D20)</f>
        <v>✅</v>
      </c>
      <c r="Q20" s="96" t="str" cm="1">
        <f t="array" aca="1" ref="Q20" ca="1">TestNonStandardInput($B20,$C20="[SE]",Q$18,$D20)</f>
        <v>✅</v>
      </c>
      <c r="R20" s="9" t="b">
        <f ca="1"/>
        <v>0</v>
      </c>
      <c r="S20" s="9"/>
      <c r="U20" t="s">
        <v>792</v>
      </c>
      <c r="Y20" s="95"/>
    </row>
    <row r="21" spans="1:25" ht="16.5" x14ac:dyDescent="0.6">
      <c r="A21" s="98">
        <v>3</v>
      </c>
      <c r="B21" s="96" t="s">
        <v>749</v>
      </c>
      <c r="C21" s="96" t="s">
        <v>677</v>
      </c>
      <c r="D21" s="96" t="s">
        <v>748</v>
      </c>
      <c r="E21" s="96" t="s">
        <v>675</v>
      </c>
      <c r="F21" s="96" t="s">
        <v>675</v>
      </c>
      <c r="G21" s="96" t="s">
        <v>675</v>
      </c>
      <c r="H21" s="96" t="s">
        <v>675</v>
      </c>
      <c r="I21" s="96" t="s">
        <v>675</v>
      </c>
      <c r="J21" s="96" t="s">
        <v>675</v>
      </c>
      <c r="K21" s="96" t="s">
        <v>675</v>
      </c>
      <c r="L21" s="96" t="s">
        <v>675</v>
      </c>
      <c r="M21" s="96" t="s">
        <v>675</v>
      </c>
      <c r="N21" s="96"/>
      <c r="O21" s="96" t="str" cm="1">
        <f t="array" aca="1" ref="O21" ca="1">TestNonStandardInput($B21,$C21="[SE]",O$18,$D21)</f>
        <v>✅</v>
      </c>
      <c r="P21" s="96" t="str" cm="1">
        <f t="array" aca="1" ref="P21" ca="1">TestNonStandardInput($B21,$C21="[SE]",P$18,$D21)</f>
        <v>✅</v>
      </c>
      <c r="Q21" s="96" t="str" cm="1">
        <f t="array" aca="1" ref="Q21" ca="1">TestNonStandardInput($B21,$C21="[SE]",Q$18,$D21)</f>
        <v>✅</v>
      </c>
      <c r="R21" s="9" t="b">
        <f ca="1"/>
        <v>0</v>
      </c>
      <c r="S21" s="9"/>
      <c r="U21" t="s">
        <v>793</v>
      </c>
      <c r="Y21" s="95"/>
    </row>
    <row r="22" spans="1:25" ht="16.5" x14ac:dyDescent="0.6">
      <c r="A22" s="98">
        <v>4</v>
      </c>
      <c r="B22" s="96" t="s">
        <v>747</v>
      </c>
      <c r="C22" s="96" t="s">
        <v>677</v>
      </c>
      <c r="D22" s="96" t="s">
        <v>747</v>
      </c>
      <c r="E22" s="96" t="s">
        <v>675</v>
      </c>
      <c r="F22" s="96" t="s">
        <v>675</v>
      </c>
      <c r="G22" s="96" t="s">
        <v>675</v>
      </c>
      <c r="H22" s="96" t="s">
        <v>675</v>
      </c>
      <c r="I22" s="96" t="s">
        <v>675</v>
      </c>
      <c r="J22" s="96" t="s">
        <v>675</v>
      </c>
      <c r="K22" s="96" t="s">
        <v>675</v>
      </c>
      <c r="L22" s="96" t="s">
        <v>675</v>
      </c>
      <c r="M22" s="96" t="s">
        <v>675</v>
      </c>
      <c r="N22" s="96"/>
      <c r="O22" s="96" t="str" cm="1">
        <f t="array" aca="1" ref="O22" ca="1">TestNonStandardInput($B22,$C22="[SE]",O$18,$D22)</f>
        <v>✅</v>
      </c>
      <c r="P22" s="96" t="str" cm="1">
        <f t="array" aca="1" ref="P22" ca="1">TestNonStandardInput($B22,$C22="[SE]",P$18,$D22)</f>
        <v>✅</v>
      </c>
      <c r="Q22" s="96" t="str" cm="1">
        <f t="array" aca="1" ref="Q22" ca="1">TestNonStandardInput($B22,$C22="[SE]",Q$18,$D22)</f>
        <v>✅</v>
      </c>
      <c r="R22" s="9" t="b">
        <f ca="1"/>
        <v>0</v>
      </c>
      <c r="S22" s="9"/>
      <c r="U22" t="s">
        <v>794</v>
      </c>
      <c r="Y22" s="95"/>
    </row>
    <row r="23" spans="1:25" ht="16.5" x14ac:dyDescent="0.6">
      <c r="A23" s="98">
        <v>5</v>
      </c>
      <c r="B23" s="96" t="s">
        <v>746</v>
      </c>
      <c r="C23" s="96" t="s">
        <v>677</v>
      </c>
      <c r="D23" s="96" t="s">
        <v>745</v>
      </c>
      <c r="E23" s="96" t="s">
        <v>675</v>
      </c>
      <c r="F23" s="96" t="s">
        <v>675</v>
      </c>
      <c r="G23" s="96" t="s">
        <v>675</v>
      </c>
      <c r="H23" s="96" t="s">
        <v>675</v>
      </c>
      <c r="I23" s="96" t="s">
        <v>675</v>
      </c>
      <c r="J23" s="96" t="s">
        <v>675</v>
      </c>
      <c r="K23" s="96" t="s">
        <v>675</v>
      </c>
      <c r="L23" s="96" t="s">
        <v>675</v>
      </c>
      <c r="M23" s="96" t="s">
        <v>675</v>
      </c>
      <c r="N23" s="96"/>
      <c r="O23" s="96" t="str" cm="1">
        <f t="array" aca="1" ref="O23" ca="1">TestNonStandardInput($B23,$C23="[SE]",O$18,$D23)</f>
        <v>✅</v>
      </c>
      <c r="P23" s="96" t="str" cm="1">
        <f t="array" aca="1" ref="P23" ca="1">TestNonStandardInput($B23,$C23="[SE]",P$18,$D23)</f>
        <v>✅</v>
      </c>
      <c r="Q23" s="96" t="str" cm="1">
        <f t="array" aca="1" ref="Q23" ca="1">TestNonStandardInput($B23,$C23="[SE]",Q$18,$D23)</f>
        <v>✅</v>
      </c>
      <c r="R23" s="9" t="b">
        <f ca="1"/>
        <v>0</v>
      </c>
      <c r="S23" s="9"/>
      <c r="U23" t="s">
        <v>795</v>
      </c>
      <c r="Y23" s="95"/>
    </row>
    <row r="24" spans="1:25" ht="16.5" x14ac:dyDescent="0.6">
      <c r="A24" s="98">
        <v>6</v>
      </c>
      <c r="B24" s="96" t="s">
        <v>744</v>
      </c>
      <c r="C24" s="96" t="s">
        <v>677</v>
      </c>
      <c r="D24" s="96" t="s">
        <v>743</v>
      </c>
      <c r="E24" s="96" t="s">
        <v>675</v>
      </c>
      <c r="F24" s="96" t="s">
        <v>675</v>
      </c>
      <c r="G24" s="96" t="s">
        <v>675</v>
      </c>
      <c r="H24" s="96" t="s">
        <v>675</v>
      </c>
      <c r="I24" s="96" t="s">
        <v>675</v>
      </c>
      <c r="J24" s="96" t="s">
        <v>675</v>
      </c>
      <c r="K24" s="96" t="s">
        <v>675</v>
      </c>
      <c r="L24" s="96" t="s">
        <v>675</v>
      </c>
      <c r="M24" s="96" t="s">
        <v>675</v>
      </c>
      <c r="N24" s="96"/>
      <c r="O24" s="96" t="str" cm="1">
        <f t="array" aca="1" ref="O24" ca="1">TestNonStandardInput($B24,$C24="[SE]",O$18,$D24)</f>
        <v>✅</v>
      </c>
      <c r="P24" s="96" t="str" cm="1">
        <f t="array" aca="1" ref="P24" ca="1">TestNonStandardInput($B24,$C24="[SE]",P$18,$D24)</f>
        <v>✅</v>
      </c>
      <c r="Q24" s="96" t="str" cm="1">
        <f t="array" aca="1" ref="Q24" ca="1">TestNonStandardInput($B24,$C24="[SE]",Q$18,$D24)</f>
        <v>✅</v>
      </c>
      <c r="R24" s="9" t="b">
        <f ca="1"/>
        <v>0</v>
      </c>
      <c r="S24" s="9"/>
      <c r="U24" t="s">
        <v>796</v>
      </c>
      <c r="Y24" s="95"/>
    </row>
    <row r="25" spans="1:25" ht="16.5" x14ac:dyDescent="0.6">
      <c r="A25" s="98">
        <v>7</v>
      </c>
      <c r="B25" s="96" t="s">
        <v>742</v>
      </c>
      <c r="C25" s="96" t="s">
        <v>677</v>
      </c>
      <c r="D25" s="96" t="s">
        <v>742</v>
      </c>
      <c r="E25" s="96" t="s">
        <v>675</v>
      </c>
      <c r="F25" s="96" t="s">
        <v>675</v>
      </c>
      <c r="G25" s="96" t="s">
        <v>675</v>
      </c>
      <c r="H25" s="96" t="s">
        <v>675</v>
      </c>
      <c r="I25" s="96" t="s">
        <v>675</v>
      </c>
      <c r="J25" s="96" t="s">
        <v>675</v>
      </c>
      <c r="K25" s="96" t="s">
        <v>675</v>
      </c>
      <c r="L25" s="96" t="s">
        <v>675</v>
      </c>
      <c r="M25" s="96" t="s">
        <v>675</v>
      </c>
      <c r="N25" s="96"/>
      <c r="O25" s="96" t="str" cm="1">
        <f t="array" aca="1" ref="O25" ca="1">TestNonStandardInput($B25,$C25="[SE]",O$18,$D25)</f>
        <v>✅</v>
      </c>
      <c r="P25" s="96" t="str" cm="1">
        <f t="array" aca="1" ref="P25" ca="1">TestNonStandardInput($B25,$C25="[SE]",P$18,$D25)</f>
        <v>✅</v>
      </c>
      <c r="Q25" s="96" t="str" cm="1">
        <f t="array" aca="1" ref="Q25" ca="1">TestNonStandardInput($B25,$C25="[SE]",Q$18,$D25)</f>
        <v>✅</v>
      </c>
      <c r="R25" s="9" t="b">
        <f ca="1"/>
        <v>0</v>
      </c>
      <c r="S25" s="9"/>
      <c r="U25" t="s">
        <v>797</v>
      </c>
      <c r="Y25" s="95"/>
    </row>
    <row r="26" spans="1:25" ht="16.5" x14ac:dyDescent="0.6">
      <c r="A26" s="98">
        <v>8</v>
      </c>
      <c r="B26" s="96" t="s">
        <v>741</v>
      </c>
      <c r="C26" s="96" t="s">
        <v>677</v>
      </c>
      <c r="D26" s="96" t="s">
        <v>740</v>
      </c>
      <c r="E26" s="96" t="s">
        <v>675</v>
      </c>
      <c r="F26" s="96" t="s">
        <v>675</v>
      </c>
      <c r="G26" s="96" t="s">
        <v>675</v>
      </c>
      <c r="H26" s="96" t="s">
        <v>675</v>
      </c>
      <c r="I26" s="96" t="s">
        <v>675</v>
      </c>
      <c r="J26" s="96" t="s">
        <v>675</v>
      </c>
      <c r="K26" s="96" t="s">
        <v>675</v>
      </c>
      <c r="L26" s="96" t="s">
        <v>675</v>
      </c>
      <c r="M26" s="96" t="s">
        <v>675</v>
      </c>
      <c r="N26" s="96"/>
      <c r="O26" s="96" t="str" cm="1">
        <f t="array" aca="1" ref="O26" ca="1">TestNonStandardInput($B26,$C26="[SE]",O$18,$D26)</f>
        <v>✅</v>
      </c>
      <c r="P26" s="96" t="str" cm="1">
        <f t="array" aca="1" ref="P26" ca="1">TestNonStandardInput($B26,$C26="[SE]",P$18,$D26)</f>
        <v>✅</v>
      </c>
      <c r="Q26" s="96" t="str" cm="1">
        <f t="array" aca="1" ref="Q26" ca="1">TestNonStandardInput($B26,$C26="[SE]",Q$18,$D26)</f>
        <v>✅</v>
      </c>
      <c r="R26" s="9" t="b">
        <f ca="1"/>
        <v>0</v>
      </c>
      <c r="S26" s="9"/>
      <c r="U26" t="s">
        <v>798</v>
      </c>
      <c r="Y26" s="95"/>
    </row>
    <row r="27" spans="1:25" ht="16.5" x14ac:dyDescent="0.6">
      <c r="A27" s="98">
        <v>9</v>
      </c>
      <c r="B27" s="96" t="s">
        <v>739</v>
      </c>
      <c r="C27" s="96" t="s">
        <v>677</v>
      </c>
      <c r="D27" s="96" t="s">
        <v>738</v>
      </c>
      <c r="E27" s="96" t="s">
        <v>675</v>
      </c>
      <c r="F27" s="96" t="s">
        <v>675</v>
      </c>
      <c r="G27" s="96" t="s">
        <v>675</v>
      </c>
      <c r="H27" s="96" t="s">
        <v>675</v>
      </c>
      <c r="I27" s="96" t="s">
        <v>675</v>
      </c>
      <c r="J27" s="96" t="s">
        <v>675</v>
      </c>
      <c r="K27" s="96" t="s">
        <v>675</v>
      </c>
      <c r="L27" s="96" t="s">
        <v>675</v>
      </c>
      <c r="M27" s="96" t="s">
        <v>675</v>
      </c>
      <c r="N27" s="96"/>
      <c r="O27" s="96" t="str" cm="1">
        <f t="array" aca="1" ref="O27" ca="1">TestNonStandardInput($B27,$C27="[SE]",O$18,$D27)</f>
        <v>✅</v>
      </c>
      <c r="P27" s="96" t="str" cm="1">
        <f t="array" aca="1" ref="P27" ca="1">TestNonStandardInput($B27,$C27="[SE]",P$18,$D27)</f>
        <v>✅</v>
      </c>
      <c r="Q27" s="96" t="str" cm="1">
        <f t="array" aca="1" ref="Q27" ca="1">TestNonStandardInput($B27,$C27="[SE]",Q$18,$D27)</f>
        <v>✅</v>
      </c>
      <c r="R27" s="9" t="b">
        <f ca="1"/>
        <v>0</v>
      </c>
      <c r="S27" s="9"/>
      <c r="U27" t="s">
        <v>799</v>
      </c>
      <c r="Y27" s="95"/>
    </row>
    <row r="28" spans="1:25" ht="16.5" x14ac:dyDescent="0.6">
      <c r="A28" s="98">
        <v>10</v>
      </c>
      <c r="B28" s="96" t="s">
        <v>737</v>
      </c>
      <c r="C28" s="96" t="s">
        <v>677</v>
      </c>
      <c r="D28" s="96" t="s">
        <v>736</v>
      </c>
      <c r="E28" s="96" t="s">
        <v>675</v>
      </c>
      <c r="F28" s="96" t="s">
        <v>675</v>
      </c>
      <c r="G28" s="96" t="s">
        <v>675</v>
      </c>
      <c r="H28" s="96" t="s">
        <v>675</v>
      </c>
      <c r="I28" s="96" t="s">
        <v>675</v>
      </c>
      <c r="J28" s="96" t="s">
        <v>681</v>
      </c>
      <c r="K28" s="96" t="s">
        <v>675</v>
      </c>
      <c r="L28" s="96" t="s">
        <v>675</v>
      </c>
      <c r="M28" s="96" t="s">
        <v>675</v>
      </c>
      <c r="N28" s="96"/>
      <c r="O28" s="96" t="str" cm="1">
        <f t="array" aca="1" ref="O28" ca="1">TestNonStandardInput($B28,$C28="[SE]",O$18,$D28)</f>
        <v>A↷◯⏎B↷◯</v>
      </c>
      <c r="P28" s="96" t="str" cm="1">
        <f t="array" aca="1" ref="P28" ca="1">TestNonStandardInput($B28,$C28="[SE]",P$18,$D28)</f>
        <v>A↷◯⏎B↷◯</v>
      </c>
      <c r="Q28" s="96" t="str" cm="1">
        <f t="array" aca="1" ref="Q28" ca="1">TestNonStandardInput($B28,$C28="[SE]",Q$18,$D28)</f>
        <v>A↷◯⏎B↷◯</v>
      </c>
      <c r="R28" s="9" t="b">
        <f ca="1"/>
        <v>0</v>
      </c>
      <c r="S28" s="66" t="s">
        <v>786</v>
      </c>
      <c r="U28" t="s">
        <v>800</v>
      </c>
      <c r="Y28" s="95"/>
    </row>
    <row r="29" spans="1:25" ht="16.5" x14ac:dyDescent="0.6">
      <c r="A29" s="98">
        <v>11</v>
      </c>
      <c r="B29" s="96" t="s">
        <v>735</v>
      </c>
      <c r="C29" s="96" t="s">
        <v>677</v>
      </c>
      <c r="D29" s="96" t="s">
        <v>734</v>
      </c>
      <c r="E29" s="96" t="s">
        <v>675</v>
      </c>
      <c r="F29" s="96" t="s">
        <v>675</v>
      </c>
      <c r="G29" s="96" t="s">
        <v>675</v>
      </c>
      <c r="H29" s="96" t="s">
        <v>675</v>
      </c>
      <c r="I29" s="96" t="s">
        <v>675</v>
      </c>
      <c r="J29" s="96" t="s">
        <v>675</v>
      </c>
      <c r="K29" s="96" t="s">
        <v>675</v>
      </c>
      <c r="L29" s="96" t="s">
        <v>675</v>
      </c>
      <c r="M29" s="96" t="s">
        <v>675</v>
      </c>
      <c r="N29" s="96"/>
      <c r="O29" s="96" t="str" cm="1">
        <f t="array" aca="1" ref="O29" ca="1">TestNonStandardInput($B29,$C29="[SE]",O$18,$D29)</f>
        <v>✅</v>
      </c>
      <c r="P29" s="96" t="str" cm="1">
        <f t="array" aca="1" ref="P29" ca="1">TestNonStandardInput($B29,$C29="[SE]",P$18,$D29)</f>
        <v>✅</v>
      </c>
      <c r="Q29" s="96" t="str" cm="1">
        <f t="array" aca="1" ref="Q29" ca="1">TestNonStandardInput($B29,$C29="[SE]",Q$18,$D29)</f>
        <v>✅</v>
      </c>
      <c r="R29" s="9" t="b">
        <f ca="1"/>
        <v>0</v>
      </c>
      <c r="S29" s="9"/>
      <c r="U29" t="s">
        <v>801</v>
      </c>
      <c r="Y29" s="95"/>
    </row>
    <row r="30" spans="1:25" ht="16.5" x14ac:dyDescent="0.6">
      <c r="A30" s="98">
        <v>12</v>
      </c>
      <c r="B30" s="96" t="s">
        <v>733</v>
      </c>
      <c r="C30" s="96" t="s">
        <v>677</v>
      </c>
      <c r="D30" s="96" t="s">
        <v>732</v>
      </c>
      <c r="E30" s="96" t="s">
        <v>675</v>
      </c>
      <c r="F30" s="96" t="s">
        <v>675</v>
      </c>
      <c r="G30" s="96" t="s">
        <v>675</v>
      </c>
      <c r="H30" s="96" t="s">
        <v>675</v>
      </c>
      <c r="I30" s="96" t="s">
        <v>675</v>
      </c>
      <c r="J30" s="96" t="s">
        <v>681</v>
      </c>
      <c r="K30" s="96" t="s">
        <v>675</v>
      </c>
      <c r="L30" s="96" t="s">
        <v>675</v>
      </c>
      <c r="M30" s="96" t="s">
        <v>675</v>
      </c>
      <c r="N30" s="96"/>
      <c r="O30" s="96" t="str" cm="1">
        <f t="array" aca="1" ref="O30" ca="1">TestNonStandardInput($B30,$C30="[SE]",O$18,$D30)</f>
        <v>␣↷◯⏎D↷◯</v>
      </c>
      <c r="P30" s="96" t="str" cm="1">
        <f t="array" aca="1" ref="P30" ca="1">TestNonStandardInput($B30,$C30="[SE]",P$18,$D30)</f>
        <v>␣↷◯⏎D↷◯</v>
      </c>
      <c r="Q30" s="96" t="str" cm="1">
        <f t="array" aca="1" ref="Q30" ca="1">TestNonStandardInput($B30,$C30="[SE]",Q$18,$D30)</f>
        <v>␣↷◯⏎D↷◯</v>
      </c>
      <c r="R30" s="9" t="b">
        <f ca="1"/>
        <v>0</v>
      </c>
      <c r="S30" s="66" t="s">
        <v>786</v>
      </c>
      <c r="U30" t="s">
        <v>802</v>
      </c>
      <c r="Y30" s="95"/>
    </row>
    <row r="31" spans="1:25" ht="16.5" x14ac:dyDescent="0.6">
      <c r="A31" s="98">
        <v>13</v>
      </c>
      <c r="B31" s="96" t="s">
        <v>702</v>
      </c>
      <c r="C31" s="96" t="s">
        <v>677</v>
      </c>
      <c r="D31" s="96" t="s">
        <v>727</v>
      </c>
      <c r="E31" s="96" t="s">
        <v>675</v>
      </c>
      <c r="F31" s="96" t="s">
        <v>675</v>
      </c>
      <c r="G31" s="96" t="s">
        <v>675</v>
      </c>
      <c r="H31" s="96" t="s">
        <v>675</v>
      </c>
      <c r="I31" s="96" t="s">
        <v>675</v>
      </c>
      <c r="J31" s="96" t="s">
        <v>675</v>
      </c>
      <c r="K31" s="96" t="s">
        <v>675</v>
      </c>
      <c r="L31" s="96" t="s">
        <v>675</v>
      </c>
      <c r="M31" s="96" t="s">
        <v>675</v>
      </c>
      <c r="N31" s="96"/>
      <c r="O31" s="96" t="str" cm="1">
        <f t="array" aca="1" ref="O31" ca="1">TestNonStandardInput($B31,$C31="[SE]",O$18,$D31)</f>
        <v>✅</v>
      </c>
      <c r="P31" s="96" t="str" cm="1">
        <f t="array" aca="1" ref="P31" ca="1">TestNonStandardInput($B31,$C31="[SE]",P$18,$D31)</f>
        <v>✅</v>
      </c>
      <c r="Q31" s="96" t="str" cm="1">
        <f t="array" aca="1" ref="Q31" ca="1">TestNonStandardInput($B31,$C31="[SE]",Q$18,$D31)</f>
        <v>✅</v>
      </c>
      <c r="R31" s="9" t="b">
        <f ca="1"/>
        <v>0</v>
      </c>
      <c r="S31" s="9"/>
      <c r="U31" t="s">
        <v>803</v>
      </c>
      <c r="Y31" s="95"/>
    </row>
    <row r="32" spans="1:25" ht="16.5" x14ac:dyDescent="0.6">
      <c r="A32" s="98">
        <v>14</v>
      </c>
      <c r="B32" s="96" t="s">
        <v>731</v>
      </c>
      <c r="C32" s="96" t="s">
        <v>677</v>
      </c>
      <c r="D32" s="96" t="s">
        <v>212</v>
      </c>
      <c r="E32" s="96" t="s">
        <v>675</v>
      </c>
      <c r="F32" s="96" t="s">
        <v>675</v>
      </c>
      <c r="G32" s="96" t="s">
        <v>675</v>
      </c>
      <c r="H32" s="96" t="s">
        <v>675</v>
      </c>
      <c r="I32" s="96" t="s">
        <v>675</v>
      </c>
      <c r="J32" s="96" t="s">
        <v>675</v>
      </c>
      <c r="K32" s="96" t="s">
        <v>675</v>
      </c>
      <c r="L32" s="96" t="s">
        <v>675</v>
      </c>
      <c r="M32" s="96" t="s">
        <v>675</v>
      </c>
      <c r="N32" s="96"/>
      <c r="O32" s="96" t="str" cm="1">
        <f t="array" aca="1" ref="O32" ca="1">TestNonStandardInput($B32,$C32="[SE]",O$18,$D32)</f>
        <v>✅</v>
      </c>
      <c r="P32" s="96" t="str" cm="1">
        <f t="array" aca="1" ref="P32" ca="1">TestNonStandardInput($B32,$C32="[SE]",P$18,$D32)</f>
        <v>✅</v>
      </c>
      <c r="Q32" s="96" t="str" cm="1">
        <f t="array" aca="1" ref="Q32" ca="1">TestNonStandardInput($B32,$C32="[SE]",Q$18,$D32)</f>
        <v>D⏎◯</v>
      </c>
      <c r="R32" s="9" t="b">
        <f ca="1"/>
        <v>0</v>
      </c>
      <c r="S32" s="9"/>
      <c r="U32" t="s">
        <v>804</v>
      </c>
      <c r="Y32" s="95"/>
    </row>
    <row r="33" spans="1:25" ht="16.5" x14ac:dyDescent="0.6">
      <c r="A33" s="98">
        <v>15</v>
      </c>
      <c r="B33" s="96" t="s">
        <v>730</v>
      </c>
      <c r="C33" s="96" t="s">
        <v>677</v>
      </c>
      <c r="D33" s="96" t="s">
        <v>725</v>
      </c>
      <c r="E33" s="96" t="s">
        <v>675</v>
      </c>
      <c r="F33" s="96" t="s">
        <v>675</v>
      </c>
      <c r="G33" s="96" t="s">
        <v>675</v>
      </c>
      <c r="H33" s="96" t="s">
        <v>675</v>
      </c>
      <c r="I33" s="96" t="s">
        <v>675</v>
      </c>
      <c r="J33" s="96" t="s">
        <v>675</v>
      </c>
      <c r="K33" s="96" t="s">
        <v>675</v>
      </c>
      <c r="L33" s="96" t="s">
        <v>675</v>
      </c>
      <c r="M33" s="96" t="s">
        <v>675</v>
      </c>
      <c r="N33" s="96"/>
      <c r="O33" s="96" t="str" cm="1">
        <f t="array" aca="1" ref="O33" ca="1">TestNonStandardInput($B33,$C33="[SE]",O$18,$D33)</f>
        <v>✅</v>
      </c>
      <c r="P33" s="96" t="str" cm="1">
        <f t="array" aca="1" ref="P33" ca="1">TestNonStandardInput($B33,$C33="[SE]",P$18,$D33)</f>
        <v>✅</v>
      </c>
      <c r="Q33" s="96" t="str" cm="1">
        <f t="array" aca="1" ref="Q33" ca="1">TestNonStandardInput($B33,$C33="[SE]",Q$18,$D33)</f>
        <v>✅</v>
      </c>
      <c r="R33" s="9" t="b">
        <f ca="1"/>
        <v>0</v>
      </c>
      <c r="S33" s="9"/>
      <c r="U33" t="s">
        <v>805</v>
      </c>
      <c r="Y33" s="95"/>
    </row>
    <row r="34" spans="1:25" ht="16.5" x14ac:dyDescent="0.6">
      <c r="A34" s="98">
        <v>16</v>
      </c>
      <c r="B34" s="96" t="s">
        <v>730</v>
      </c>
      <c r="C34" s="96" t="s">
        <v>723</v>
      </c>
      <c r="D34" s="96" t="s">
        <v>212</v>
      </c>
      <c r="E34" s="96" t="s">
        <v>675</v>
      </c>
      <c r="F34" s="96" t="s">
        <v>675</v>
      </c>
      <c r="G34" s="96" t="s">
        <v>675</v>
      </c>
      <c r="H34" s="96" t="s">
        <v>675</v>
      </c>
      <c r="I34" s="96" t="s">
        <v>722</v>
      </c>
      <c r="J34" s="96" t="s">
        <v>722</v>
      </c>
      <c r="K34" s="96" t="s">
        <v>722</v>
      </c>
      <c r="L34" s="96" t="s">
        <v>675</v>
      </c>
      <c r="M34" s="96" t="s">
        <v>675</v>
      </c>
      <c r="N34" s="96"/>
      <c r="O34" s="96" t="str" cm="1">
        <f t="array" aca="1" ref="O34" ca="1">TestNonStandardInput($B34,$C34="[SE]",O$18,$D34)</f>
        <v>✅</v>
      </c>
      <c r="P34" s="96" t="str" cm="1">
        <f t="array" aca="1" ref="P34" ca="1">TestNonStandardInput($B34,$C34="[SE]",P$18,$D34)</f>
        <v>➖</v>
      </c>
      <c r="Q34" s="96" t="str" cm="1">
        <f t="array" aca="1" ref="Q34" ca="1">TestNonStandardInput($B34,$C34="[SE]",Q$18,$D34)</f>
        <v>✅</v>
      </c>
      <c r="R34" s="9" t="b">
        <f ca="1"/>
        <v>0</v>
      </c>
      <c r="S34" s="9"/>
      <c r="U34" t="s">
        <v>806</v>
      </c>
      <c r="Y34" s="95"/>
    </row>
    <row r="35" spans="1:25" ht="16.5" x14ac:dyDescent="0.6">
      <c r="A35" s="98">
        <v>17</v>
      </c>
      <c r="B35" s="96" t="s">
        <v>700</v>
      </c>
      <c r="C35" s="96" t="s">
        <v>677</v>
      </c>
      <c r="D35" s="96" t="s">
        <v>727</v>
      </c>
      <c r="E35" s="96" t="s">
        <v>675</v>
      </c>
      <c r="F35" s="96" t="s">
        <v>675</v>
      </c>
      <c r="G35" s="96" t="s">
        <v>675</v>
      </c>
      <c r="H35" s="96" t="s">
        <v>675</v>
      </c>
      <c r="I35" s="96" t="s">
        <v>675</v>
      </c>
      <c r="J35" s="100" t="s" cm="1">
        <v>700</v>
      </c>
      <c r="K35" s="96" t="s">
        <v>675</v>
      </c>
      <c r="L35" s="96" t="s">
        <v>675</v>
      </c>
      <c r="M35" s="100" t="s" cm="1">
        <v>700</v>
      </c>
      <c r="N35" s="96"/>
      <c r="O35" s="96" t="str" cm="1">
        <f t="array" aca="1" ref="O35" ca="1">TestNonStandardInput($B35,$C35="[SE]",O$18,$D35)</f>
        <v>✅</v>
      </c>
      <c r="P35" s="96" t="str" cm="1">
        <f t="array" aca="1" ref="P35" ca="1">TestNonStandardInput($B35,$C35="[SE]",P$18,$D35)</f>
        <v>✅</v>
      </c>
      <c r="Q35" s="96" t="str" cm="1">
        <f t="array" aca="1" ref="Q35" ca="1">TestNonStandardInput($B35,$C35="[SE]",Q$18,$D35)</f>
        <v>✅</v>
      </c>
      <c r="R35" s="9" t="b">
        <f ca="1"/>
        <v>0</v>
      </c>
      <c r="S35" s="9"/>
      <c r="U35" t="s">
        <v>807</v>
      </c>
      <c r="Y35" s="95"/>
    </row>
    <row r="36" spans="1:25" ht="16.5" x14ac:dyDescent="0.6">
      <c r="A36" s="98">
        <v>18</v>
      </c>
      <c r="B36" s="96" t="s">
        <v>729</v>
      </c>
      <c r="C36" s="96" t="s">
        <v>677</v>
      </c>
      <c r="D36" s="96" t="s">
        <v>212</v>
      </c>
      <c r="E36" s="96" t="s">
        <v>675</v>
      </c>
      <c r="F36" s="96" t="s">
        <v>675</v>
      </c>
      <c r="G36" s="96" t="s">
        <v>675</v>
      </c>
      <c r="H36" s="96" t="s">
        <v>675</v>
      </c>
      <c r="I36" s="96" t="s">
        <v>675</v>
      </c>
      <c r="J36" s="96" t="s">
        <v>675</v>
      </c>
      <c r="K36" s="96" t="s">
        <v>675</v>
      </c>
      <c r="L36" s="96" t="s">
        <v>675</v>
      </c>
      <c r="M36" s="100" t="s" cm="1">
        <v>729</v>
      </c>
      <c r="N36" s="96"/>
      <c r="O36" s="96" t="str" cm="1">
        <f t="array" aca="1" ref="O36" ca="1">TestNonStandardInput($B36,$C36="[SE]",O$18,$D36)</f>
        <v>✅</v>
      </c>
      <c r="P36" s="96" t="str" cm="1">
        <f t="array" aca="1" ref="P36" ca="1">TestNonStandardInput($B36,$C36="[SE]",P$18,$D36)</f>
        <v>✅</v>
      </c>
      <c r="Q36" s="96" t="str" cm="1">
        <f t="array" aca="1" ref="Q36" ca="1">TestNonStandardInput($B36,$C36="[SE]",Q$18,$D36)</f>
        <v>D⏎◯</v>
      </c>
      <c r="R36" s="9" t="b">
        <f ca="1"/>
        <v>0</v>
      </c>
      <c r="S36" s="9"/>
      <c r="U36" t="s">
        <v>808</v>
      </c>
      <c r="Y36" s="95"/>
    </row>
    <row r="37" spans="1:25" ht="16.5" x14ac:dyDescent="0.6">
      <c r="A37" s="98">
        <v>19</v>
      </c>
      <c r="B37" s="96" t="s">
        <v>728</v>
      </c>
      <c r="C37" s="96" t="s">
        <v>677</v>
      </c>
      <c r="D37" s="96" t="s">
        <v>725</v>
      </c>
      <c r="E37" s="96" t="s">
        <v>675</v>
      </c>
      <c r="F37" s="96" t="s">
        <v>675</v>
      </c>
      <c r="G37" s="96" t="s">
        <v>675</v>
      </c>
      <c r="H37" s="96" t="s">
        <v>675</v>
      </c>
      <c r="I37" s="96" t="s">
        <v>675</v>
      </c>
      <c r="J37" s="100" t="s" cm="1">
        <v>728</v>
      </c>
      <c r="K37" s="96" t="s">
        <v>675</v>
      </c>
      <c r="L37" s="96" t="s">
        <v>675</v>
      </c>
      <c r="M37" s="100" t="s" cm="1">
        <v>728</v>
      </c>
      <c r="N37" s="96"/>
      <c r="O37" s="96" t="str" cm="1">
        <f t="array" aca="1" ref="O37" ca="1">TestNonStandardInput($B37,$C37="[SE]",O$18,$D37)</f>
        <v>✅</v>
      </c>
      <c r="P37" s="96" t="str" cm="1">
        <f t="array" aca="1" ref="P37" ca="1">TestNonStandardInput($B37,$C37="[SE]",P$18,$D37)</f>
        <v>✅</v>
      </c>
      <c r="Q37" s="96" t="str" cm="1">
        <f t="array" aca="1" ref="Q37" ca="1">TestNonStandardInput($B37,$C37="[SE]",Q$18,$D37)</f>
        <v>✅</v>
      </c>
      <c r="R37" s="9" t="b">
        <f ca="1"/>
        <v>0</v>
      </c>
      <c r="S37" s="9"/>
      <c r="U37" t="s">
        <v>809</v>
      </c>
      <c r="Y37" s="95"/>
    </row>
    <row r="38" spans="1:25" ht="16.5" x14ac:dyDescent="0.6">
      <c r="A38" s="98">
        <v>20</v>
      </c>
      <c r="B38" s="96" t="s">
        <v>728</v>
      </c>
      <c r="C38" s="96" t="s">
        <v>723</v>
      </c>
      <c r="D38" s="96" t="s">
        <v>212</v>
      </c>
      <c r="E38" s="96" t="s">
        <v>675</v>
      </c>
      <c r="F38" s="96" t="s">
        <v>675</v>
      </c>
      <c r="G38" s="96" t="s">
        <v>675</v>
      </c>
      <c r="H38" s="96" t="s">
        <v>675</v>
      </c>
      <c r="I38" s="96" t="s">
        <v>722</v>
      </c>
      <c r="J38" s="96" t="s">
        <v>722</v>
      </c>
      <c r="K38" s="96" t="s">
        <v>722</v>
      </c>
      <c r="L38" s="96" t="s">
        <v>675</v>
      </c>
      <c r="M38" s="100" t="s" cm="1">
        <v>728</v>
      </c>
      <c r="N38" s="96"/>
      <c r="O38" s="96" t="str" cm="1">
        <f t="array" aca="1" ref="O38" ca="1">TestNonStandardInput($B38,$C38="[SE]",O$18,$D38)</f>
        <v>✅</v>
      </c>
      <c r="P38" s="96" t="str" cm="1">
        <f t="array" aca="1" ref="P38" ca="1">TestNonStandardInput($B38,$C38="[SE]",P$18,$D38)</f>
        <v>➖</v>
      </c>
      <c r="Q38" s="96" t="str" cm="1">
        <f t="array" aca="1" ref="Q38" ca="1">TestNonStandardInput($B38,$C38="[SE]",Q$18,$D38)</f>
        <v>✅</v>
      </c>
      <c r="R38" s="9" t="b">
        <f ca="1"/>
        <v>0</v>
      </c>
      <c r="S38" s="9"/>
      <c r="U38" t="s">
        <v>810</v>
      </c>
      <c r="Y38" s="95"/>
    </row>
    <row r="39" spans="1:25" ht="16.5" x14ac:dyDescent="0.6">
      <c r="A39" s="98">
        <v>21</v>
      </c>
      <c r="B39" s="96" t="s">
        <v>698</v>
      </c>
      <c r="C39" s="96" t="s">
        <v>677</v>
      </c>
      <c r="D39" s="96" t="s">
        <v>727</v>
      </c>
      <c r="E39" s="96" t="s">
        <v>675</v>
      </c>
      <c r="F39" s="96" t="s">
        <v>675</v>
      </c>
      <c r="G39" s="96" t="s">
        <v>675</v>
      </c>
      <c r="H39" s="96" t="s">
        <v>675</v>
      </c>
      <c r="I39" s="96" t="s">
        <v>675</v>
      </c>
      <c r="J39" s="96" t="s">
        <v>675</v>
      </c>
      <c r="K39" s="96" t="s">
        <v>675</v>
      </c>
      <c r="L39" s="96" t="s">
        <v>675</v>
      </c>
      <c r="M39" s="100" t="s" cm="1">
        <v>853</v>
      </c>
      <c r="N39" s="96"/>
      <c r="O39" s="96" t="str" cm="1">
        <f t="array" aca="1" ref="O39" ca="1">TestNonStandardInput($B39,$C39="[SE]",O$18,$D39)</f>
        <v>✅</v>
      </c>
      <c r="P39" s="96" t="str" cm="1">
        <f t="array" aca="1" ref="P39" ca="1">TestNonStandardInput($B39,$C39="[SE]",P$18,$D39)</f>
        <v>✅</v>
      </c>
      <c r="Q39" s="96" t="str" cm="1">
        <f t="array" aca="1" ref="Q39" ca="1">TestNonStandardInput($B39,$C39="[SE]",Q$18,$D39)</f>
        <v>✅</v>
      </c>
      <c r="R39" s="9" t="b">
        <f ca="1"/>
        <v>0</v>
      </c>
      <c r="S39" s="9"/>
      <c r="U39" t="s">
        <v>811</v>
      </c>
      <c r="Y39" s="95"/>
    </row>
    <row r="40" spans="1:25" ht="16.5" x14ac:dyDescent="0.6">
      <c r="A40" s="98">
        <v>22</v>
      </c>
      <c r="B40" s="96" t="s">
        <v>726</v>
      </c>
      <c r="C40" s="96" t="s">
        <v>677</v>
      </c>
      <c r="D40" s="96" t="s">
        <v>212</v>
      </c>
      <c r="E40" s="96" t="s">
        <v>675</v>
      </c>
      <c r="F40" s="96" t="s">
        <v>675</v>
      </c>
      <c r="G40" s="96" t="s">
        <v>675</v>
      </c>
      <c r="H40" s="96" t="s">
        <v>675</v>
      </c>
      <c r="I40" s="96" t="s">
        <v>675</v>
      </c>
      <c r="J40" s="96" t="s">
        <v>675</v>
      </c>
      <c r="K40" s="96" t="s">
        <v>675</v>
      </c>
      <c r="L40" s="96" t="s">
        <v>675</v>
      </c>
      <c r="M40" s="100" t="s" cm="1">
        <v>729</v>
      </c>
      <c r="N40" s="96"/>
      <c r="O40" s="96" t="str" cm="1">
        <f t="array" aca="1" ref="O40" ca="1">TestNonStandardInput($B40,$C40="[SE]",O$18,$D40)</f>
        <v>✅</v>
      </c>
      <c r="P40" s="96" t="str" cm="1">
        <f t="array" aca="1" ref="P40" ca="1">TestNonStandardInput($B40,$C40="[SE]",P$18,$D40)</f>
        <v>✅</v>
      </c>
      <c r="Q40" s="96" t="str" cm="1">
        <f t="array" aca="1" ref="Q40" ca="1">TestNonStandardInput($B40,$C40="[SE]",Q$18,$D40)</f>
        <v>D⏎◯</v>
      </c>
      <c r="R40" s="9" t="b">
        <f ca="1"/>
        <v>0</v>
      </c>
      <c r="S40" s="9"/>
      <c r="U40" t="s">
        <v>812</v>
      </c>
      <c r="Y40" s="95"/>
    </row>
    <row r="41" spans="1:25" ht="16.5" x14ac:dyDescent="0.6">
      <c r="A41" s="98">
        <v>23</v>
      </c>
      <c r="B41" s="96" t="s">
        <v>724</v>
      </c>
      <c r="C41" s="96" t="s">
        <v>677</v>
      </c>
      <c r="D41" s="96" t="s">
        <v>725</v>
      </c>
      <c r="E41" s="96" t="s">
        <v>675</v>
      </c>
      <c r="F41" s="96" t="s">
        <v>675</v>
      </c>
      <c r="G41" s="96" t="s">
        <v>675</v>
      </c>
      <c r="H41" s="96" t="s">
        <v>675</v>
      </c>
      <c r="I41" s="96" t="s">
        <v>675</v>
      </c>
      <c r="J41" s="96" t="s">
        <v>675</v>
      </c>
      <c r="K41" s="96" t="s">
        <v>675</v>
      </c>
      <c r="L41" s="96" t="s">
        <v>675</v>
      </c>
      <c r="M41" s="100" t="s" cm="1">
        <v>854</v>
      </c>
      <c r="N41" s="96"/>
      <c r="O41" s="96" t="str" cm="1">
        <f t="array" aca="1" ref="O41" ca="1">TestNonStandardInput($B41,$C41="[SE]",O$18,$D41)</f>
        <v>✅</v>
      </c>
      <c r="P41" s="96" t="str" cm="1">
        <f t="array" aca="1" ref="P41" ca="1">TestNonStandardInput($B41,$C41="[SE]",P$18,$D41)</f>
        <v>✅</v>
      </c>
      <c r="Q41" s="96" t="str" cm="1">
        <f t="array" aca="1" ref="Q41" ca="1">TestNonStandardInput($B41,$C41="[SE]",Q$18,$D41)</f>
        <v>✅</v>
      </c>
      <c r="R41" s="9" t="b">
        <f ca="1"/>
        <v>0</v>
      </c>
      <c r="S41" s="9"/>
      <c r="U41" t="s">
        <v>813</v>
      </c>
      <c r="Y41" s="95"/>
    </row>
    <row r="42" spans="1:25" ht="16.5" x14ac:dyDescent="0.6">
      <c r="A42" s="98">
        <v>24</v>
      </c>
      <c r="B42" s="96" t="s">
        <v>724</v>
      </c>
      <c r="C42" s="96" t="s">
        <v>723</v>
      </c>
      <c r="D42" s="96" t="s">
        <v>212</v>
      </c>
      <c r="E42" s="96" t="s">
        <v>675</v>
      </c>
      <c r="F42" s="96" t="s">
        <v>675</v>
      </c>
      <c r="G42" s="96" t="s">
        <v>675</v>
      </c>
      <c r="H42" s="96" t="s">
        <v>675</v>
      </c>
      <c r="I42" s="96" t="s">
        <v>722</v>
      </c>
      <c r="J42" s="96" t="s">
        <v>722</v>
      </c>
      <c r="K42" s="96" t="s">
        <v>722</v>
      </c>
      <c r="L42" s="96" t="s">
        <v>675</v>
      </c>
      <c r="M42" s="100" t="s" cm="1">
        <v>854</v>
      </c>
      <c r="N42" s="96"/>
      <c r="O42" s="96" t="str" cm="1">
        <f t="array" aca="1" ref="O42" ca="1">TestNonStandardInput($B42,$C42="[SE]",O$18,$D42)</f>
        <v>✅</v>
      </c>
      <c r="P42" s="96" t="str" cm="1">
        <f t="array" aca="1" ref="P42" ca="1">TestNonStandardInput($B42,$C42="[SE]",P$18,$D42)</f>
        <v>➖</v>
      </c>
      <c r="Q42" s="96" t="str" cm="1">
        <f t="array" aca="1" ref="Q42" ca="1">TestNonStandardInput($B42,$C42="[SE]",Q$18,$D42)</f>
        <v>✅</v>
      </c>
      <c r="R42" s="9" t="b">
        <f ca="1"/>
        <v>0</v>
      </c>
      <c r="S42" s="9"/>
      <c r="U42" t="s">
        <v>814</v>
      </c>
      <c r="Y42" s="95"/>
    </row>
    <row r="43" spans="1:25" ht="16.5" x14ac:dyDescent="0.6">
      <c r="A43" s="98">
        <v>25</v>
      </c>
      <c r="B43" s="96" t="s">
        <v>721</v>
      </c>
      <c r="C43" s="96" t="s">
        <v>677</v>
      </c>
      <c r="D43" s="96" t="s">
        <v>720</v>
      </c>
      <c r="E43" s="96" t="s">
        <v>675</v>
      </c>
      <c r="F43" s="96" t="s">
        <v>675</v>
      </c>
      <c r="G43" s="96" t="s">
        <v>675</v>
      </c>
      <c r="H43" s="96" t="s">
        <v>675</v>
      </c>
      <c r="I43" s="96" t="s">
        <v>675</v>
      </c>
      <c r="J43" s="96" t="s">
        <v>675</v>
      </c>
      <c r="K43" s="96" t="s">
        <v>675</v>
      </c>
      <c r="L43" s="96" t="s">
        <v>675</v>
      </c>
      <c r="M43" s="96" t="s">
        <v>675</v>
      </c>
      <c r="N43" s="96"/>
      <c r="O43" s="96" t="str" cm="1">
        <f t="array" aca="1" ref="O43" ca="1">TestNonStandardInput($B43,$C43="[SE]",O$18,$D43)</f>
        <v>✅</v>
      </c>
      <c r="P43" s="96" t="str" cm="1">
        <f t="array" aca="1" ref="P43" ca="1">TestNonStandardInput($B43,$C43="[SE]",P$18,$D43)</f>
        <v>✅</v>
      </c>
      <c r="Q43" s="96" t="str" cm="1">
        <f t="array" aca="1" ref="Q43" ca="1">TestNonStandardInput($B43,$C43="[SE]",Q$18,$D43)</f>
        <v>✅</v>
      </c>
      <c r="R43" s="9" t="b">
        <f ca="1"/>
        <v>0</v>
      </c>
      <c r="S43" s="9"/>
      <c r="U43" t="s">
        <v>815</v>
      </c>
      <c r="Y43" s="95"/>
    </row>
    <row r="44" spans="1:25" ht="16.5" x14ac:dyDescent="0.6">
      <c r="A44" s="98">
        <v>26</v>
      </c>
      <c r="B44" s="96" t="s">
        <v>719</v>
      </c>
      <c r="C44" s="96" t="s">
        <v>677</v>
      </c>
      <c r="D44" s="96" t="s">
        <v>212</v>
      </c>
      <c r="E44" s="96" t="s">
        <v>675</v>
      </c>
      <c r="F44" s="96" t="s">
        <v>675</v>
      </c>
      <c r="G44" s="96" t="s">
        <v>675</v>
      </c>
      <c r="H44" s="96" t="s">
        <v>675</v>
      </c>
      <c r="I44" s="96" t="s">
        <v>675</v>
      </c>
      <c r="J44" s="96" t="s">
        <v>675</v>
      </c>
      <c r="K44" s="96" t="s">
        <v>675</v>
      </c>
      <c r="L44" s="96" t="s">
        <v>675</v>
      </c>
      <c r="M44" s="96" t="s">
        <v>675</v>
      </c>
      <c r="N44" s="96"/>
      <c r="O44" s="96" t="str" cm="1">
        <f t="array" aca="1" ref="O44" ca="1">TestNonStandardInput($B44,$C44="[SE]",O$18,$D44)</f>
        <v>✅</v>
      </c>
      <c r="P44" s="96" t="str" cm="1">
        <f t="array" aca="1" ref="P44" ca="1">TestNonStandardInput($B44,$C44="[SE]",P$18,$D44)</f>
        <v>✅</v>
      </c>
      <c r="Q44" s="96" t="str" cm="1">
        <f t="array" aca="1" ref="Q44" ca="1">TestNonStandardInput($B44,$C44="[SE]",Q$18,$D44)</f>
        <v>✅</v>
      </c>
      <c r="R44" s="9" t="b">
        <f ca="1"/>
        <v>0</v>
      </c>
      <c r="S44" s="9"/>
      <c r="U44" t="s">
        <v>816</v>
      </c>
      <c r="Y44" s="95"/>
    </row>
    <row r="45" spans="1:25" ht="16.5" x14ac:dyDescent="0.6">
      <c r="A45" s="98">
        <v>27</v>
      </c>
      <c r="B45" s="96" t="s">
        <v>718</v>
      </c>
      <c r="C45" s="96" t="s">
        <v>677</v>
      </c>
      <c r="D45" s="96" t="s">
        <v>716</v>
      </c>
      <c r="E45" s="96" t="s">
        <v>675</v>
      </c>
      <c r="F45" s="96" t="s">
        <v>675</v>
      </c>
      <c r="G45" s="96" t="s">
        <v>675</v>
      </c>
      <c r="H45" s="96" t="s">
        <v>675</v>
      </c>
      <c r="I45" s="96" t="s">
        <v>675</v>
      </c>
      <c r="J45" s="96" t="s">
        <v>675</v>
      </c>
      <c r="K45" s="96" t="s">
        <v>675</v>
      </c>
      <c r="L45" s="96" t="s">
        <v>675</v>
      </c>
      <c r="M45" s="96" t="s">
        <v>675</v>
      </c>
      <c r="N45" s="96"/>
      <c r="O45" s="96" t="str" cm="1">
        <f t="array" aca="1" ref="O45" ca="1">TestNonStandardInput($B45,$C45="[SE]",O$18,$D45)</f>
        <v>✅</v>
      </c>
      <c r="P45" s="96" t="str" cm="1">
        <f t="array" aca="1" ref="P45" ca="1">TestNonStandardInput($B45,$C45="[SE]",P$18,$D45)</f>
        <v>✅</v>
      </c>
      <c r="Q45" s="96" t="str" cm="1">
        <f t="array" aca="1" ref="Q45" ca="1">TestNonStandardInput($B45,$C45="[SE]",Q$18,$D45)</f>
        <v>✅</v>
      </c>
      <c r="R45" s="9" t="b">
        <f ca="1"/>
        <v>0</v>
      </c>
      <c r="S45" s="9"/>
      <c r="U45" t="s">
        <v>817</v>
      </c>
      <c r="Y45" s="95"/>
    </row>
    <row r="46" spans="1:25" ht="16.5" x14ac:dyDescent="0.6">
      <c r="A46" s="98">
        <v>28</v>
      </c>
      <c r="B46" s="96" t="s">
        <v>717</v>
      </c>
      <c r="C46" s="96" t="s">
        <v>677</v>
      </c>
      <c r="D46" s="96" t="s">
        <v>716</v>
      </c>
      <c r="E46" s="96" t="s">
        <v>675</v>
      </c>
      <c r="F46" s="96" t="s">
        <v>675</v>
      </c>
      <c r="G46" s="96" t="s">
        <v>675</v>
      </c>
      <c r="H46" s="96" t="s">
        <v>675</v>
      </c>
      <c r="I46" s="96" t="s">
        <v>675</v>
      </c>
      <c r="J46" s="96" t="s">
        <v>675</v>
      </c>
      <c r="K46" s="96" t="s">
        <v>675</v>
      </c>
      <c r="L46" s="96" t="s">
        <v>675</v>
      </c>
      <c r="M46" s="96" t="s">
        <v>675</v>
      </c>
      <c r="N46" s="96"/>
      <c r="O46" s="96" t="str" cm="1">
        <f t="array" aca="1" ref="O46" ca="1">TestNonStandardInput($B46,$C46="[SE]",O$18,$D46)</f>
        <v>✅</v>
      </c>
      <c r="P46" s="96" t="str" cm="1">
        <f t="array" aca="1" ref="P46" ca="1">TestNonStandardInput($B46,$C46="[SE]",P$18,$D46)</f>
        <v>✅</v>
      </c>
      <c r="Q46" s="96" t="str" cm="1">
        <f t="array" aca="1" ref="Q46" ca="1">TestNonStandardInput($B46,$C46="[SE]",Q$18,$D46)</f>
        <v>✅</v>
      </c>
      <c r="R46" s="9" t="b">
        <f ca="1"/>
        <v>0</v>
      </c>
      <c r="S46" s="9"/>
      <c r="U46" t="s">
        <v>818</v>
      </c>
      <c r="Y46" s="95"/>
    </row>
    <row r="47" spans="1:25" ht="16.5" x14ac:dyDescent="0.6">
      <c r="A47" s="98">
        <v>29</v>
      </c>
      <c r="B47" s="96" t="s">
        <v>715</v>
      </c>
      <c r="C47" s="96" t="s">
        <v>677</v>
      </c>
      <c r="D47" s="96" t="s">
        <v>714</v>
      </c>
      <c r="E47" s="96" t="s">
        <v>681</v>
      </c>
      <c r="F47" s="96" t="s">
        <v>675</v>
      </c>
      <c r="G47" s="96" t="s">
        <v>681</v>
      </c>
      <c r="H47" s="96" t="s">
        <v>675</v>
      </c>
      <c r="I47" s="96" t="s">
        <v>681</v>
      </c>
      <c r="J47" s="96" t="s">
        <v>681</v>
      </c>
      <c r="K47" s="96" t="s">
        <v>675</v>
      </c>
      <c r="L47" s="96" t="s">
        <v>681</v>
      </c>
      <c r="M47" s="96" t="s">
        <v>675</v>
      </c>
      <c r="N47" s="96"/>
      <c r="O47" s="96" t="str" cm="1">
        <f t="array" aca="1" ref="O47" ca="1">TestNonStandardInput($B47,$C47="[SE]",O$18,$D47)</f>
        <v>A↷"B</v>
      </c>
      <c r="P47" s="96" t="str" cm="1">
        <f t="array" aca="1" ref="P47" ca="1">TestNonStandardInput($B47,$C47="[SE]",P$18,$D47)</f>
        <v>💥</v>
      </c>
      <c r="Q47" s="96" t="str" cm="1">
        <f t="array" aca="1" ref="Q47" ca="1">TestNonStandardInput($B47,$C47="[SE]",Q$18,$D47)</f>
        <v>💥</v>
      </c>
      <c r="R47" s="9" t="b">
        <f ca="1"/>
        <v>0</v>
      </c>
      <c r="S47" s="9" t="s">
        <v>783</v>
      </c>
      <c r="U47" t="s">
        <v>819</v>
      </c>
      <c r="Y47" s="95"/>
    </row>
    <row r="48" spans="1:25" ht="16.5" x14ac:dyDescent="0.6">
      <c r="A48" s="98">
        <v>30</v>
      </c>
      <c r="B48" s="96" t="s">
        <v>713</v>
      </c>
      <c r="C48" s="96" t="s">
        <v>677</v>
      </c>
      <c r="D48" s="96" t="s">
        <v>712</v>
      </c>
      <c r="E48" s="96" t="s">
        <v>675</v>
      </c>
      <c r="F48" s="96" t="s">
        <v>675</v>
      </c>
      <c r="G48" s="96" t="s">
        <v>675</v>
      </c>
      <c r="H48" s="96" t="s">
        <v>675</v>
      </c>
      <c r="I48" s="96" t="s">
        <v>681</v>
      </c>
      <c r="J48" s="96" t="s">
        <v>675</v>
      </c>
      <c r="K48" s="96" t="s">
        <v>675</v>
      </c>
      <c r="L48" s="96" t="s">
        <v>681</v>
      </c>
      <c r="M48" s="96" t="s">
        <v>675</v>
      </c>
      <c r="N48" s="96"/>
      <c r="O48" s="96" t="str" cm="1">
        <f t="array" aca="1" ref="O48" ca="1">TestNonStandardInput($B48,$C48="[SE]",O$18,$D48)</f>
        <v>✅</v>
      </c>
      <c r="P48" s="96" t="str" cm="1">
        <f t="array" aca="1" ref="P48" ca="1">TestNonStandardInput($B48,$C48="[SE]",P$18,$D48)</f>
        <v>💥</v>
      </c>
      <c r="Q48" s="96" t="str" cm="1">
        <f t="array" aca="1" ref="Q48" ca="1">TestNonStandardInput($B48,$C48="[SE]",Q$18,$D48)</f>
        <v>✅</v>
      </c>
      <c r="R48" s="9" t="b">
        <f ca="1"/>
        <v>0</v>
      </c>
      <c r="S48" s="9"/>
      <c r="U48" t="s">
        <v>820</v>
      </c>
      <c r="Y48" s="95"/>
    </row>
    <row r="49" spans="1:25" ht="16.5" x14ac:dyDescent="0.6">
      <c r="A49" s="98">
        <v>31</v>
      </c>
      <c r="B49" s="96" t="s">
        <v>711</v>
      </c>
      <c r="C49" s="96" t="s">
        <v>677</v>
      </c>
      <c r="D49" s="96" t="s">
        <v>710</v>
      </c>
      <c r="E49" s="96" t="s">
        <v>681</v>
      </c>
      <c r="F49" s="96" t="s">
        <v>675</v>
      </c>
      <c r="G49" s="96" t="s">
        <v>681</v>
      </c>
      <c r="H49" s="96" t="s">
        <v>675</v>
      </c>
      <c r="I49" s="96" t="s">
        <v>681</v>
      </c>
      <c r="J49" s="96" t="s">
        <v>681</v>
      </c>
      <c r="K49" s="96" t="s">
        <v>675</v>
      </c>
      <c r="L49" s="96" t="s">
        <v>681</v>
      </c>
      <c r="M49" s="96" t="s">
        <v>675</v>
      </c>
      <c r="N49" s="96"/>
      <c r="O49" s="96" t="str" cm="1">
        <f t="array" aca="1" ref="O49" ca="1">TestNonStandardInput($B49,$C49="[SE]",O$18,$D49)</f>
        <v>"A,B</v>
      </c>
      <c r="P49" s="96" t="str" cm="1">
        <f t="array" aca="1" ref="P49" ca="1">TestNonStandardInput($B49,$C49="[SE]",P$18,$D49)</f>
        <v>💥</v>
      </c>
      <c r="Q49" s="96" t="str" cm="1">
        <f t="array" aca="1" ref="Q49" ca="1">TestNonStandardInput($B49,$C49="[SE]",Q$18,$D49)</f>
        <v>💥</v>
      </c>
      <c r="R49" s="9" t="b">
        <f ca="1"/>
        <v>0</v>
      </c>
      <c r="S49" s="9" t="s">
        <v>783</v>
      </c>
      <c r="U49" t="s">
        <v>821</v>
      </c>
      <c r="Y49" s="95"/>
    </row>
    <row r="50" spans="1:25" ht="16.5" x14ac:dyDescent="0.6">
      <c r="A50" s="98">
        <v>32</v>
      </c>
      <c r="B50" s="96" t="s">
        <v>709</v>
      </c>
      <c r="C50" s="96" t="s">
        <v>677</v>
      </c>
      <c r="D50" s="96" t="s">
        <v>708</v>
      </c>
      <c r="E50" s="96" t="s">
        <v>675</v>
      </c>
      <c r="F50" s="96" t="s">
        <v>675</v>
      </c>
      <c r="G50" s="96" t="s">
        <v>675</v>
      </c>
      <c r="H50" s="96" t="s">
        <v>675</v>
      </c>
      <c r="I50" s="96" t="s">
        <v>675</v>
      </c>
      <c r="J50" s="96" t="s">
        <v>675</v>
      </c>
      <c r="K50" s="96" t="s">
        <v>675</v>
      </c>
      <c r="L50" s="96" t="s">
        <v>675</v>
      </c>
      <c r="M50" s="96" t="s">
        <v>675</v>
      </c>
      <c r="N50" s="96"/>
      <c r="O50" s="96" t="str" cm="1">
        <f t="array" aca="1" ref="O50" ca="1">TestNonStandardInput($B50,$C50="[SE]",O$18,$D50)</f>
        <v>✅</v>
      </c>
      <c r="P50" s="96" t="str" cm="1">
        <f t="array" aca="1" ref="P50" ca="1">TestNonStandardInput($B50,$C50="[SE]",P$18,$D50)</f>
        <v>✅</v>
      </c>
      <c r="Q50" s="96" t="str" cm="1">
        <f t="array" aca="1" ref="Q50" ca="1">TestNonStandardInput($B50,$C50="[SE]",Q$18,$D50)</f>
        <v>✅</v>
      </c>
      <c r="R50" s="9" t="b">
        <f ca="1"/>
        <v>0</v>
      </c>
      <c r="S50" s="9"/>
      <c r="U50" t="s">
        <v>822</v>
      </c>
    </row>
    <row r="51" spans="1:25" ht="16.5" x14ac:dyDescent="0.6">
      <c r="A51" s="98">
        <v>33</v>
      </c>
      <c r="B51" s="96" t="s">
        <v>707</v>
      </c>
      <c r="C51" s="96" t="s">
        <v>677</v>
      </c>
      <c r="D51" s="96" t="s">
        <v>706</v>
      </c>
      <c r="E51" s="96" t="s">
        <v>675</v>
      </c>
      <c r="F51" s="96" t="s">
        <v>675</v>
      </c>
      <c r="G51" s="96" t="s">
        <v>675</v>
      </c>
      <c r="H51" s="96" t="s">
        <v>675</v>
      </c>
      <c r="I51" s="96" t="s">
        <v>675</v>
      </c>
      <c r="J51" s="96" t="s">
        <v>675</v>
      </c>
      <c r="K51" s="96" t="s">
        <v>675</v>
      </c>
      <c r="L51" s="96" t="s">
        <v>675</v>
      </c>
      <c r="M51" s="96" t="s">
        <v>675</v>
      </c>
      <c r="N51" s="96"/>
      <c r="O51" s="96" t="str" cm="1">
        <f t="array" aca="1" ref="O51" ca="1">TestNonStandardInput($B51,$C51="[SE]",O$18,$D51)</f>
        <v>✅</v>
      </c>
      <c r="P51" s="96" t="str" cm="1">
        <f t="array" aca="1" ref="P51" ca="1">TestNonStandardInput($B51,$C51="[SE]",P$18,$D51)</f>
        <v>✅</v>
      </c>
      <c r="Q51" s="96" t="str" cm="1">
        <f t="array" aca="1" ref="Q51" ca="1">TestNonStandardInput($B51,$C51="[SE]",Q$18,$D51)</f>
        <v>✅</v>
      </c>
      <c r="R51" s="9" t="b">
        <f ca="1"/>
        <v>0</v>
      </c>
      <c r="S51" s="9"/>
      <c r="U51" t="s">
        <v>823</v>
      </c>
    </row>
    <row r="52" spans="1:25" ht="16.5" x14ac:dyDescent="0.6">
      <c r="A52" s="98">
        <v>34</v>
      </c>
      <c r="B52" s="96" t="s">
        <v>705</v>
      </c>
      <c r="C52" s="96" t="s">
        <v>677</v>
      </c>
      <c r="D52" s="96" t="s">
        <v>704</v>
      </c>
      <c r="E52" s="96" t="s">
        <v>675</v>
      </c>
      <c r="F52" s="96" t="s">
        <v>675</v>
      </c>
      <c r="G52" s="96" t="s">
        <v>675</v>
      </c>
      <c r="H52" s="96" t="s">
        <v>675</v>
      </c>
      <c r="I52" s="96" t="s">
        <v>675</v>
      </c>
      <c r="J52" s="96" t="s">
        <v>675</v>
      </c>
      <c r="K52" s="96" t="s">
        <v>675</v>
      </c>
      <c r="L52" s="96" t="s">
        <v>675</v>
      </c>
      <c r="M52" s="96" t="s">
        <v>675</v>
      </c>
      <c r="N52" s="96"/>
      <c r="O52" s="96" t="str" cm="1">
        <f t="array" aca="1" ref="O52" ca="1">TestNonStandardInput($B52,$C52="[SE]",O$18,$D52)</f>
        <v>✅</v>
      </c>
      <c r="P52" s="96" t="str" cm="1">
        <f t="array" aca="1" ref="P52" ca="1">TestNonStandardInput($B52,$C52="[SE]",P$18,$D52)</f>
        <v>✅</v>
      </c>
      <c r="Q52" s="96" t="str" cm="1">
        <f t="array" aca="1" ref="Q52" ca="1">TestNonStandardInput($B52,$C52="[SE]",Q$18,$D52)</f>
        <v>✅</v>
      </c>
      <c r="R52" s="9" t="b">
        <f ca="1"/>
        <v>0</v>
      </c>
      <c r="S52" s="9"/>
      <c r="U52" t="s">
        <v>824</v>
      </c>
    </row>
    <row r="53" spans="1:25" ht="16.5" x14ac:dyDescent="0.6">
      <c r="A53" s="98">
        <v>35</v>
      </c>
      <c r="B53" s="96" t="s">
        <v>703</v>
      </c>
      <c r="C53" s="96" t="s">
        <v>677</v>
      </c>
      <c r="D53" s="96" t="s">
        <v>702</v>
      </c>
      <c r="E53" s="96" t="s">
        <v>675</v>
      </c>
      <c r="F53" s="96" t="s">
        <v>675</v>
      </c>
      <c r="G53" s="96" t="s">
        <v>675</v>
      </c>
      <c r="H53" s="96" t="s">
        <v>675</v>
      </c>
      <c r="I53" s="96" t="s">
        <v>675</v>
      </c>
      <c r="J53" s="96" t="s">
        <v>675</v>
      </c>
      <c r="K53" s="96" t="s">
        <v>675</v>
      </c>
      <c r="L53" s="96" t="s">
        <v>675</v>
      </c>
      <c r="M53" s="96" t="s">
        <v>675</v>
      </c>
      <c r="N53" s="96"/>
      <c r="O53" s="96" t="str" cm="1">
        <f t="array" aca="1" ref="O53" ca="1">TestNonStandardInput($B53,$C53="[SE]",O$18,$D53)</f>
        <v>✅</v>
      </c>
      <c r="P53" s="96" t="str" cm="1">
        <f t="array" aca="1" ref="P53" ca="1">TestNonStandardInput($B53,$C53="[SE]",P$18,$D53)</f>
        <v>✅</v>
      </c>
      <c r="Q53" s="96" t="str" cm="1">
        <f t="array" aca="1" ref="Q53" ca="1">TestNonStandardInput($B53,$C53="[SE]",Q$18,$D53)</f>
        <v>✅</v>
      </c>
      <c r="R53" s="9" t="b">
        <f ca="1"/>
        <v>0</v>
      </c>
      <c r="S53" s="9"/>
      <c r="U53" t="s">
        <v>825</v>
      </c>
      <c r="X53" s="55"/>
    </row>
    <row r="54" spans="1:25" ht="16.5" x14ac:dyDescent="0.6">
      <c r="A54" s="98">
        <v>36</v>
      </c>
      <c r="B54" s="96" t="s">
        <v>701</v>
      </c>
      <c r="C54" s="96" t="s">
        <v>677</v>
      </c>
      <c r="D54" s="96" t="s">
        <v>700</v>
      </c>
      <c r="E54" s="96" t="s">
        <v>675</v>
      </c>
      <c r="F54" s="96" t="s">
        <v>675</v>
      </c>
      <c r="G54" s="96" t="s">
        <v>675</v>
      </c>
      <c r="H54" s="96" t="s">
        <v>675</v>
      </c>
      <c r="I54" s="100" t="s" cm="1">
        <v>702</v>
      </c>
      <c r="J54" s="96" t="s">
        <v>675</v>
      </c>
      <c r="K54" s="96" t="s">
        <v>675</v>
      </c>
      <c r="L54" s="100" t="s" cm="1">
        <v>702</v>
      </c>
      <c r="M54" s="96" t="s">
        <v>675</v>
      </c>
      <c r="N54" s="96"/>
      <c r="O54" s="96" t="str" cm="1">
        <f t="array" aca="1" ref="O54" ca="1">TestNonStandardInput($B54,$C54="[SE]",O$18,$D54)</f>
        <v>✅</v>
      </c>
      <c r="P54" s="96" t="str" cm="1">
        <f t="array" aca="1" ref="P54" ca="1">TestNonStandardInput($B54,$C54="[SE]",P$18,$D54)</f>
        <v>✅</v>
      </c>
      <c r="Q54" s="96" t="str" cm="1">
        <f t="array" aca="1" ref="Q54" ca="1">TestNonStandardInput($B54,$C54="[SE]",Q$18,$D54)</f>
        <v>A␊B</v>
      </c>
      <c r="R54" s="9" t="b">
        <f ca="1"/>
        <v>0</v>
      </c>
      <c r="S54" s="9"/>
      <c r="U54" t="s">
        <v>826</v>
      </c>
    </row>
    <row r="55" spans="1:25" ht="16.5" x14ac:dyDescent="0.6">
      <c r="A55" s="98">
        <v>37</v>
      </c>
      <c r="B55" s="96" t="s">
        <v>699</v>
      </c>
      <c r="C55" s="96" t="s">
        <v>677</v>
      </c>
      <c r="D55" s="96" t="s">
        <v>698</v>
      </c>
      <c r="E55" s="96" t="s">
        <v>675</v>
      </c>
      <c r="F55" s="96" t="s">
        <v>675</v>
      </c>
      <c r="G55" s="96" t="s">
        <v>675</v>
      </c>
      <c r="H55" s="96" t="s">
        <v>675</v>
      </c>
      <c r="I55" s="100" t="s" cm="1">
        <v>702</v>
      </c>
      <c r="J55" s="96" t="s">
        <v>675</v>
      </c>
      <c r="K55" s="96" t="s">
        <v>675</v>
      </c>
      <c r="L55" s="100" t="s" cm="1">
        <v>702</v>
      </c>
      <c r="M55" s="96" t="s">
        <v>675</v>
      </c>
      <c r="N55" s="96"/>
      <c r="O55" s="96" t="str" cm="1">
        <f t="array" aca="1" ref="O55" ca="1">TestNonStandardInput($B55,$C55="[SE]",O$18,$D55)</f>
        <v>✅</v>
      </c>
      <c r="P55" s="96" t="str" cm="1">
        <f t="array" aca="1" ref="P55" ca="1">TestNonStandardInput($B55,$C55="[SE]",P$18,$D55)</f>
        <v>✅</v>
      </c>
      <c r="Q55" s="96" t="str" cm="1">
        <f t="array" aca="1" ref="Q55" ca="1">TestNonStandardInput($B55,$C55="[SE]",Q$18,$D55)</f>
        <v>A␊B</v>
      </c>
      <c r="R55" s="9" t="b">
        <f ca="1"/>
        <v>0</v>
      </c>
      <c r="S55" s="9"/>
      <c r="U55" t="s">
        <v>827</v>
      </c>
    </row>
    <row r="56" spans="1:25" ht="16.5" x14ac:dyDescent="0.6">
      <c r="A56" s="98">
        <v>38</v>
      </c>
      <c r="B56" s="96" t="s">
        <v>697</v>
      </c>
      <c r="C56" s="96" t="s">
        <v>677</v>
      </c>
      <c r="D56" s="96" t="s">
        <v>696</v>
      </c>
      <c r="E56" s="96" t="s">
        <v>675</v>
      </c>
      <c r="F56" s="96" t="s">
        <v>675</v>
      </c>
      <c r="G56" s="96" t="s">
        <v>675</v>
      </c>
      <c r="H56" s="96" t="s">
        <v>675</v>
      </c>
      <c r="I56" s="96" t="s">
        <v>675</v>
      </c>
      <c r="J56" s="100" t="s" cm="1">
        <v>848</v>
      </c>
      <c r="K56" s="96" t="s">
        <v>675</v>
      </c>
      <c r="L56" s="96" t="s">
        <v>675</v>
      </c>
      <c r="M56" s="96" t="s">
        <v>675</v>
      </c>
      <c r="N56" s="96"/>
      <c r="O56" s="96" t="str" cm="1">
        <f t="array" aca="1" ref="O56" ca="1">TestNonStandardInput($B56,$C56="[SE]",O$18,$D56)</f>
        <v>A↷◯⏎B↷C</v>
      </c>
      <c r="P56" s="96" t="str" cm="1">
        <f t="array" aca="1" ref="P56" ca="1">TestNonStandardInput($B56,$C56="[SE]",P$18,$D56)</f>
        <v>A↷◯⏎B↷C</v>
      </c>
      <c r="Q56" s="96" t="str" cm="1">
        <f t="array" aca="1" ref="Q56" ca="1">TestNonStandardInput($B56,$C56="[SE]",Q$18,$D56)</f>
        <v>A↷◯⏎B↷C</v>
      </c>
      <c r="R56" s="9" t="b">
        <f ca="1"/>
        <v>0</v>
      </c>
      <c r="S56" s="66" t="s">
        <v>786</v>
      </c>
      <c r="U56" t="s">
        <v>828</v>
      </c>
    </row>
    <row r="57" spans="1:25" ht="16.5" x14ac:dyDescent="0.6">
      <c r="A57" s="98">
        <v>39</v>
      </c>
      <c r="B57" s="96" t="s">
        <v>695</v>
      </c>
      <c r="C57" s="96" t="s">
        <v>677</v>
      </c>
      <c r="D57" s="96" t="s">
        <v>694</v>
      </c>
      <c r="E57" s="96" t="s">
        <v>675</v>
      </c>
      <c r="F57" s="96" t="s">
        <v>675</v>
      </c>
      <c r="G57" s="96" t="s">
        <v>675</v>
      </c>
      <c r="H57" s="96" t="s">
        <v>675</v>
      </c>
      <c r="I57" s="96" t="s">
        <v>675</v>
      </c>
      <c r="J57" s="96" t="s">
        <v>681</v>
      </c>
      <c r="K57" s="96" t="s">
        <v>675</v>
      </c>
      <c r="L57" s="96" t="s">
        <v>675</v>
      </c>
      <c r="M57" s="96" t="s">
        <v>675</v>
      </c>
      <c r="N57" s="96"/>
      <c r="O57" s="96" t="str" cm="1">
        <f t="array" aca="1" ref="O57" ca="1">TestNonStandardInput($B57,$C57="[SE]",O$18,$D57)</f>
        <v>A↷B⏎C↷◯</v>
      </c>
      <c r="P57" s="96" t="str" cm="1">
        <f t="array" aca="1" ref="P57" ca="1">TestNonStandardInput($B57,$C57="[SE]",P$18,$D57)</f>
        <v>A↷B⏎C↷◯</v>
      </c>
      <c r="Q57" s="96" t="str" cm="1">
        <f t="array" aca="1" ref="Q57" ca="1">TestNonStandardInput($B57,$C57="[SE]",Q$18,$D57)</f>
        <v>A↷B⏎C↷◯</v>
      </c>
      <c r="R57" s="9" t="b">
        <f ca="1"/>
        <v>0</v>
      </c>
      <c r="S57" s="66" t="s">
        <v>786</v>
      </c>
      <c r="U57" t="s">
        <v>829</v>
      </c>
    </row>
    <row r="58" spans="1:25" ht="16.5" x14ac:dyDescent="0.6">
      <c r="A58" s="98">
        <v>40</v>
      </c>
      <c r="B58" s="96" t="s">
        <v>693</v>
      </c>
      <c r="C58" s="96" t="s">
        <v>677</v>
      </c>
      <c r="D58" s="96" t="s">
        <v>692</v>
      </c>
      <c r="E58" s="96" t="s">
        <v>675</v>
      </c>
      <c r="F58" s="96" t="s">
        <v>675</v>
      </c>
      <c r="G58" s="96" t="s">
        <v>675</v>
      </c>
      <c r="H58" s="96" t="s">
        <v>675</v>
      </c>
      <c r="I58" s="96" t="s">
        <v>675</v>
      </c>
      <c r="J58" s="100" t="s" cm="1">
        <v>849</v>
      </c>
      <c r="K58" s="96" t="s">
        <v>675</v>
      </c>
      <c r="L58" s="96" t="s">
        <v>675</v>
      </c>
      <c r="M58" s="96" t="s">
        <v>675</v>
      </c>
      <c r="N58" s="96"/>
      <c r="O58" s="96" t="str" cm="1">
        <f t="array" aca="1" ref="O58" ca="1">TestNonStandardInput($B58,$C58="[SE]",O$18,$D58)</f>
        <v>A↷◯⏎;B↷C⏎D↷◯</v>
      </c>
      <c r="P58" s="96" t="str" cm="1">
        <f t="array" aca="1" ref="P58" ca="1">TestNonStandardInput($B58,$C58="[SE]",P$18,$D58)</f>
        <v>A↷◯⏎;B↷C⏎D↷◯</v>
      </c>
      <c r="Q58" s="96" t="str" cm="1">
        <f t="array" aca="1" ref="Q58" ca="1">TestNonStandardInput($B58,$C58="[SE]",Q$18,$D58)</f>
        <v>A↷◯⏎;B↷C⏎D↷◯</v>
      </c>
      <c r="R58" s="9" t="b">
        <f ca="1"/>
        <v>0</v>
      </c>
      <c r="S58" s="66" t="s">
        <v>786</v>
      </c>
      <c r="U58" t="s">
        <v>830</v>
      </c>
    </row>
    <row r="59" spans="1:25" ht="16.5" x14ac:dyDescent="0.6">
      <c r="A59" s="98">
        <v>41</v>
      </c>
      <c r="B59" s="96" t="s">
        <v>691</v>
      </c>
      <c r="C59" s="96" t="s">
        <v>677</v>
      </c>
      <c r="D59" s="96" t="s">
        <v>690</v>
      </c>
      <c r="E59" s="100" t="s" cm="1">
        <v>212</v>
      </c>
      <c r="F59" s="96" t="s">
        <v>675</v>
      </c>
      <c r="G59" s="100" t="s" cm="1">
        <v>212</v>
      </c>
      <c r="H59" s="100" t="s" cm="1">
        <v>212</v>
      </c>
      <c r="I59" s="96" t="s">
        <v>675</v>
      </c>
      <c r="J59" s="100" t="s" cm="1">
        <v>212</v>
      </c>
      <c r="K59" s="100" t="s" cm="1">
        <v>850</v>
      </c>
      <c r="L59" s="96" t="s">
        <v>675</v>
      </c>
      <c r="M59" s="100" t="s" cm="1">
        <v>212</v>
      </c>
      <c r="N59" s="96"/>
      <c r="O59" s="96" t="str" cm="1">
        <f t="array" aca="1" ref="O59" ca="1">TestNonStandardInput($B59,$C59="[SE]",O$18,$D59)</f>
        <v>"D"␣</v>
      </c>
      <c r="P59" s="96" t="str" cm="1">
        <f t="array" aca="1" ref="P59" ca="1">TestNonStandardInput($B59,$C59="[SE]",P$18,$D59)</f>
        <v>D</v>
      </c>
      <c r="Q59" s="96" t="str" cm="1">
        <f t="array" aca="1" ref="Q59" ca="1">TestNonStandardInput($B59,$C59="[SE]",Q$18,$D59)</f>
        <v>💥</v>
      </c>
      <c r="R59" s="9" t="b">
        <f ca="1"/>
        <v>0</v>
      </c>
      <c r="S59" s="9" t="s">
        <v>783</v>
      </c>
      <c r="U59" t="s">
        <v>831</v>
      </c>
    </row>
    <row r="60" spans="1:25" ht="16.5" x14ac:dyDescent="0.6">
      <c r="A60" s="98">
        <v>42</v>
      </c>
      <c r="B60" s="96" t="s">
        <v>689</v>
      </c>
      <c r="C60" s="96" t="s">
        <v>677</v>
      </c>
      <c r="D60" s="96" t="s">
        <v>688</v>
      </c>
      <c r="E60" s="100" t="s" cm="1">
        <v>710</v>
      </c>
      <c r="F60" s="96" t="s">
        <v>675</v>
      </c>
      <c r="G60" s="100" t="s" cm="1">
        <v>710</v>
      </c>
      <c r="H60" s="100" t="s" cm="1">
        <v>710</v>
      </c>
      <c r="I60" s="100" t="s" cm="1">
        <v>842</v>
      </c>
      <c r="J60" s="100" t="s" cm="1">
        <v>710</v>
      </c>
      <c r="K60" s="100" t="s" cm="1">
        <v>842</v>
      </c>
      <c r="L60" s="96" t="s">
        <v>675</v>
      </c>
      <c r="M60" s="100" t="s" cm="1">
        <v>710</v>
      </c>
      <c r="N60" s="96"/>
      <c r="O60" s="96" t="str" cm="1">
        <f t="array" aca="1" ref="O60" ca="1">TestNonStandardInput($B60,$C60="[SE]",O$18,$D60)</f>
        <v>"A,B"␣</v>
      </c>
      <c r="P60" s="96" t="str" cm="1">
        <f t="array" aca="1" ref="P60" ca="1">TestNonStandardInput($B60,$C60="[SE]",P$18,$D60)</f>
        <v>A,B</v>
      </c>
      <c r="Q60" s="96" t="str" cm="1">
        <f t="array" aca="1" ref="Q60" ca="1">TestNonStandardInput($B60,$C60="[SE]",Q$18,$D60)</f>
        <v>💥</v>
      </c>
      <c r="R60" s="9" t="b">
        <f ca="1"/>
        <v>0</v>
      </c>
      <c r="S60" s="9" t="s">
        <v>783</v>
      </c>
      <c r="U60" t="s">
        <v>832</v>
      </c>
    </row>
    <row r="61" spans="1:25" ht="16.5" x14ac:dyDescent="0.6">
      <c r="A61" s="98">
        <v>43</v>
      </c>
      <c r="B61" s="96" t="s">
        <v>687</v>
      </c>
      <c r="C61" s="96" t="s">
        <v>677</v>
      </c>
      <c r="D61" s="96" t="s">
        <v>687</v>
      </c>
      <c r="E61" s="96" t="s">
        <v>675</v>
      </c>
      <c r="F61" s="96" t="s">
        <v>675</v>
      </c>
      <c r="G61" s="96" t="s">
        <v>675</v>
      </c>
      <c r="H61" s="96" t="s">
        <v>675</v>
      </c>
      <c r="I61" s="100" t="s" cm="1">
        <v>742</v>
      </c>
      <c r="J61" s="96" t="s">
        <v>675</v>
      </c>
      <c r="K61" s="96" t="s">
        <v>675</v>
      </c>
      <c r="L61" s="100" t="s" cm="1">
        <v>742</v>
      </c>
      <c r="M61" s="96" t="s">
        <v>675</v>
      </c>
      <c r="N61" s="96"/>
      <c r="O61" s="96" t="str" cm="1">
        <f t="array" aca="1" ref="O61" ca="1">TestNonStandardInput($B61,$C61="[SE]",O$18,$D61)</f>
        <v>✅</v>
      </c>
      <c r="P61" s="96" t="str" cm="1">
        <f t="array" aca="1" ref="P61" ca="1">TestNonStandardInput($B61,$C61="[SE]",P$18,$D61)</f>
        <v>D</v>
      </c>
      <c r="Q61" s="96" t="str" cm="1">
        <f t="array" aca="1" ref="Q61" ca="1">TestNonStandardInput($B61,$C61="[SE]",Q$18,$D61)</f>
        <v>D</v>
      </c>
      <c r="R61" s="9" t="b">
        <f ca="1"/>
        <v>0</v>
      </c>
      <c r="S61" s="9"/>
      <c r="U61" t="s">
        <v>833</v>
      </c>
    </row>
    <row r="62" spans="1:25" ht="16.5" x14ac:dyDescent="0.6">
      <c r="A62" s="98">
        <v>44</v>
      </c>
      <c r="B62" s="96" t="s">
        <v>686</v>
      </c>
      <c r="C62" s="96" t="s">
        <v>677</v>
      </c>
      <c r="D62" s="96" t="s">
        <v>686</v>
      </c>
      <c r="E62" s="96" t="s">
        <v>675</v>
      </c>
      <c r="F62" s="96" t="s">
        <v>675</v>
      </c>
      <c r="G62" s="96" t="s">
        <v>675</v>
      </c>
      <c r="H62" s="96" t="s">
        <v>675</v>
      </c>
      <c r="I62" s="100" t="s" cm="1">
        <v>843</v>
      </c>
      <c r="J62" s="96" t="s">
        <v>675</v>
      </c>
      <c r="K62" s="96" t="s">
        <v>675</v>
      </c>
      <c r="L62" s="100" t="s" cm="1">
        <v>720</v>
      </c>
      <c r="M62" s="96" t="s">
        <v>675</v>
      </c>
      <c r="N62" s="96"/>
      <c r="O62" s="96" t="str" cm="1">
        <f t="array" aca="1" ref="O62" ca="1">TestNonStandardInput($B62,$C62="[SE]",O$18,$D62)</f>
        <v>✅</v>
      </c>
      <c r="P62" s="96" t="str" cm="1">
        <f t="array" aca="1" ref="P62" ca="1">TestNonStandardInput($B62,$C62="[SE]",P$18,$D62)</f>
        <v>D</v>
      </c>
      <c r="Q62" s="96" t="str" cm="1">
        <f t="array" aca="1" ref="Q62" ca="1">TestNonStandardInput($B62,$C62="[SE]",Q$18,$D62)</f>
        <v>💥</v>
      </c>
      <c r="R62" s="9" t="b">
        <f ca="1"/>
        <v>0</v>
      </c>
      <c r="S62" s="9"/>
      <c r="U62" t="s">
        <v>834</v>
      </c>
      <c r="Y62" s="95"/>
    </row>
    <row r="63" spans="1:25" ht="16.5" x14ac:dyDescent="0.6">
      <c r="A63" s="98">
        <v>45</v>
      </c>
      <c r="B63" s="96" t="s">
        <v>685</v>
      </c>
      <c r="C63" s="96" t="s">
        <v>677</v>
      </c>
      <c r="D63" s="96" t="s">
        <v>684</v>
      </c>
      <c r="E63" s="96" t="s">
        <v>681</v>
      </c>
      <c r="F63" s="96" t="s">
        <v>675</v>
      </c>
      <c r="G63" s="96" t="s">
        <v>681</v>
      </c>
      <c r="H63" s="100" t="s" cm="1">
        <v>212</v>
      </c>
      <c r="I63" s="96" t="s">
        <v>675</v>
      </c>
      <c r="J63" s="100" t="s" cm="1">
        <v>212</v>
      </c>
      <c r="K63" s="100" t="s" cm="1">
        <v>851</v>
      </c>
      <c r="L63" s="96" t="s">
        <v>675</v>
      </c>
      <c r="M63" s="100" t="s" cm="1">
        <v>685</v>
      </c>
      <c r="N63" s="96"/>
      <c r="O63" s="96" t="str" cm="1">
        <f t="array" aca="1" ref="O63" ca="1">TestNonStandardInput($B63,$C63="[SE]",O$18,$D63)</f>
        <v>"D"z</v>
      </c>
      <c r="P63" s="96" t="str" cm="1">
        <f t="array" aca="1" ref="P63" ca="1">TestNonStandardInput($B63,$C63="[SE]",P$18,$D63)</f>
        <v>D</v>
      </c>
      <c r="Q63" s="96" t="str" cm="1">
        <f t="array" aca="1" ref="Q63" ca="1">TestNonStandardInput($B63,$C63="[SE]",Q$18,$D63)</f>
        <v>💥</v>
      </c>
      <c r="R63" s="9" t="b">
        <f ca="1"/>
        <v>0</v>
      </c>
      <c r="S63" s="9" t="s">
        <v>783</v>
      </c>
      <c r="U63" t="s">
        <v>835</v>
      </c>
      <c r="Y63" s="95"/>
    </row>
    <row r="64" spans="1:25" ht="16.5" x14ac:dyDescent="0.6">
      <c r="A64" s="98">
        <v>46</v>
      </c>
      <c r="B64" s="96" t="s">
        <v>683</v>
      </c>
      <c r="C64" s="96" t="s">
        <v>677</v>
      </c>
      <c r="D64" s="96" t="s">
        <v>682</v>
      </c>
      <c r="E64" s="96" t="s">
        <v>681</v>
      </c>
      <c r="F64" s="96" t="s">
        <v>675</v>
      </c>
      <c r="G64" s="96" t="s">
        <v>681</v>
      </c>
      <c r="H64" s="100" t="s" cm="1">
        <v>710</v>
      </c>
      <c r="I64" s="100" t="s" cm="1">
        <v>844</v>
      </c>
      <c r="J64" s="100" t="s" cm="1">
        <v>710</v>
      </c>
      <c r="K64" s="100" t="s" cm="1">
        <v>844</v>
      </c>
      <c r="L64" s="96" t="s">
        <v>675</v>
      </c>
      <c r="M64" s="100" t="s" cm="1">
        <v>683</v>
      </c>
      <c r="N64" s="96"/>
      <c r="O64" s="96" t="str" cm="1">
        <f t="array" aca="1" ref="O64" ca="1">TestNonStandardInput($B64,$C64="[SE]",O$18,$D64)</f>
        <v>"A,B"z</v>
      </c>
      <c r="P64" s="96" t="str" cm="1">
        <f t="array" aca="1" ref="P64" ca="1">TestNonStandardInput($B64,$C64="[SE]",P$18,$D64)</f>
        <v>A,B</v>
      </c>
      <c r="Q64" s="96" t="str" cm="1">
        <f t="array" aca="1" ref="Q64" ca="1">TestNonStandardInput($B64,$C64="[SE]",Q$18,$D64)</f>
        <v>💥</v>
      </c>
      <c r="R64" s="9" t="b">
        <f ca="1"/>
        <v>0</v>
      </c>
      <c r="S64" s="9"/>
      <c r="U64" t="s">
        <v>836</v>
      </c>
      <c r="Y64" s="95"/>
    </row>
    <row r="65" spans="1:25" ht="16.5" x14ac:dyDescent="0.6">
      <c r="A65" s="98">
        <v>47</v>
      </c>
      <c r="B65" s="96" t="s">
        <v>680</v>
      </c>
      <c r="C65" s="96" t="s">
        <v>677</v>
      </c>
      <c r="D65" s="96" t="s">
        <v>680</v>
      </c>
      <c r="E65" s="96" t="s">
        <v>675</v>
      </c>
      <c r="F65" s="96" t="s">
        <v>675</v>
      </c>
      <c r="G65" s="96" t="s">
        <v>675</v>
      </c>
      <c r="H65" s="96" t="s">
        <v>675</v>
      </c>
      <c r="I65" s="100" t="s" cm="1">
        <v>845</v>
      </c>
      <c r="J65" s="96" t="s">
        <v>675</v>
      </c>
      <c r="K65" s="96" t="s">
        <v>675</v>
      </c>
      <c r="L65" s="100" t="s" cm="1">
        <v>845</v>
      </c>
      <c r="M65" s="96" t="s">
        <v>675</v>
      </c>
      <c r="N65" s="96"/>
      <c r="O65" s="96" t="str" cm="1">
        <f t="array" aca="1" ref="O65" ca="1">TestNonStandardInput($B65,$C65="[SE]",O$18,$D65)</f>
        <v>✅</v>
      </c>
      <c r="P65" s="96" t="str" cm="1">
        <f t="array" aca="1" ref="P65" ca="1">TestNonStandardInput($B65,$C65="[SE]",P$18,$D65)</f>
        <v>D</v>
      </c>
      <c r="Q65" s="96" t="str" cm="1">
        <f t="array" aca="1" ref="Q65" ca="1">TestNonStandardInput($B65,$C65="[SE]",Q$18,$D65)</f>
        <v>✅</v>
      </c>
      <c r="R65" s="9" t="b">
        <f ca="1"/>
        <v>0</v>
      </c>
      <c r="S65" s="9"/>
      <c r="U65" t="s">
        <v>837</v>
      </c>
      <c r="Y65" s="95"/>
    </row>
    <row r="66" spans="1:25" ht="16.5" x14ac:dyDescent="0.6">
      <c r="A66" s="98">
        <v>48</v>
      </c>
      <c r="B66" s="96" t="s">
        <v>679</v>
      </c>
      <c r="C66" s="96" t="s">
        <v>677</v>
      </c>
      <c r="D66" s="96" t="s">
        <v>678</v>
      </c>
      <c r="E66" s="96" t="s">
        <v>675</v>
      </c>
      <c r="F66" s="96" t="s">
        <v>675</v>
      </c>
      <c r="G66" s="96" t="s">
        <v>675</v>
      </c>
      <c r="H66" s="96" t="s">
        <v>675</v>
      </c>
      <c r="I66" s="100" t="s" cm="1">
        <v>846</v>
      </c>
      <c r="J66" s="96" t="s">
        <v>675</v>
      </c>
      <c r="K66" s="96" t="s">
        <v>675</v>
      </c>
      <c r="L66" s="100" t="s" cm="1">
        <v>846</v>
      </c>
      <c r="M66" s="96" t="s">
        <v>675</v>
      </c>
      <c r="N66" s="96"/>
      <c r="O66" s="96" t="str" cm="1">
        <f t="array" aca="1" ref="O66" ca="1">TestNonStandardInput($B66,$C66="[SE]",O$18,$D66)</f>
        <v>z"A,B"</v>
      </c>
      <c r="P66" s="96" t="str" cm="1">
        <f t="array" aca="1" ref="P66" ca="1">TestNonStandardInput($B66,$C66="[SE]",P$18,$D66)</f>
        <v>A,B</v>
      </c>
      <c r="Q66" s="96" t="str" cm="1">
        <f t="array" aca="1" ref="Q66" ca="1">TestNonStandardInput($B66,$C66="[SE]",Q$18,$D66)</f>
        <v>✅</v>
      </c>
      <c r="R66" s="9" t="b">
        <f ca="1"/>
        <v>0</v>
      </c>
      <c r="S66" s="66" t="s">
        <v>841</v>
      </c>
      <c r="U66" t="s">
        <v>838</v>
      </c>
      <c r="Y66" s="95"/>
    </row>
    <row r="67" spans="1:25" ht="16.5" x14ac:dyDescent="0.6">
      <c r="A67" s="98">
        <v>49</v>
      </c>
      <c r="B67" s="96" t="s">
        <v>676</v>
      </c>
      <c r="C67" s="96" t="s">
        <v>677</v>
      </c>
      <c r="D67" s="96" t="s">
        <v>676</v>
      </c>
      <c r="E67" s="96" t="s">
        <v>675</v>
      </c>
      <c r="F67" s="96" t="s">
        <v>675</v>
      </c>
      <c r="G67" s="96" t="s">
        <v>675</v>
      </c>
      <c r="H67" s="96" t="s">
        <v>675</v>
      </c>
      <c r="I67" s="100" t="s" cm="1">
        <v>847</v>
      </c>
      <c r="J67" s="96" t="s">
        <v>675</v>
      </c>
      <c r="K67" s="96" t="s">
        <v>675</v>
      </c>
      <c r="L67" s="100" t="s" cm="1">
        <v>852</v>
      </c>
      <c r="M67" s="96" t="s">
        <v>675</v>
      </c>
      <c r="N67" s="96"/>
      <c r="O67" s="96" t="str" cm="1">
        <f t="array" aca="1" ref="O67" ca="1">TestNonStandardInput($B67,$C67="[SE]",O$18,$D67)</f>
        <v>✅</v>
      </c>
      <c r="P67" s="96" t="str" cm="1">
        <f t="array" aca="1" ref="P67" ca="1">TestNonStandardInput($B67,$C67="[SE]",P$18,$D67)</f>
        <v>D</v>
      </c>
      <c r="Q67" s="96" t="str" cm="1">
        <f t="array" aca="1" ref="Q67" ca="1">TestNonStandardInput($B67,$C67="[SE]",Q$18,$D67)</f>
        <v>✅</v>
      </c>
      <c r="R67" s="9" t="b">
        <f ca="1"/>
        <v>0</v>
      </c>
      <c r="S67" s="9"/>
      <c r="U67" t="s">
        <v>839</v>
      </c>
      <c r="Y67" s="95"/>
    </row>
  </sheetData>
  <sheetProtection sheet="1" objects="1" scenarios="1"/>
  <mergeCells count="2">
    <mergeCell ref="O17:Q17"/>
    <mergeCell ref="E17:M17"/>
  </mergeCells>
  <hyperlinks>
    <hyperlink ref="B4" r:id="rId1" xr:uid="{CEEE6AE0-7170-4D91-806D-11446ECB427D}"/>
  </hyperlinks>
  <pageMargins left="0.7" right="0.7" top="0.75" bottom="0.75" header="0.3" footer="0.3"/>
  <pageSetup paperSize="9" orientation="portrait"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361E17-1600-415C-BD5B-CA8240999A9D}">
  <sheetPr codeName="Sheet2"/>
  <dimension ref="B1:C64"/>
  <sheetViews>
    <sheetView showGridLines="0" showRowColHeaders="0" zoomScaleNormal="100" workbookViewId="0"/>
  </sheetViews>
  <sheetFormatPr defaultRowHeight="14.25" x14ac:dyDescent="0.45"/>
  <cols>
    <col min="2" max="2" width="121.1328125" bestFit="1" customWidth="1"/>
    <col min="3" max="3" width="56.1328125" bestFit="1" customWidth="1"/>
  </cols>
  <sheetData>
    <row r="1" spans="2:2" x14ac:dyDescent="0.45">
      <c r="B1" t="s">
        <v>905</v>
      </c>
    </row>
    <row r="2" spans="2:2" x14ac:dyDescent="0.45">
      <c r="B2" s="18" t="s">
        <v>906</v>
      </c>
    </row>
    <row r="3" spans="2:2" x14ac:dyDescent="0.45">
      <c r="B3" t="s">
        <v>904</v>
      </c>
    </row>
    <row r="4" spans="2:2" x14ac:dyDescent="0.45">
      <c r="B4" s="18"/>
    </row>
    <row r="5" spans="2:2" x14ac:dyDescent="0.45">
      <c r="B5" s="18"/>
    </row>
    <row r="6" spans="2:2" x14ac:dyDescent="0.45">
      <c r="B6" s="18"/>
    </row>
    <row r="8" spans="2:2" x14ac:dyDescent="0.45">
      <c r="B8" t="s">
        <v>885</v>
      </c>
    </row>
    <row r="9" spans="2:2" x14ac:dyDescent="0.45">
      <c r="B9" s="14" t="s">
        <v>886</v>
      </c>
    </row>
    <row r="10" spans="2:2" x14ac:dyDescent="0.45">
      <c r="B10" s="14" t="s">
        <v>894</v>
      </c>
    </row>
    <row r="11" spans="2:2" x14ac:dyDescent="0.45">
      <c r="B11" s="14" t="s">
        <v>887</v>
      </c>
    </row>
    <row r="12" spans="2:2" x14ac:dyDescent="0.45">
      <c r="B12" s="14" t="s">
        <v>895</v>
      </c>
    </row>
    <row r="13" spans="2:2" x14ac:dyDescent="0.45">
      <c r="B13" s="14" t="s">
        <v>888</v>
      </c>
    </row>
    <row r="14" spans="2:2" x14ac:dyDescent="0.45">
      <c r="B14" s="14"/>
    </row>
    <row r="15" spans="2:2" x14ac:dyDescent="0.45">
      <c r="B15" s="14" t="s">
        <v>889</v>
      </c>
    </row>
    <row r="16" spans="2:2" x14ac:dyDescent="0.45">
      <c r="B16" s="14"/>
    </row>
    <row r="17" spans="2:2" x14ac:dyDescent="0.45">
      <c r="B17" s="14" t="s">
        <v>896</v>
      </c>
    </row>
    <row r="18" spans="2:2" x14ac:dyDescent="0.45">
      <c r="B18" s="14"/>
    </row>
    <row r="19" spans="2:2" x14ac:dyDescent="0.45">
      <c r="B19" s="14"/>
    </row>
    <row r="20" spans="2:2" x14ac:dyDescent="0.45">
      <c r="B20" s="14" t="s">
        <v>892</v>
      </c>
    </row>
    <row r="21" spans="2:2" x14ac:dyDescent="0.45">
      <c r="B21" s="14" t="s">
        <v>893</v>
      </c>
    </row>
    <row r="22" spans="2:2" x14ac:dyDescent="0.45">
      <c r="B22" s="14"/>
    </row>
    <row r="23" spans="2:2" x14ac:dyDescent="0.45">
      <c r="B23" s="14"/>
    </row>
    <row r="24" spans="2:2" x14ac:dyDescent="0.45">
      <c r="B24" s="14"/>
    </row>
    <row r="25" spans="2:2" x14ac:dyDescent="0.45">
      <c r="B25" s="14"/>
    </row>
    <row r="26" spans="2:2" x14ac:dyDescent="0.45">
      <c r="B26" s="14"/>
    </row>
    <row r="27" spans="2:2" x14ac:dyDescent="0.45">
      <c r="B27" s="14"/>
    </row>
    <row r="28" spans="2:2" x14ac:dyDescent="0.45">
      <c r="B28" s="14"/>
    </row>
    <row r="29" spans="2:2" x14ac:dyDescent="0.45">
      <c r="B29" s="14"/>
    </row>
    <row r="30" spans="2:2" x14ac:dyDescent="0.45">
      <c r="B30" s="14"/>
    </row>
    <row r="31" spans="2:2" x14ac:dyDescent="0.45">
      <c r="B31" s="14"/>
    </row>
    <row r="32" spans="2:2" x14ac:dyDescent="0.45">
      <c r="B32" s="14" t="s">
        <v>890</v>
      </c>
    </row>
    <row r="33" spans="2:2" x14ac:dyDescent="0.45">
      <c r="B33" s="14" t="s">
        <v>891</v>
      </c>
    </row>
    <row r="34" spans="2:2" x14ac:dyDescent="0.45">
      <c r="B34" s="14"/>
    </row>
    <row r="35" spans="2:2" x14ac:dyDescent="0.45">
      <c r="B35" s="14"/>
    </row>
    <row r="36" spans="2:2" x14ac:dyDescent="0.45">
      <c r="B36" s="14"/>
    </row>
    <row r="37" spans="2:2" x14ac:dyDescent="0.45">
      <c r="B37" s="14"/>
    </row>
    <row r="38" spans="2:2" x14ac:dyDescent="0.45">
      <c r="B38" s="14"/>
    </row>
    <row r="39" spans="2:2" x14ac:dyDescent="0.45">
      <c r="B39" s="14" t="s">
        <v>884</v>
      </c>
    </row>
    <row r="40" spans="2:2" x14ac:dyDescent="0.45">
      <c r="B40" s="14" t="s">
        <v>883</v>
      </c>
    </row>
    <row r="41" spans="2:2" x14ac:dyDescent="0.45">
      <c r="B41" t="s">
        <v>882</v>
      </c>
    </row>
    <row r="42" spans="2:2" x14ac:dyDescent="0.45">
      <c r="B42" s="14" t="s">
        <v>881</v>
      </c>
    </row>
    <row r="44" spans="2:2" x14ac:dyDescent="0.45">
      <c r="B44" s="14" t="s">
        <v>880</v>
      </c>
    </row>
    <row r="45" spans="2:2" x14ac:dyDescent="0.45">
      <c r="B45" t="s">
        <v>879</v>
      </c>
    </row>
    <row r="46" spans="2:2" x14ac:dyDescent="0.45">
      <c r="B46" s="14" t="s">
        <v>878</v>
      </c>
    </row>
    <row r="47" spans="2:2" x14ac:dyDescent="0.45">
      <c r="B47" s="14" t="s">
        <v>877</v>
      </c>
    </row>
    <row r="49" spans="2:3" x14ac:dyDescent="0.45">
      <c r="B49" s="47" t="s">
        <v>876</v>
      </c>
    </row>
    <row r="52" spans="2:3" x14ac:dyDescent="0.45">
      <c r="B52" s="14" t="s">
        <v>875</v>
      </c>
      <c r="C52" t="s">
        <v>52</v>
      </c>
    </row>
    <row r="53" spans="2:3" x14ac:dyDescent="0.45">
      <c r="B53" s="14" t="s">
        <v>874</v>
      </c>
      <c r="C53" t="s">
        <v>873</v>
      </c>
    </row>
    <row r="54" spans="2:3" x14ac:dyDescent="0.45">
      <c r="B54" s="14" t="s">
        <v>872</v>
      </c>
    </row>
    <row r="55" spans="2:3" x14ac:dyDescent="0.45">
      <c r="B55" s="14" t="s">
        <v>871</v>
      </c>
    </row>
    <row r="56" spans="2:3" x14ac:dyDescent="0.45">
      <c r="B56" s="47" t="s">
        <v>870</v>
      </c>
      <c r="C56" t="s">
        <v>869</v>
      </c>
    </row>
    <row r="57" spans="2:3" x14ac:dyDescent="0.45">
      <c r="B57" s="47" t="s">
        <v>868</v>
      </c>
    </row>
    <row r="58" spans="2:3" x14ac:dyDescent="0.45">
      <c r="B58" s="47" t="s">
        <v>867</v>
      </c>
      <c r="C58" t="s">
        <v>866</v>
      </c>
    </row>
    <row r="59" spans="2:3" x14ac:dyDescent="0.45">
      <c r="B59" s="47" t="s">
        <v>865</v>
      </c>
      <c r="C59" s="14" t="s">
        <v>864</v>
      </c>
    </row>
    <row r="60" spans="2:3" x14ac:dyDescent="0.45">
      <c r="B60" s="47" t="s">
        <v>863</v>
      </c>
    </row>
    <row r="61" spans="2:3" x14ac:dyDescent="0.45">
      <c r="B61" s="47" t="s">
        <v>862</v>
      </c>
    </row>
    <row r="62" spans="2:3" x14ac:dyDescent="0.45">
      <c r="B62" s="47" t="s">
        <v>861</v>
      </c>
      <c r="C62" t="s">
        <v>860</v>
      </c>
    </row>
    <row r="63" spans="2:3" x14ac:dyDescent="0.45">
      <c r="B63" s="14" t="s">
        <v>859</v>
      </c>
      <c r="C63" s="14" t="s">
        <v>858</v>
      </c>
    </row>
    <row r="64" spans="2:3" x14ac:dyDescent="0.45">
      <c r="B64" s="14" t="s">
        <v>857</v>
      </c>
    </row>
  </sheetData>
  <sheetProtection sheet="1" objects="1" scenarios="1"/>
  <hyperlinks>
    <hyperlink ref="B2" r:id="rId1" location="error-handling" xr:uid="{1481B1B8-3D56-4DDD-828B-D705F5864E5F}"/>
  </hyperlinks>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0684C2-DFCD-44AD-B6E4-24A1DC3534B8}">
  <sheetPr codeName="shAudit"/>
  <dimension ref="B1:H146"/>
  <sheetViews>
    <sheetView showGridLines="0" showRowColHeaders="0" zoomScaleNormal="100" workbookViewId="0"/>
  </sheetViews>
  <sheetFormatPr defaultRowHeight="14.25" x14ac:dyDescent="0.45"/>
  <cols>
    <col min="1" max="1" width="2.3984375" customWidth="1"/>
    <col min="2" max="2" width="7.73046875" customWidth="1"/>
    <col min="3" max="3" width="11.86328125" customWidth="1"/>
    <col min="4" max="4" width="5.3984375" customWidth="1"/>
    <col min="5" max="5" width="14.73046875" customWidth="1"/>
    <col min="6" max="6" width="155.3984375" customWidth="1"/>
  </cols>
  <sheetData>
    <row r="1" spans="2:8" ht="28.5" x14ac:dyDescent="0.85">
      <c r="B1" s="11" t="s">
        <v>46</v>
      </c>
    </row>
    <row r="5" spans="2:8" x14ac:dyDescent="0.45">
      <c r="B5" s="19" t="s">
        <v>48</v>
      </c>
      <c r="C5" s="20" t="s">
        <v>49</v>
      </c>
      <c r="D5" s="114" t="s">
        <v>50</v>
      </c>
      <c r="E5" s="21" t="s">
        <v>51</v>
      </c>
      <c r="F5" s="22" t="s">
        <v>52</v>
      </c>
      <c r="H5" s="17" t="s">
        <v>932</v>
      </c>
    </row>
    <row r="6" spans="2:8" x14ac:dyDescent="0.45">
      <c r="B6" s="113">
        <v>141</v>
      </c>
      <c r="C6" s="23">
        <v>44483</v>
      </c>
      <c r="D6" s="115">
        <v>0.40446759259066312</v>
      </c>
      <c r="E6" s="24" t="s">
        <v>54</v>
      </c>
      <c r="F6" s="26" t="s">
        <v>935</v>
      </c>
      <c r="H6" t="s">
        <v>933</v>
      </c>
    </row>
    <row r="7" spans="2:8" x14ac:dyDescent="0.45">
      <c r="B7" s="108">
        <v>140</v>
      </c>
      <c r="C7" s="23">
        <v>44483</v>
      </c>
      <c r="D7" s="115">
        <v>0.39372685184935108</v>
      </c>
      <c r="E7" s="24" t="s">
        <v>54</v>
      </c>
      <c r="F7" s="26" t="s">
        <v>931</v>
      </c>
      <c r="H7" t="s">
        <v>934</v>
      </c>
    </row>
    <row r="8" spans="2:8" x14ac:dyDescent="0.45">
      <c r="B8" s="108">
        <v>139</v>
      </c>
      <c r="C8" s="23">
        <v>44482</v>
      </c>
      <c r="D8" s="115">
        <v>0.72026620370161254</v>
      </c>
      <c r="E8" s="24" t="s">
        <v>54</v>
      </c>
      <c r="F8" s="25" t="s">
        <v>930</v>
      </c>
    </row>
    <row r="9" spans="2:8" x14ac:dyDescent="0.45">
      <c r="B9" s="108">
        <v>138</v>
      </c>
      <c r="C9" s="23">
        <v>44482</v>
      </c>
      <c r="D9" s="115">
        <v>0.71825231481489027</v>
      </c>
      <c r="E9" s="24" t="s">
        <v>54</v>
      </c>
      <c r="F9" s="25" t="s">
        <v>929</v>
      </c>
      <c r="H9" s="17" t="s">
        <v>626</v>
      </c>
    </row>
    <row r="10" spans="2:8" x14ac:dyDescent="0.45">
      <c r="B10" s="108">
        <v>137</v>
      </c>
      <c r="C10" s="23">
        <v>44481</v>
      </c>
      <c r="D10" s="115">
        <v>0.52592592592554865</v>
      </c>
      <c r="E10" s="24" t="s">
        <v>54</v>
      </c>
      <c r="F10" s="25" t="s">
        <v>928</v>
      </c>
      <c r="H10" s="18" t="s">
        <v>627</v>
      </c>
    </row>
    <row r="11" spans="2:8" x14ac:dyDescent="0.45">
      <c r="B11" s="108">
        <v>136</v>
      </c>
      <c r="C11" s="23">
        <v>44480</v>
      </c>
      <c r="D11" s="115">
        <v>0.79943287037167465</v>
      </c>
      <c r="E11" s="24" t="s">
        <v>54</v>
      </c>
      <c r="F11" s="25" t="s">
        <v>927</v>
      </c>
    </row>
    <row r="12" spans="2:8" x14ac:dyDescent="0.45">
      <c r="B12" s="108">
        <v>135</v>
      </c>
      <c r="C12" s="23">
        <v>44477</v>
      </c>
      <c r="D12" s="115">
        <v>0.81211805555358296</v>
      </c>
      <c r="E12" s="24" t="s">
        <v>54</v>
      </c>
      <c r="F12" s="25" t="s">
        <v>926</v>
      </c>
      <c r="H12" s="17" t="s">
        <v>661</v>
      </c>
    </row>
    <row r="13" spans="2:8" x14ac:dyDescent="0.45">
      <c r="B13" s="108">
        <v>134</v>
      </c>
      <c r="C13" s="23">
        <v>44477</v>
      </c>
      <c r="D13" s="115">
        <v>0.68396990740438923</v>
      </c>
      <c r="E13" s="24" t="s">
        <v>54</v>
      </c>
      <c r="F13" s="26" t="s">
        <v>907</v>
      </c>
      <c r="H13" s="18" t="s">
        <v>660</v>
      </c>
    </row>
    <row r="14" spans="2:8" x14ac:dyDescent="0.45">
      <c r="B14" s="108">
        <v>133</v>
      </c>
      <c r="C14" s="23">
        <v>44477</v>
      </c>
      <c r="D14" s="115">
        <v>0.48748842592613073</v>
      </c>
      <c r="E14" s="24" t="s">
        <v>54</v>
      </c>
      <c r="F14" s="25" t="s">
        <v>903</v>
      </c>
    </row>
    <row r="15" spans="2:8" x14ac:dyDescent="0.45">
      <c r="B15" s="108">
        <v>132</v>
      </c>
      <c r="C15" s="23">
        <v>44477</v>
      </c>
      <c r="D15" s="115">
        <v>0.45517361110978527</v>
      </c>
      <c r="E15" s="24" t="s">
        <v>54</v>
      </c>
      <c r="F15" s="25" t="s">
        <v>902</v>
      </c>
      <c r="H15" s="90" t="s">
        <v>653</v>
      </c>
    </row>
    <row r="16" spans="2:8" x14ac:dyDescent="0.45">
      <c r="B16" s="108">
        <v>131</v>
      </c>
      <c r="C16" s="23">
        <v>44476</v>
      </c>
      <c r="D16" s="115">
        <v>0.939976851848769</v>
      </c>
      <c r="E16" s="24" t="s">
        <v>54</v>
      </c>
      <c r="F16" s="25" t="s">
        <v>901</v>
      </c>
      <c r="H16" s="18" t="s">
        <v>47</v>
      </c>
    </row>
    <row r="17" spans="2:8" ht="28.5" x14ac:dyDescent="0.45">
      <c r="B17" s="108">
        <v>130</v>
      </c>
      <c r="C17" s="23">
        <v>44474</v>
      </c>
      <c r="D17" s="115">
        <v>0.68423611111211358</v>
      </c>
      <c r="E17" s="24" t="s">
        <v>54</v>
      </c>
      <c r="F17" s="26" t="s">
        <v>900</v>
      </c>
      <c r="H17" s="42" t="s">
        <v>53</v>
      </c>
    </row>
    <row r="18" spans="2:8" x14ac:dyDescent="0.45">
      <c r="B18" s="108">
        <v>129</v>
      </c>
      <c r="C18" s="23">
        <v>44473</v>
      </c>
      <c r="D18" s="115">
        <v>0.42137731481489027</v>
      </c>
      <c r="E18" s="24" t="s">
        <v>54</v>
      </c>
      <c r="F18" s="25" t="s">
        <v>897</v>
      </c>
      <c r="H18" s="18" t="s">
        <v>659</v>
      </c>
    </row>
    <row r="19" spans="2:8" x14ac:dyDescent="0.45">
      <c r="B19" s="108">
        <v>128</v>
      </c>
      <c r="C19" s="23">
        <v>44470</v>
      </c>
      <c r="D19" s="115">
        <v>0.43607638889079681</v>
      </c>
      <c r="E19" s="24" t="s">
        <v>54</v>
      </c>
      <c r="F19" s="25" t="s">
        <v>782</v>
      </c>
      <c r="H19" s="18"/>
    </row>
    <row r="20" spans="2:8" x14ac:dyDescent="0.45">
      <c r="B20" s="108">
        <v>127</v>
      </c>
      <c r="C20" s="23">
        <v>44469</v>
      </c>
      <c r="D20" s="115">
        <v>0.6626157407372375</v>
      </c>
      <c r="E20" s="24" t="s">
        <v>54</v>
      </c>
      <c r="F20" s="26" t="s">
        <v>674</v>
      </c>
      <c r="H20" s="17" t="s">
        <v>652</v>
      </c>
    </row>
    <row r="21" spans="2:8" x14ac:dyDescent="0.45">
      <c r="B21" s="108">
        <v>126</v>
      </c>
      <c r="C21" s="23">
        <v>44469</v>
      </c>
      <c r="D21" s="115">
        <v>0.60223379629314877</v>
      </c>
      <c r="E21" s="24" t="s">
        <v>54</v>
      </c>
      <c r="F21" s="25" t="s">
        <v>663</v>
      </c>
      <c r="H21" s="18" t="s">
        <v>649</v>
      </c>
    </row>
    <row r="22" spans="2:8" x14ac:dyDescent="0.45">
      <c r="B22" s="108">
        <v>125</v>
      </c>
      <c r="C22" s="23">
        <v>44469</v>
      </c>
      <c r="D22" s="115">
        <v>0.57452546296553919</v>
      </c>
      <c r="E22" s="24" t="s">
        <v>54</v>
      </c>
      <c r="F22" s="25" t="s">
        <v>663</v>
      </c>
      <c r="H22" s="18" t="s">
        <v>650</v>
      </c>
    </row>
    <row r="23" spans="2:8" x14ac:dyDescent="0.45">
      <c r="B23" s="108">
        <v>124</v>
      </c>
      <c r="C23" s="23">
        <v>44469</v>
      </c>
      <c r="D23" s="115">
        <v>0.35587962962745223</v>
      </c>
      <c r="E23" s="24" t="s">
        <v>54</v>
      </c>
      <c r="F23" s="26" t="s">
        <v>665</v>
      </c>
      <c r="H23" s="18" t="s">
        <v>651</v>
      </c>
    </row>
    <row r="24" spans="2:8" x14ac:dyDescent="0.45">
      <c r="B24" s="108">
        <v>123</v>
      </c>
      <c r="C24" s="23">
        <v>44469</v>
      </c>
      <c r="D24" s="115">
        <v>0.35304398147854954</v>
      </c>
      <c r="E24" s="24" t="s">
        <v>54</v>
      </c>
      <c r="F24" s="25" t="s">
        <v>664</v>
      </c>
    </row>
    <row r="25" spans="2:8" x14ac:dyDescent="0.45">
      <c r="B25" s="108">
        <v>122</v>
      </c>
      <c r="C25" s="23">
        <v>44468</v>
      </c>
      <c r="D25" s="115">
        <v>0.81839120370568708</v>
      </c>
      <c r="E25" s="24" t="s">
        <v>54</v>
      </c>
      <c r="F25" s="25" t="s">
        <v>663</v>
      </c>
      <c r="H25" s="17" t="s">
        <v>247</v>
      </c>
    </row>
    <row r="26" spans="2:8" x14ac:dyDescent="0.45">
      <c r="B26" s="108">
        <v>121</v>
      </c>
      <c r="C26" s="23">
        <v>44468</v>
      </c>
      <c r="D26" s="115">
        <v>0.76211805555794854</v>
      </c>
      <c r="E26" s="24" t="s">
        <v>54</v>
      </c>
      <c r="F26" s="25" t="s">
        <v>663</v>
      </c>
      <c r="H26" t="s">
        <v>248</v>
      </c>
    </row>
    <row r="27" spans="2:8" x14ac:dyDescent="0.45">
      <c r="B27" s="108">
        <v>120</v>
      </c>
      <c r="C27" s="23">
        <v>44468</v>
      </c>
      <c r="D27" s="115">
        <v>0.70792824074305827</v>
      </c>
      <c r="E27" s="24" t="s">
        <v>54</v>
      </c>
      <c r="F27" s="25" t="s">
        <v>663</v>
      </c>
      <c r="H27" s="18" t="s">
        <v>249</v>
      </c>
    </row>
    <row r="28" spans="2:8" x14ac:dyDescent="0.45">
      <c r="B28" s="108">
        <v>119</v>
      </c>
      <c r="C28" s="23">
        <v>44468</v>
      </c>
      <c r="D28" s="115">
        <v>0.52937499999825377</v>
      </c>
      <c r="E28" s="24" t="s">
        <v>54</v>
      </c>
      <c r="F28" s="25" t="s">
        <v>662</v>
      </c>
      <c r="H28" t="s">
        <v>250</v>
      </c>
    </row>
    <row r="29" spans="2:8" x14ac:dyDescent="0.45">
      <c r="B29" s="108">
        <v>118</v>
      </c>
      <c r="C29" s="23">
        <v>44467</v>
      </c>
      <c r="D29" s="115">
        <v>0.83431712962919846</v>
      </c>
      <c r="E29" s="24" t="s">
        <v>54</v>
      </c>
      <c r="F29" s="25" t="s">
        <v>658</v>
      </c>
      <c r="H29" s="18" t="s">
        <v>251</v>
      </c>
    </row>
    <row r="30" spans="2:8" x14ac:dyDescent="0.45">
      <c r="B30" s="108">
        <v>117</v>
      </c>
      <c r="C30" s="23">
        <v>44467</v>
      </c>
      <c r="D30" s="115">
        <v>0.70918981481372612</v>
      </c>
      <c r="E30" s="24" t="s">
        <v>54</v>
      </c>
      <c r="F30" s="26" t="s">
        <v>648</v>
      </c>
      <c r="H30" t="s">
        <v>215</v>
      </c>
    </row>
    <row r="31" spans="2:8" x14ac:dyDescent="0.45">
      <c r="B31" s="108">
        <v>116</v>
      </c>
      <c r="C31" s="23">
        <v>44467</v>
      </c>
      <c r="D31" s="115">
        <v>0.47929398147971369</v>
      </c>
      <c r="E31" s="24" t="s">
        <v>54</v>
      </c>
      <c r="F31" s="25" t="s">
        <v>643</v>
      </c>
      <c r="H31" s="18" t="s">
        <v>252</v>
      </c>
    </row>
    <row r="32" spans="2:8" x14ac:dyDescent="0.45">
      <c r="B32" s="108">
        <v>115</v>
      </c>
      <c r="C32" s="23">
        <v>44467</v>
      </c>
      <c r="D32" s="115">
        <v>0.46600694444350665</v>
      </c>
      <c r="E32" s="24" t="s">
        <v>54</v>
      </c>
      <c r="F32" s="25" t="s">
        <v>641</v>
      </c>
      <c r="H32" s="42" t="s">
        <v>254</v>
      </c>
    </row>
    <row r="33" spans="2:8" x14ac:dyDescent="0.45">
      <c r="B33" s="108">
        <v>114</v>
      </c>
      <c r="C33" s="23">
        <v>44467</v>
      </c>
      <c r="D33" s="115">
        <v>0.42388888888672227</v>
      </c>
      <c r="E33" s="24" t="s">
        <v>54</v>
      </c>
      <c r="F33" s="25" t="s">
        <v>640</v>
      </c>
      <c r="H33" t="s">
        <v>657</v>
      </c>
    </row>
    <row r="34" spans="2:8" x14ac:dyDescent="0.45">
      <c r="B34" s="108">
        <v>113</v>
      </c>
      <c r="C34" s="23">
        <v>44466</v>
      </c>
      <c r="D34" s="115">
        <v>0.80304398148291511</v>
      </c>
      <c r="E34" s="24" t="s">
        <v>54</v>
      </c>
      <c r="F34" s="25" t="s">
        <v>639</v>
      </c>
      <c r="H34" s="18" t="s">
        <v>656</v>
      </c>
    </row>
    <row r="35" spans="2:8" x14ac:dyDescent="0.45">
      <c r="B35" s="108">
        <v>112</v>
      </c>
      <c r="C35" s="23">
        <v>44466</v>
      </c>
      <c r="D35" s="115">
        <v>0.78805555555300089</v>
      </c>
      <c r="E35" s="24" t="s">
        <v>54</v>
      </c>
      <c r="F35" s="25" t="s">
        <v>636</v>
      </c>
    </row>
    <row r="36" spans="2:8" x14ac:dyDescent="0.45">
      <c r="B36" s="108">
        <v>111</v>
      </c>
      <c r="C36" s="23">
        <v>44466</v>
      </c>
      <c r="D36" s="115">
        <v>0.76920138888817746</v>
      </c>
      <c r="E36" s="24" t="s">
        <v>54</v>
      </c>
      <c r="F36" s="25" t="s">
        <v>636</v>
      </c>
      <c r="H36" s="17" t="s">
        <v>655</v>
      </c>
    </row>
    <row r="37" spans="2:8" x14ac:dyDescent="0.45">
      <c r="B37" s="108">
        <v>110</v>
      </c>
      <c r="C37" s="23">
        <v>44466</v>
      </c>
      <c r="D37" s="115">
        <v>0.729178240741021</v>
      </c>
      <c r="E37" s="24" t="s">
        <v>54</v>
      </c>
      <c r="F37" s="25" t="s">
        <v>636</v>
      </c>
      <c r="H37" s="18" t="s">
        <v>654</v>
      </c>
    </row>
    <row r="38" spans="2:8" x14ac:dyDescent="0.45">
      <c r="B38" s="108">
        <v>109</v>
      </c>
      <c r="C38" s="23">
        <v>44464</v>
      </c>
      <c r="D38" s="115">
        <v>0.815185185187147</v>
      </c>
      <c r="E38" s="24" t="s">
        <v>54</v>
      </c>
      <c r="F38" s="25" t="s">
        <v>630</v>
      </c>
    </row>
    <row r="39" spans="2:8" x14ac:dyDescent="0.45">
      <c r="B39" s="108">
        <v>108</v>
      </c>
      <c r="C39" s="23">
        <v>44463</v>
      </c>
      <c r="D39" s="115">
        <v>0.73194444444379769</v>
      </c>
      <c r="E39" s="24" t="s">
        <v>54</v>
      </c>
      <c r="F39" s="26" t="s">
        <v>628</v>
      </c>
      <c r="H39" s="17" t="s">
        <v>787</v>
      </c>
    </row>
    <row r="40" spans="2:8" x14ac:dyDescent="0.45">
      <c r="B40" s="108">
        <v>107</v>
      </c>
      <c r="C40" s="23">
        <v>44463</v>
      </c>
      <c r="D40" s="115">
        <v>0.54521990740613546</v>
      </c>
      <c r="E40" s="24" t="s">
        <v>54</v>
      </c>
      <c r="F40" s="25" t="s">
        <v>625</v>
      </c>
      <c r="H40" s="18" t="s">
        <v>764</v>
      </c>
    </row>
    <row r="41" spans="2:8" x14ac:dyDescent="0.45">
      <c r="B41" s="108">
        <v>106</v>
      </c>
      <c r="C41" s="23">
        <v>44463</v>
      </c>
      <c r="D41" s="115">
        <v>0.5326273148166365</v>
      </c>
      <c r="E41" s="24" t="s">
        <v>54</v>
      </c>
      <c r="F41" s="25" t="s">
        <v>623</v>
      </c>
    </row>
    <row r="42" spans="2:8" x14ac:dyDescent="0.45">
      <c r="B42" s="108">
        <v>105</v>
      </c>
      <c r="C42" s="23">
        <v>44463</v>
      </c>
      <c r="D42" s="115">
        <v>0.45555555555620231</v>
      </c>
      <c r="E42" s="24" t="s">
        <v>54</v>
      </c>
      <c r="F42" s="25" t="s">
        <v>622</v>
      </c>
      <c r="H42" s="17" t="s">
        <v>266</v>
      </c>
    </row>
    <row r="43" spans="2:8" x14ac:dyDescent="0.45">
      <c r="B43" s="108">
        <v>104</v>
      </c>
      <c r="C43" s="23">
        <v>44462</v>
      </c>
      <c r="D43" s="115">
        <v>0.58405092592875008</v>
      </c>
      <c r="E43" s="24" t="s">
        <v>54</v>
      </c>
      <c r="F43" s="26" t="s">
        <v>621</v>
      </c>
      <c r="H43" t="s">
        <v>267</v>
      </c>
    </row>
    <row r="44" spans="2:8" x14ac:dyDescent="0.45">
      <c r="B44" s="108">
        <v>103</v>
      </c>
      <c r="C44" s="23">
        <v>44462</v>
      </c>
      <c r="D44" s="115">
        <v>0.55108796296553919</v>
      </c>
      <c r="E44" s="24" t="s">
        <v>54</v>
      </c>
      <c r="F44" s="25" t="s">
        <v>620</v>
      </c>
      <c r="H44" t="s">
        <v>268</v>
      </c>
    </row>
    <row r="45" spans="2:8" x14ac:dyDescent="0.45">
      <c r="B45" s="108">
        <v>102</v>
      </c>
      <c r="C45" s="23">
        <v>44462</v>
      </c>
      <c r="D45" s="115">
        <v>0.42077546296059154</v>
      </c>
      <c r="E45" s="24" t="s">
        <v>54</v>
      </c>
      <c r="F45" s="25" t="s">
        <v>619</v>
      </c>
      <c r="H45" t="s">
        <v>269</v>
      </c>
    </row>
    <row r="46" spans="2:8" x14ac:dyDescent="0.45">
      <c r="B46" s="108">
        <v>101</v>
      </c>
      <c r="C46" s="23">
        <v>44461</v>
      </c>
      <c r="D46" s="115">
        <v>0.49896990740671754</v>
      </c>
      <c r="E46" s="24" t="s">
        <v>54</v>
      </c>
      <c r="F46" s="25" t="s">
        <v>618</v>
      </c>
      <c r="H46" t="s">
        <v>276</v>
      </c>
    </row>
    <row r="47" spans="2:8" x14ac:dyDescent="0.45">
      <c r="B47" s="108">
        <v>100</v>
      </c>
      <c r="C47" s="23">
        <v>44461</v>
      </c>
      <c r="D47" s="115">
        <v>0.49760416666686069</v>
      </c>
      <c r="E47" s="24" t="s">
        <v>54</v>
      </c>
      <c r="F47" s="25" t="s">
        <v>617</v>
      </c>
      <c r="H47" s="14" t="s">
        <v>274</v>
      </c>
    </row>
    <row r="48" spans="2:8" x14ac:dyDescent="0.45">
      <c r="B48" s="108">
        <v>99</v>
      </c>
      <c r="C48" s="23">
        <v>44460</v>
      </c>
      <c r="D48" s="115">
        <v>0.73570601851679385</v>
      </c>
      <c r="E48" s="24" t="s">
        <v>54</v>
      </c>
      <c r="F48" s="25" t="s">
        <v>608</v>
      </c>
      <c r="H48" t="s">
        <v>275</v>
      </c>
    </row>
    <row r="49" spans="2:8" x14ac:dyDescent="0.45">
      <c r="B49" s="108">
        <v>98</v>
      </c>
      <c r="C49" s="23">
        <v>44460</v>
      </c>
      <c r="D49" s="115">
        <v>0.67214120370044839</v>
      </c>
      <c r="E49" s="24" t="s">
        <v>54</v>
      </c>
      <c r="F49" s="25" t="s">
        <v>607</v>
      </c>
      <c r="H49" s="14" t="s">
        <v>270</v>
      </c>
    </row>
    <row r="50" spans="2:8" x14ac:dyDescent="0.45">
      <c r="B50" s="108">
        <v>97</v>
      </c>
      <c r="C50" s="23">
        <v>44460</v>
      </c>
      <c r="D50" s="115">
        <v>0.66630787037138361</v>
      </c>
      <c r="E50" s="24" t="s">
        <v>54</v>
      </c>
      <c r="F50" s="25" t="s">
        <v>606</v>
      </c>
      <c r="H50" t="s">
        <v>271</v>
      </c>
    </row>
    <row r="51" spans="2:8" x14ac:dyDescent="0.45">
      <c r="B51" s="108">
        <v>96</v>
      </c>
      <c r="C51" s="23">
        <v>44460</v>
      </c>
      <c r="D51" s="115">
        <v>0.64231481481692754</v>
      </c>
      <c r="E51" s="24" t="s">
        <v>54</v>
      </c>
      <c r="F51" s="25" t="s">
        <v>605</v>
      </c>
      <c r="H51" s="14" t="s">
        <v>587</v>
      </c>
    </row>
    <row r="52" spans="2:8" x14ac:dyDescent="0.45">
      <c r="B52" s="108">
        <v>95</v>
      </c>
      <c r="C52" s="23">
        <v>44460</v>
      </c>
      <c r="D52" s="115">
        <v>0.61458333333575865</v>
      </c>
      <c r="E52" s="24" t="s">
        <v>54</v>
      </c>
      <c r="F52" s="26" t="s">
        <v>601</v>
      </c>
    </row>
    <row r="53" spans="2:8" x14ac:dyDescent="0.45">
      <c r="B53" s="108">
        <v>94</v>
      </c>
      <c r="C53" s="23">
        <v>44460</v>
      </c>
      <c r="D53" s="115">
        <v>0.59408564814657439</v>
      </c>
      <c r="E53" s="24" t="s">
        <v>54</v>
      </c>
      <c r="F53" s="25" t="s">
        <v>600</v>
      </c>
      <c r="H53" s="17" t="s">
        <v>344</v>
      </c>
    </row>
    <row r="54" spans="2:8" x14ac:dyDescent="0.45">
      <c r="B54" s="108">
        <v>93</v>
      </c>
      <c r="C54" s="23">
        <v>44459</v>
      </c>
      <c r="D54" s="115">
        <v>0.74761574074364034</v>
      </c>
      <c r="E54" s="24" t="s">
        <v>54</v>
      </c>
      <c r="F54" s="25" t="s">
        <v>573</v>
      </c>
      <c r="H54" t="s">
        <v>345</v>
      </c>
    </row>
    <row r="55" spans="2:8" x14ac:dyDescent="0.45">
      <c r="B55" s="108">
        <v>92</v>
      </c>
      <c r="C55" s="23">
        <v>44459</v>
      </c>
      <c r="D55" s="115">
        <v>0.71629629629751435</v>
      </c>
      <c r="E55" s="24" t="s">
        <v>54</v>
      </c>
      <c r="F55" s="25" t="s">
        <v>599</v>
      </c>
      <c r="H55" t="s">
        <v>346</v>
      </c>
    </row>
    <row r="56" spans="2:8" x14ac:dyDescent="0.45">
      <c r="B56" s="108">
        <v>91</v>
      </c>
      <c r="C56" s="23">
        <v>44459</v>
      </c>
      <c r="D56" s="115">
        <v>0.64791666666860692</v>
      </c>
      <c r="E56" s="24" t="s">
        <v>54</v>
      </c>
      <c r="F56" s="25" t="s">
        <v>598</v>
      </c>
    </row>
    <row r="57" spans="2:8" x14ac:dyDescent="0.45">
      <c r="B57" s="108">
        <v>90</v>
      </c>
      <c r="C57" s="23">
        <v>44459</v>
      </c>
      <c r="D57" s="115">
        <v>0.64268518518656492</v>
      </c>
      <c r="E57" s="24" t="s">
        <v>54</v>
      </c>
      <c r="F57" s="25" t="s">
        <v>597</v>
      </c>
    </row>
    <row r="58" spans="2:8" x14ac:dyDescent="0.45">
      <c r="B58" s="108">
        <v>89</v>
      </c>
      <c r="C58" s="23">
        <v>44459</v>
      </c>
      <c r="D58" s="115">
        <v>0.60615740740468027</v>
      </c>
      <c r="E58" s="24" t="s">
        <v>54</v>
      </c>
      <c r="F58" s="25" t="s">
        <v>562</v>
      </c>
    </row>
    <row r="59" spans="2:8" x14ac:dyDescent="0.45">
      <c r="B59" s="108">
        <v>88</v>
      </c>
      <c r="C59" s="23">
        <v>44459</v>
      </c>
      <c r="D59" s="115">
        <v>0.43152777777868323</v>
      </c>
      <c r="E59" s="24" t="s">
        <v>54</v>
      </c>
      <c r="F59" s="25" t="s">
        <v>596</v>
      </c>
    </row>
    <row r="60" spans="2:8" x14ac:dyDescent="0.45">
      <c r="B60" s="108">
        <v>87</v>
      </c>
      <c r="C60" s="23">
        <v>44459</v>
      </c>
      <c r="D60" s="115">
        <v>0.40533564814541023</v>
      </c>
      <c r="E60" s="24" t="s">
        <v>54</v>
      </c>
      <c r="F60" s="26" t="s">
        <v>594</v>
      </c>
    </row>
    <row r="61" spans="2:8" x14ac:dyDescent="0.45">
      <c r="B61" s="108">
        <v>86</v>
      </c>
      <c r="C61" s="23">
        <v>44458</v>
      </c>
      <c r="D61" s="115">
        <v>0.80187499999738066</v>
      </c>
      <c r="E61" s="24" t="s">
        <v>54</v>
      </c>
      <c r="F61" s="26" t="s">
        <v>585</v>
      </c>
    </row>
    <row r="62" spans="2:8" x14ac:dyDescent="0.45">
      <c r="B62" s="108">
        <v>85</v>
      </c>
      <c r="C62" s="23">
        <v>44458</v>
      </c>
      <c r="D62" s="115">
        <v>0.77153935185197042</v>
      </c>
      <c r="E62" s="24" t="s">
        <v>54</v>
      </c>
      <c r="F62" s="25" t="s">
        <v>584</v>
      </c>
    </row>
    <row r="63" spans="2:8" x14ac:dyDescent="0.45">
      <c r="B63" s="108">
        <v>84</v>
      </c>
      <c r="C63" s="23">
        <v>44458</v>
      </c>
      <c r="D63" s="115">
        <v>0.690150462964084</v>
      </c>
      <c r="E63" s="24" t="s">
        <v>54</v>
      </c>
      <c r="F63" s="26" t="s">
        <v>582</v>
      </c>
    </row>
    <row r="64" spans="2:8" x14ac:dyDescent="0.45">
      <c r="B64" s="108">
        <v>83</v>
      </c>
      <c r="C64" s="23">
        <v>44458</v>
      </c>
      <c r="D64" s="115">
        <v>0.46993055555503815</v>
      </c>
      <c r="E64" s="24" t="s">
        <v>54</v>
      </c>
      <c r="F64" s="25" t="s">
        <v>581</v>
      </c>
    </row>
    <row r="65" spans="2:6" x14ac:dyDescent="0.45">
      <c r="B65" s="108">
        <v>82</v>
      </c>
      <c r="C65" s="23">
        <v>44458</v>
      </c>
      <c r="D65" s="115">
        <v>0.42821759259095415</v>
      </c>
      <c r="E65" s="24" t="s">
        <v>54</v>
      </c>
      <c r="F65" s="25" t="s">
        <v>580</v>
      </c>
    </row>
    <row r="66" spans="2:6" x14ac:dyDescent="0.45">
      <c r="B66" s="108">
        <v>81</v>
      </c>
      <c r="C66" s="23">
        <v>44450</v>
      </c>
      <c r="D66" s="115">
        <v>0.47984953703416977</v>
      </c>
      <c r="E66" s="24" t="s">
        <v>54</v>
      </c>
      <c r="F66" s="25" t="s">
        <v>577</v>
      </c>
    </row>
    <row r="67" spans="2:6" x14ac:dyDescent="0.45">
      <c r="B67" s="108">
        <v>80</v>
      </c>
      <c r="C67" s="23">
        <v>44450</v>
      </c>
      <c r="D67" s="115">
        <v>0.40421296295971842</v>
      </c>
      <c r="E67" s="24" t="s">
        <v>54</v>
      </c>
      <c r="F67" s="25" t="s">
        <v>579</v>
      </c>
    </row>
    <row r="68" spans="2:6" x14ac:dyDescent="0.45">
      <c r="B68" s="108">
        <v>79</v>
      </c>
      <c r="C68" s="23">
        <v>44450</v>
      </c>
      <c r="D68" s="115">
        <v>0.39056712963065365</v>
      </c>
      <c r="E68" s="24" t="s">
        <v>54</v>
      </c>
      <c r="F68" s="25" t="s">
        <v>577</v>
      </c>
    </row>
    <row r="69" spans="2:6" x14ac:dyDescent="0.45">
      <c r="B69" s="108">
        <v>78</v>
      </c>
      <c r="C69" s="23">
        <v>44448</v>
      </c>
      <c r="D69" s="115">
        <v>0.52339120370015735</v>
      </c>
      <c r="E69" s="24" t="s">
        <v>54</v>
      </c>
      <c r="F69" s="25" t="s">
        <v>576</v>
      </c>
    </row>
    <row r="70" spans="2:6" x14ac:dyDescent="0.45">
      <c r="B70" s="108">
        <v>77</v>
      </c>
      <c r="C70" s="23">
        <v>44448</v>
      </c>
      <c r="D70" s="115">
        <v>0.43658564814541023</v>
      </c>
      <c r="E70" s="24" t="s">
        <v>54</v>
      </c>
      <c r="F70" s="25" t="s">
        <v>575</v>
      </c>
    </row>
    <row r="71" spans="2:6" x14ac:dyDescent="0.45">
      <c r="B71" s="108">
        <v>76</v>
      </c>
      <c r="C71" s="23">
        <v>44448</v>
      </c>
      <c r="D71" s="115">
        <v>0.37820601851854008</v>
      </c>
      <c r="E71" s="24" t="s">
        <v>54</v>
      </c>
      <c r="F71" s="25" t="s">
        <v>574</v>
      </c>
    </row>
    <row r="72" spans="2:6" x14ac:dyDescent="0.45">
      <c r="B72" s="108">
        <v>75</v>
      </c>
      <c r="C72" s="23">
        <v>44447</v>
      </c>
      <c r="D72" s="115">
        <v>0.79199074074131204</v>
      </c>
      <c r="E72" s="24" t="s">
        <v>54</v>
      </c>
      <c r="F72" s="26" t="s">
        <v>573</v>
      </c>
    </row>
    <row r="73" spans="2:6" x14ac:dyDescent="0.45">
      <c r="B73" s="108">
        <v>74</v>
      </c>
      <c r="C73" s="23">
        <v>44447</v>
      </c>
      <c r="D73" s="115">
        <v>0.38273148148437031</v>
      </c>
      <c r="E73" s="24" t="s">
        <v>54</v>
      </c>
      <c r="F73" s="25" t="s">
        <v>572</v>
      </c>
    </row>
    <row r="74" spans="2:6" x14ac:dyDescent="0.45">
      <c r="B74" s="108">
        <v>73</v>
      </c>
      <c r="C74" s="23">
        <v>44446</v>
      </c>
      <c r="D74" s="115">
        <v>0.57453703703504289</v>
      </c>
      <c r="E74" s="24" t="s">
        <v>54</v>
      </c>
      <c r="F74" s="25" t="s">
        <v>570</v>
      </c>
    </row>
    <row r="75" spans="2:6" x14ac:dyDescent="0.45">
      <c r="B75" s="108">
        <v>72</v>
      </c>
      <c r="C75" s="23">
        <v>44446</v>
      </c>
      <c r="D75" s="115">
        <v>0.474016203705105</v>
      </c>
      <c r="E75" s="24" t="s">
        <v>54</v>
      </c>
      <c r="F75" s="26" t="s">
        <v>569</v>
      </c>
    </row>
    <row r="76" spans="2:6" x14ac:dyDescent="0.45">
      <c r="B76" s="108">
        <v>71</v>
      </c>
      <c r="C76" s="23">
        <v>44445</v>
      </c>
      <c r="D76" s="115">
        <v>0.599050925928168</v>
      </c>
      <c r="E76" s="24" t="s">
        <v>54</v>
      </c>
      <c r="F76" s="25" t="s">
        <v>568</v>
      </c>
    </row>
    <row r="77" spans="2:6" x14ac:dyDescent="0.45">
      <c r="B77" s="108">
        <v>70</v>
      </c>
      <c r="C77" s="23">
        <v>44444</v>
      </c>
      <c r="D77" s="115">
        <v>0.35259259259328246</v>
      </c>
      <c r="E77" s="24" t="s">
        <v>54</v>
      </c>
      <c r="F77" s="25" t="s">
        <v>567</v>
      </c>
    </row>
    <row r="78" spans="2:6" x14ac:dyDescent="0.45">
      <c r="B78" s="108">
        <v>69</v>
      </c>
      <c r="C78" s="23">
        <v>44442</v>
      </c>
      <c r="D78" s="115">
        <v>0.38805555555882165</v>
      </c>
      <c r="E78" s="24" t="s">
        <v>54</v>
      </c>
      <c r="F78" s="25" t="s">
        <v>566</v>
      </c>
    </row>
    <row r="79" spans="2:6" x14ac:dyDescent="0.45">
      <c r="B79" s="108">
        <v>68</v>
      </c>
      <c r="C79" s="23">
        <v>44441</v>
      </c>
      <c r="D79" s="115">
        <v>0.77039351851999527</v>
      </c>
      <c r="E79" s="24" t="s">
        <v>54</v>
      </c>
      <c r="F79" s="25" t="s">
        <v>563</v>
      </c>
    </row>
    <row r="80" spans="2:6" x14ac:dyDescent="0.45">
      <c r="B80" s="108">
        <v>67</v>
      </c>
      <c r="C80" s="23">
        <v>44441</v>
      </c>
      <c r="D80" s="115">
        <v>0.73449074073869269</v>
      </c>
      <c r="E80" s="24" t="s">
        <v>54</v>
      </c>
      <c r="F80" s="25" t="s">
        <v>562</v>
      </c>
    </row>
    <row r="81" spans="2:6" x14ac:dyDescent="0.45">
      <c r="B81" s="108">
        <v>66</v>
      </c>
      <c r="C81" s="23">
        <v>44441</v>
      </c>
      <c r="D81" s="115">
        <v>0.40944444444176042</v>
      </c>
      <c r="E81" s="24" t="s">
        <v>54</v>
      </c>
      <c r="F81" s="25" t="s">
        <v>561</v>
      </c>
    </row>
    <row r="82" spans="2:6" x14ac:dyDescent="0.45">
      <c r="B82" s="108">
        <v>65</v>
      </c>
      <c r="C82" s="23">
        <v>44441</v>
      </c>
      <c r="D82" s="115">
        <v>0.39550925925868796</v>
      </c>
      <c r="E82" s="24" t="s">
        <v>54</v>
      </c>
      <c r="F82" s="25" t="s">
        <v>560</v>
      </c>
    </row>
    <row r="83" spans="2:6" x14ac:dyDescent="0.45">
      <c r="B83" s="108">
        <v>64</v>
      </c>
      <c r="C83" s="23">
        <v>44440</v>
      </c>
      <c r="D83" s="115">
        <v>0.75807870370044839</v>
      </c>
      <c r="E83" s="24" t="s">
        <v>54</v>
      </c>
      <c r="F83" s="25" t="s">
        <v>559</v>
      </c>
    </row>
    <row r="84" spans="2:6" x14ac:dyDescent="0.45">
      <c r="B84" s="108">
        <v>63</v>
      </c>
      <c r="C84" s="23">
        <v>44440</v>
      </c>
      <c r="D84" s="115">
        <v>0.69891203703446081</v>
      </c>
      <c r="E84" s="24" t="s">
        <v>54</v>
      </c>
      <c r="F84" s="25" t="s">
        <v>558</v>
      </c>
    </row>
    <row r="85" spans="2:6" x14ac:dyDescent="0.45">
      <c r="B85" s="108">
        <v>62</v>
      </c>
      <c r="C85" s="23">
        <v>44440</v>
      </c>
      <c r="D85" s="115">
        <v>0.67539351851883112</v>
      </c>
      <c r="E85" s="24" t="s">
        <v>54</v>
      </c>
      <c r="F85" s="25" t="s">
        <v>557</v>
      </c>
    </row>
    <row r="86" spans="2:6" x14ac:dyDescent="0.45">
      <c r="B86" s="108">
        <v>61</v>
      </c>
      <c r="C86" s="23">
        <v>44440</v>
      </c>
      <c r="D86" s="115">
        <v>0.64565972222044365</v>
      </c>
      <c r="E86" s="24" t="s">
        <v>54</v>
      </c>
      <c r="F86" s="25" t="s">
        <v>556</v>
      </c>
    </row>
    <row r="87" spans="2:6" x14ac:dyDescent="0.45">
      <c r="B87" s="108">
        <v>60</v>
      </c>
      <c r="C87" s="23">
        <v>44440</v>
      </c>
      <c r="D87" s="115">
        <v>0.64527777778130258</v>
      </c>
      <c r="E87" s="24" t="s">
        <v>54</v>
      </c>
      <c r="F87" s="25" t="s">
        <v>555</v>
      </c>
    </row>
    <row r="88" spans="2:6" x14ac:dyDescent="0.45">
      <c r="B88" s="108">
        <v>59</v>
      </c>
      <c r="C88" s="23">
        <v>44440</v>
      </c>
      <c r="D88" s="115">
        <v>0.44094907407270512</v>
      </c>
      <c r="E88" s="24" t="s">
        <v>54</v>
      </c>
      <c r="F88" s="25" t="s">
        <v>553</v>
      </c>
    </row>
    <row r="89" spans="2:6" x14ac:dyDescent="0.45">
      <c r="B89" s="108">
        <v>58</v>
      </c>
      <c r="C89" s="23">
        <v>44439</v>
      </c>
      <c r="D89" s="115">
        <v>0.41174768518249039</v>
      </c>
      <c r="E89" s="24" t="s">
        <v>54</v>
      </c>
      <c r="F89" s="25" t="s">
        <v>544</v>
      </c>
    </row>
    <row r="90" spans="2:6" x14ac:dyDescent="0.45">
      <c r="B90" s="108">
        <v>57</v>
      </c>
      <c r="C90" s="23">
        <v>44438</v>
      </c>
      <c r="D90" s="115">
        <v>0.81614583333430346</v>
      </c>
      <c r="E90" s="24" t="s">
        <v>54</v>
      </c>
      <c r="F90" s="25" t="s">
        <v>57</v>
      </c>
    </row>
    <row r="91" spans="2:6" x14ac:dyDescent="0.45">
      <c r="B91" s="108">
        <v>56</v>
      </c>
      <c r="C91" s="23">
        <v>44438</v>
      </c>
      <c r="D91" s="115">
        <v>0.77097222222073469</v>
      </c>
      <c r="E91" s="24" t="s">
        <v>54</v>
      </c>
      <c r="F91" s="25" t="s">
        <v>528</v>
      </c>
    </row>
    <row r="92" spans="2:6" x14ac:dyDescent="0.45">
      <c r="B92" s="108">
        <v>55</v>
      </c>
      <c r="C92" s="23">
        <v>44438</v>
      </c>
      <c r="D92" s="115">
        <v>0.5741319444423425</v>
      </c>
      <c r="E92" s="24" t="s">
        <v>54</v>
      </c>
      <c r="F92" s="25" t="s">
        <v>524</v>
      </c>
    </row>
    <row r="93" spans="2:6" x14ac:dyDescent="0.45">
      <c r="B93" s="108">
        <v>54</v>
      </c>
      <c r="C93" s="23">
        <v>44438</v>
      </c>
      <c r="D93" s="115">
        <v>0.32952546296291985</v>
      </c>
      <c r="E93" s="24" t="s">
        <v>54</v>
      </c>
      <c r="F93" s="25" t="s">
        <v>505</v>
      </c>
    </row>
    <row r="94" spans="2:6" x14ac:dyDescent="0.45">
      <c r="B94" s="108">
        <v>53</v>
      </c>
      <c r="C94" s="23">
        <v>44436</v>
      </c>
      <c r="D94" s="115">
        <v>0.65918981481809169</v>
      </c>
      <c r="E94" s="24" t="s">
        <v>54</v>
      </c>
      <c r="F94" s="25" t="s">
        <v>373</v>
      </c>
    </row>
    <row r="95" spans="2:6" x14ac:dyDescent="0.45">
      <c r="B95" s="108">
        <v>52</v>
      </c>
      <c r="C95" s="23">
        <v>44435</v>
      </c>
      <c r="D95" s="115">
        <v>0.85357638888672227</v>
      </c>
      <c r="E95" s="24" t="s">
        <v>54</v>
      </c>
      <c r="F95" s="26" t="s">
        <v>351</v>
      </c>
    </row>
    <row r="96" spans="2:6" x14ac:dyDescent="0.45">
      <c r="B96" s="108">
        <v>51</v>
      </c>
      <c r="C96" s="23">
        <v>44434</v>
      </c>
      <c r="D96" s="115">
        <v>0.80643518518627388</v>
      </c>
      <c r="E96" s="24" t="s">
        <v>54</v>
      </c>
      <c r="F96" s="25" t="s">
        <v>343</v>
      </c>
    </row>
    <row r="97" spans="2:6" x14ac:dyDescent="0.45">
      <c r="B97" s="108">
        <v>50</v>
      </c>
      <c r="C97" s="23">
        <v>44434</v>
      </c>
      <c r="D97" s="115">
        <v>0.80153935185080627</v>
      </c>
      <c r="E97" s="24" t="s">
        <v>54</v>
      </c>
      <c r="F97" s="25" t="s">
        <v>342</v>
      </c>
    </row>
    <row r="98" spans="2:6" x14ac:dyDescent="0.45">
      <c r="B98" s="108">
        <v>49</v>
      </c>
      <c r="C98" s="23">
        <v>44434</v>
      </c>
      <c r="D98" s="115">
        <v>0.77059027777431766</v>
      </c>
      <c r="E98" s="24" t="s">
        <v>54</v>
      </c>
      <c r="F98" s="25" t="s">
        <v>341</v>
      </c>
    </row>
    <row r="99" spans="2:6" x14ac:dyDescent="0.45">
      <c r="B99" s="108">
        <v>48</v>
      </c>
      <c r="C99" s="23">
        <v>44434</v>
      </c>
      <c r="D99" s="115">
        <v>0.57442129629635019</v>
      </c>
      <c r="E99" s="24" t="s">
        <v>54</v>
      </c>
      <c r="F99" s="26" t="s">
        <v>340</v>
      </c>
    </row>
    <row r="100" spans="2:6" x14ac:dyDescent="0.45">
      <c r="B100" s="108">
        <v>47</v>
      </c>
      <c r="C100" s="23">
        <v>44434</v>
      </c>
      <c r="D100" s="115">
        <v>0.57239583333284827</v>
      </c>
      <c r="E100" s="24" t="s">
        <v>54</v>
      </c>
      <c r="F100" s="25" t="s">
        <v>328</v>
      </c>
    </row>
    <row r="101" spans="2:6" x14ac:dyDescent="0.45">
      <c r="B101" s="108">
        <v>46</v>
      </c>
      <c r="C101" s="23">
        <v>44433</v>
      </c>
      <c r="D101" s="115">
        <v>1.0671296295186039E-2</v>
      </c>
      <c r="E101" s="24" t="s">
        <v>54</v>
      </c>
      <c r="F101" s="25" t="s">
        <v>309</v>
      </c>
    </row>
    <row r="102" spans="2:6" x14ac:dyDescent="0.45">
      <c r="B102" s="108">
        <v>45</v>
      </c>
      <c r="C102" s="23">
        <v>44432</v>
      </c>
      <c r="D102" s="115">
        <v>0.82049768518481869</v>
      </c>
      <c r="E102" s="24" t="s">
        <v>54</v>
      </c>
      <c r="F102" s="25" t="s">
        <v>301</v>
      </c>
    </row>
    <row r="103" spans="2:6" x14ac:dyDescent="0.45">
      <c r="B103" s="108">
        <v>44</v>
      </c>
      <c r="C103" s="23">
        <v>44432</v>
      </c>
      <c r="D103" s="115">
        <v>0.799525462964084</v>
      </c>
      <c r="E103" s="24" t="s">
        <v>54</v>
      </c>
      <c r="F103" s="26" t="s">
        <v>296</v>
      </c>
    </row>
    <row r="104" spans="2:6" x14ac:dyDescent="0.45">
      <c r="B104" s="108">
        <v>43</v>
      </c>
      <c r="C104" s="23">
        <v>44432</v>
      </c>
      <c r="D104" s="115">
        <v>0.43258101851824904</v>
      </c>
      <c r="E104" s="24" t="s">
        <v>54</v>
      </c>
      <c r="F104" s="25" t="s">
        <v>287</v>
      </c>
    </row>
    <row r="105" spans="2:6" x14ac:dyDescent="0.45">
      <c r="B105" s="108">
        <v>42</v>
      </c>
      <c r="C105" s="23">
        <v>44432</v>
      </c>
      <c r="D105" s="115">
        <v>0.40347222222044365</v>
      </c>
      <c r="E105" s="24" t="s">
        <v>54</v>
      </c>
      <c r="F105" s="25" t="s">
        <v>286</v>
      </c>
    </row>
    <row r="106" spans="2:6" x14ac:dyDescent="0.45">
      <c r="B106" s="108">
        <v>41</v>
      </c>
      <c r="C106" s="23">
        <v>44429</v>
      </c>
      <c r="D106" s="115">
        <v>0.79307870370394085</v>
      </c>
      <c r="E106" s="24" t="s">
        <v>54</v>
      </c>
      <c r="F106" s="25" t="s">
        <v>273</v>
      </c>
    </row>
    <row r="107" spans="2:6" x14ac:dyDescent="0.45">
      <c r="B107" s="108">
        <v>40</v>
      </c>
      <c r="C107" s="23">
        <v>44429</v>
      </c>
      <c r="D107" s="115">
        <v>0.49694444444321562</v>
      </c>
      <c r="E107" s="24" t="s">
        <v>54</v>
      </c>
      <c r="F107" s="25" t="s">
        <v>272</v>
      </c>
    </row>
    <row r="108" spans="2:6" x14ac:dyDescent="0.45">
      <c r="B108" s="108">
        <v>39</v>
      </c>
      <c r="C108" s="23">
        <v>44428</v>
      </c>
      <c r="D108" s="115">
        <v>0.52388888888526708</v>
      </c>
      <c r="E108" s="24" t="s">
        <v>54</v>
      </c>
      <c r="F108" s="25" t="s">
        <v>255</v>
      </c>
    </row>
    <row r="109" spans="2:6" x14ac:dyDescent="0.45">
      <c r="B109" s="108">
        <v>38</v>
      </c>
      <c r="C109" s="23">
        <v>44428</v>
      </c>
      <c r="D109" s="115">
        <v>0.37546296296204673</v>
      </c>
      <c r="E109" s="24" t="s">
        <v>54</v>
      </c>
      <c r="F109" s="25" t="s">
        <v>253</v>
      </c>
    </row>
    <row r="110" spans="2:6" x14ac:dyDescent="0.45">
      <c r="B110" s="108">
        <v>37</v>
      </c>
      <c r="C110" s="23">
        <v>44427</v>
      </c>
      <c r="D110" s="115">
        <v>0.80869212962716119</v>
      </c>
      <c r="E110" s="24" t="s">
        <v>54</v>
      </c>
      <c r="F110" s="25" t="s">
        <v>245</v>
      </c>
    </row>
    <row r="111" spans="2:6" x14ac:dyDescent="0.45">
      <c r="B111" s="108">
        <v>36</v>
      </c>
      <c r="C111" s="23">
        <v>44427</v>
      </c>
      <c r="D111" s="115">
        <v>0.74518518518743804</v>
      </c>
      <c r="E111" s="24" t="s">
        <v>54</v>
      </c>
      <c r="F111" s="25" t="s">
        <v>244</v>
      </c>
    </row>
    <row r="112" spans="2:6" x14ac:dyDescent="0.45">
      <c r="B112" s="108">
        <v>35</v>
      </c>
      <c r="C112" s="23">
        <v>44427</v>
      </c>
      <c r="D112" s="115">
        <v>0.51920138888817746</v>
      </c>
      <c r="E112" s="24" t="s">
        <v>54</v>
      </c>
      <c r="F112" s="25" t="s">
        <v>238</v>
      </c>
    </row>
    <row r="113" spans="2:6" x14ac:dyDescent="0.45">
      <c r="B113" s="108">
        <v>34</v>
      </c>
      <c r="C113" s="23">
        <v>44426</v>
      </c>
      <c r="D113" s="115">
        <v>0.84697916666482342</v>
      </c>
      <c r="E113" s="24" t="s">
        <v>54</v>
      </c>
      <c r="F113" s="25" t="s">
        <v>231</v>
      </c>
    </row>
    <row r="114" spans="2:6" x14ac:dyDescent="0.45">
      <c r="B114" s="108">
        <v>33</v>
      </c>
      <c r="C114" s="23">
        <v>44426</v>
      </c>
      <c r="D114" s="115">
        <v>0.84443287036992842</v>
      </c>
      <c r="E114" s="24" t="s">
        <v>54</v>
      </c>
      <c r="F114" s="25" t="s">
        <v>230</v>
      </c>
    </row>
    <row r="115" spans="2:6" x14ac:dyDescent="0.45">
      <c r="B115" s="108">
        <v>32</v>
      </c>
      <c r="C115" s="23">
        <v>44424</v>
      </c>
      <c r="D115" s="115">
        <v>0.93637731481430819</v>
      </c>
      <c r="E115" s="24" t="s">
        <v>54</v>
      </c>
      <c r="F115" s="26" t="s">
        <v>224</v>
      </c>
    </row>
    <row r="116" spans="2:6" x14ac:dyDescent="0.45">
      <c r="B116" s="108">
        <v>31</v>
      </c>
      <c r="C116" s="23">
        <v>44424</v>
      </c>
      <c r="D116" s="115">
        <v>0.49105324073752854</v>
      </c>
      <c r="E116" s="24" t="s">
        <v>54</v>
      </c>
      <c r="F116" s="25" t="s">
        <v>223</v>
      </c>
    </row>
    <row r="117" spans="2:6" x14ac:dyDescent="0.45">
      <c r="B117" s="108">
        <v>30</v>
      </c>
      <c r="C117" s="23">
        <v>44423</v>
      </c>
      <c r="D117" s="115">
        <v>0.49593750000349246</v>
      </c>
      <c r="E117" s="24" t="s">
        <v>54</v>
      </c>
      <c r="F117" s="25" t="s">
        <v>105</v>
      </c>
    </row>
    <row r="118" spans="2:6" x14ac:dyDescent="0.45">
      <c r="B118" s="108">
        <v>29</v>
      </c>
      <c r="C118" s="23">
        <v>44423</v>
      </c>
      <c r="D118" s="115">
        <v>0.437638888892252</v>
      </c>
      <c r="E118" s="24" t="s">
        <v>54</v>
      </c>
      <c r="F118" s="25" t="s">
        <v>55</v>
      </c>
    </row>
    <row r="119" spans="2:6" x14ac:dyDescent="0.45">
      <c r="B119" s="108">
        <v>28</v>
      </c>
      <c r="C119" s="23">
        <v>44423</v>
      </c>
      <c r="D119" s="115">
        <v>0.33465277777577285</v>
      </c>
      <c r="E119" s="24" t="s">
        <v>54</v>
      </c>
      <c r="F119" s="25" t="s">
        <v>56</v>
      </c>
    </row>
    <row r="120" spans="2:6" x14ac:dyDescent="0.45">
      <c r="B120" s="108">
        <v>27</v>
      </c>
      <c r="C120" s="23">
        <v>44421</v>
      </c>
      <c r="D120" s="115">
        <v>0.84150462962861639</v>
      </c>
      <c r="E120" s="24" t="s">
        <v>54</v>
      </c>
      <c r="F120" s="25" t="s">
        <v>57</v>
      </c>
    </row>
    <row r="121" spans="2:6" x14ac:dyDescent="0.45">
      <c r="B121" s="108">
        <v>26</v>
      </c>
      <c r="C121" s="23">
        <v>44421</v>
      </c>
      <c r="D121" s="115">
        <v>0.83098379629518604</v>
      </c>
      <c r="E121" s="24" t="s">
        <v>54</v>
      </c>
      <c r="F121" s="25" t="s">
        <v>58</v>
      </c>
    </row>
    <row r="122" spans="2:6" x14ac:dyDescent="0.45">
      <c r="B122" s="108">
        <v>25</v>
      </c>
      <c r="C122" s="23">
        <v>44421</v>
      </c>
      <c r="D122" s="115">
        <v>0.73097222221986158</v>
      </c>
      <c r="E122" s="24" t="s">
        <v>54</v>
      </c>
      <c r="F122" s="25" t="s">
        <v>59</v>
      </c>
    </row>
    <row r="123" spans="2:6" x14ac:dyDescent="0.45">
      <c r="B123" s="108">
        <v>24</v>
      </c>
      <c r="C123" s="23">
        <v>44421</v>
      </c>
      <c r="D123" s="115">
        <v>0.71106481481547235</v>
      </c>
      <c r="E123" s="24" t="s">
        <v>54</v>
      </c>
      <c r="F123" s="25" t="s">
        <v>60</v>
      </c>
    </row>
    <row r="124" spans="2:6" x14ac:dyDescent="0.45">
      <c r="B124" s="108">
        <v>23</v>
      </c>
      <c r="C124" s="23">
        <v>44420</v>
      </c>
      <c r="D124" s="115">
        <v>0.80428240740729962</v>
      </c>
      <c r="E124" s="24" t="s">
        <v>54</v>
      </c>
      <c r="F124" s="25" t="s">
        <v>61</v>
      </c>
    </row>
    <row r="125" spans="2:6" x14ac:dyDescent="0.45">
      <c r="B125" s="108">
        <v>22</v>
      </c>
      <c r="C125" s="23">
        <v>44420</v>
      </c>
      <c r="D125" s="115">
        <v>0.74781249999796273</v>
      </c>
      <c r="E125" s="24" t="s">
        <v>54</v>
      </c>
      <c r="F125" s="26" t="s">
        <v>62</v>
      </c>
    </row>
    <row r="126" spans="2:6" x14ac:dyDescent="0.45">
      <c r="B126" s="108">
        <v>21</v>
      </c>
      <c r="C126" s="23">
        <v>44419</v>
      </c>
      <c r="D126" s="115">
        <v>0.98854166666569654</v>
      </c>
      <c r="E126" s="24" t="s">
        <v>54</v>
      </c>
      <c r="F126" s="25" t="s">
        <v>63</v>
      </c>
    </row>
    <row r="127" spans="2:6" x14ac:dyDescent="0.45">
      <c r="B127" s="108">
        <v>20</v>
      </c>
      <c r="C127" s="23">
        <v>44419</v>
      </c>
      <c r="D127" s="115">
        <v>0.98135416666627862</v>
      </c>
      <c r="E127" s="24" t="s">
        <v>54</v>
      </c>
      <c r="F127" s="25" t="s">
        <v>64</v>
      </c>
    </row>
    <row r="128" spans="2:6" x14ac:dyDescent="0.45">
      <c r="B128" s="108">
        <v>19</v>
      </c>
      <c r="C128" s="23">
        <v>44419</v>
      </c>
      <c r="D128" s="115">
        <v>0.82271990740991896</v>
      </c>
      <c r="E128" s="24" t="s">
        <v>54</v>
      </c>
      <c r="F128" s="25" t="s">
        <v>65</v>
      </c>
    </row>
    <row r="129" spans="2:6" x14ac:dyDescent="0.45">
      <c r="B129" s="108">
        <v>18</v>
      </c>
      <c r="C129" s="23">
        <v>44419</v>
      </c>
      <c r="D129" s="115">
        <v>0.73975694444379769</v>
      </c>
      <c r="E129" s="24" t="s">
        <v>54</v>
      </c>
      <c r="F129" s="25" t="s">
        <v>66</v>
      </c>
    </row>
    <row r="130" spans="2:6" x14ac:dyDescent="0.45">
      <c r="B130" s="108">
        <v>17</v>
      </c>
      <c r="C130" s="23">
        <v>44419</v>
      </c>
      <c r="D130" s="115">
        <v>0.708356481482042</v>
      </c>
      <c r="E130" s="24" t="s">
        <v>54</v>
      </c>
      <c r="F130" s="25" t="s">
        <v>67</v>
      </c>
    </row>
    <row r="131" spans="2:6" x14ac:dyDescent="0.45">
      <c r="B131" s="108">
        <v>16</v>
      </c>
      <c r="C131" s="23">
        <v>44419</v>
      </c>
      <c r="D131" s="115">
        <v>0.51960648148087785</v>
      </c>
      <c r="E131" s="24" t="s">
        <v>54</v>
      </c>
      <c r="F131" s="25" t="s">
        <v>68</v>
      </c>
    </row>
    <row r="132" spans="2:6" x14ac:dyDescent="0.45">
      <c r="B132" s="108">
        <v>15</v>
      </c>
      <c r="C132" s="23">
        <v>44419</v>
      </c>
      <c r="D132" s="115">
        <v>0.49577546296495711</v>
      </c>
      <c r="E132" s="24" t="s">
        <v>54</v>
      </c>
      <c r="F132" s="26" t="s">
        <v>69</v>
      </c>
    </row>
    <row r="133" spans="2:6" x14ac:dyDescent="0.45">
      <c r="B133" s="108">
        <v>14</v>
      </c>
      <c r="C133" s="23">
        <v>44419</v>
      </c>
      <c r="D133" s="115">
        <v>0.49174768518423662</v>
      </c>
      <c r="E133" s="24" t="s">
        <v>54</v>
      </c>
      <c r="F133" s="25" t="s">
        <v>70</v>
      </c>
    </row>
    <row r="134" spans="2:6" x14ac:dyDescent="0.45">
      <c r="B134" s="108">
        <v>13</v>
      </c>
      <c r="C134" s="23">
        <v>44419</v>
      </c>
      <c r="D134" s="115">
        <v>0.49034722222131677</v>
      </c>
      <c r="E134" s="24" t="s">
        <v>54</v>
      </c>
      <c r="F134" s="25" t="s">
        <v>71</v>
      </c>
    </row>
    <row r="135" spans="2:6" x14ac:dyDescent="0.45">
      <c r="B135" s="108">
        <v>12</v>
      </c>
      <c r="C135" s="23">
        <v>44419</v>
      </c>
      <c r="D135" s="115">
        <v>0.48190972222073469</v>
      </c>
      <c r="E135" s="24" t="s">
        <v>54</v>
      </c>
      <c r="F135" s="25" t="s">
        <v>72</v>
      </c>
    </row>
    <row r="136" spans="2:6" x14ac:dyDescent="0.45">
      <c r="B136" s="108">
        <v>11</v>
      </c>
      <c r="C136" s="23">
        <v>44418</v>
      </c>
      <c r="D136" s="115">
        <v>0.95467592592467554</v>
      </c>
      <c r="E136" s="24" t="s">
        <v>54</v>
      </c>
      <c r="F136" s="26" t="s">
        <v>73</v>
      </c>
    </row>
    <row r="137" spans="2:6" x14ac:dyDescent="0.45">
      <c r="B137" s="108">
        <v>10</v>
      </c>
      <c r="C137" s="23">
        <v>44418</v>
      </c>
      <c r="D137" s="115">
        <v>0.73436342592322035</v>
      </c>
      <c r="E137" s="24" t="s">
        <v>54</v>
      </c>
      <c r="F137" s="26" t="s">
        <v>74</v>
      </c>
    </row>
    <row r="138" spans="2:6" x14ac:dyDescent="0.45">
      <c r="B138" s="108">
        <v>9</v>
      </c>
      <c r="C138" s="23">
        <v>44417</v>
      </c>
      <c r="D138" s="115">
        <v>0.54605324073781958</v>
      </c>
      <c r="E138" s="24" t="s">
        <v>54</v>
      </c>
      <c r="F138" s="25" t="s">
        <v>75</v>
      </c>
    </row>
    <row r="139" spans="2:6" x14ac:dyDescent="0.45">
      <c r="B139" s="108">
        <v>8</v>
      </c>
      <c r="C139" s="23">
        <v>44416</v>
      </c>
      <c r="D139" s="115">
        <v>0.54939814814861165</v>
      </c>
      <c r="E139" s="24" t="s">
        <v>54</v>
      </c>
      <c r="F139" s="25" t="s">
        <v>76</v>
      </c>
    </row>
    <row r="140" spans="2:6" x14ac:dyDescent="0.45">
      <c r="B140" s="108">
        <v>7</v>
      </c>
      <c r="C140" s="23">
        <v>44415</v>
      </c>
      <c r="D140" s="115">
        <v>0.96137731481576338</v>
      </c>
      <c r="E140" s="24" t="s">
        <v>54</v>
      </c>
      <c r="F140" s="25" t="s">
        <v>77</v>
      </c>
    </row>
    <row r="141" spans="2:6" x14ac:dyDescent="0.45">
      <c r="B141" s="108">
        <v>6</v>
      </c>
      <c r="C141" s="23">
        <v>44414</v>
      </c>
      <c r="D141" s="115">
        <v>0.66607638888672227</v>
      </c>
      <c r="E141" s="24" t="s">
        <v>54</v>
      </c>
      <c r="F141" s="26" t="s">
        <v>78</v>
      </c>
    </row>
    <row r="142" spans="2:6" x14ac:dyDescent="0.45">
      <c r="B142" s="108">
        <v>5</v>
      </c>
      <c r="C142" s="23">
        <v>44412</v>
      </c>
      <c r="D142" s="115">
        <v>0.34912037036701804</v>
      </c>
      <c r="E142" s="24" t="s">
        <v>54</v>
      </c>
      <c r="F142" s="26" t="s">
        <v>79</v>
      </c>
    </row>
    <row r="143" spans="2:6" x14ac:dyDescent="0.45">
      <c r="B143" s="108">
        <v>4</v>
      </c>
      <c r="C143" s="23">
        <v>44411</v>
      </c>
      <c r="D143" s="115">
        <v>0.37682870370190358</v>
      </c>
      <c r="E143" s="24" t="s">
        <v>54</v>
      </c>
      <c r="F143" s="25" t="s">
        <v>80</v>
      </c>
    </row>
    <row r="144" spans="2:6" x14ac:dyDescent="0.45">
      <c r="B144" s="108">
        <v>3</v>
      </c>
      <c r="C144" s="23">
        <v>44406</v>
      </c>
      <c r="D144" s="115">
        <v>0.59842592592758592</v>
      </c>
      <c r="E144" s="24" t="s">
        <v>54</v>
      </c>
      <c r="F144" s="25" t="s">
        <v>81</v>
      </c>
    </row>
    <row r="145" spans="2:6" x14ac:dyDescent="0.45">
      <c r="B145" s="108">
        <v>2</v>
      </c>
      <c r="C145" s="23">
        <v>44406</v>
      </c>
      <c r="D145" s="115">
        <v>0.57677083333692281</v>
      </c>
      <c r="E145" s="24" t="s">
        <v>54</v>
      </c>
      <c r="F145" s="26" t="s">
        <v>82</v>
      </c>
    </row>
    <row r="146" spans="2:6" x14ac:dyDescent="0.45">
      <c r="B146" s="27">
        <v>1</v>
      </c>
      <c r="C146" s="28">
        <v>44400</v>
      </c>
      <c r="D146" s="116">
        <v>0.58872685184906004</v>
      </c>
      <c r="E146" s="29" t="s">
        <v>54</v>
      </c>
      <c r="F146" s="30" t="s">
        <v>83</v>
      </c>
    </row>
  </sheetData>
  <sheetProtection sheet="1" objects="1" scenarios="1"/>
  <hyperlinks>
    <hyperlink ref="H16" r:id="rId1" xr:uid="{A2CCB4F3-5D89-421E-85F9-C8C3688A9DE0}"/>
    <hyperlink ref="H17" r:id="rId2" xr:uid="{81628BD5-452E-4AE3-812A-75764BD91489}"/>
    <hyperlink ref="H27" r:id="rId3" xr:uid="{B31BA7A2-75D0-4D84-9CD3-5E9CCF9401DA}"/>
    <hyperlink ref="H29" r:id="rId4" xr:uid="{1C13C3FB-B5DD-4E62-84E7-326E52A215D3}"/>
    <hyperlink ref="H31" r:id="rId5" xr:uid="{4B9BD2AA-EF1A-4212-B41B-0DD825A2890E}"/>
    <hyperlink ref="H32" r:id="rId6" xr:uid="{AAB9C94E-66E4-4B78-B5EE-907DAFDAF12C}"/>
    <hyperlink ref="H10" r:id="rId7" xr:uid="{3F4010B9-2A02-4EB7-B29D-C375F9657017}"/>
    <hyperlink ref="H22" r:id="rId8" xr:uid="{C034EA82-0CF7-42FC-81D8-3D8EDCE9755D}"/>
    <hyperlink ref="H23" r:id="rId9" xr:uid="{A900BDBD-45B9-4627-8AE8-E0DB0E0C12C8}"/>
    <hyperlink ref="H21" r:id="rId10" xr:uid="{B441D46D-D3D8-4E39-AB76-7E69198E2496}"/>
    <hyperlink ref="H37" r:id="rId11" xr:uid="{CE2CA277-2873-4701-B1AE-3E512DA5B358}"/>
    <hyperlink ref="H34" r:id="rId12" xr:uid="{B995E1E8-0054-4B1E-9DBB-5F39B697574F}"/>
    <hyperlink ref="H18" r:id="rId13" xr:uid="{AFB79117-E2AC-4B77-8B7F-3C343E03796A}"/>
    <hyperlink ref="H13" r:id="rId14" xr:uid="{2C7E961A-5287-43FC-83FC-30C80CF736B5}"/>
    <hyperlink ref="H40" r:id="rId15" xr:uid="{F0F822E3-13E9-43FF-AE81-A1E6D2BE803C}"/>
  </hyperlinks>
  <pageMargins left="0.7" right="0.7" top="0.75" bottom="0.75" header="0.3" footer="0.3"/>
  <pageSetup paperSize="9" orientation="portrait" r:id="rId16"/>
  <drawing r:id="rId17"/>
  <legacyDrawing r:id="rId18"/>
  <mc:AlternateContent xmlns:mc="http://schemas.openxmlformats.org/markup-compatibility/2006">
    <mc:Choice Requires="x14">
      <controls>
        <mc:AlternateContent xmlns:mc="http://schemas.openxmlformats.org/markup-compatibility/2006">
          <mc:Choice Requires="x14">
            <control shapeId="3073" r:id="rId19" name="Button 1">
              <controlPr defaultSize="0" print="0" autoFill="0" autoPict="0" macro="[0]!SaveWorkbookAndExportModules">
                <anchor moveWithCells="1" sizeWithCells="1">
                  <from>
                    <xdr:col>2</xdr:col>
                    <xdr:colOff>581025</xdr:colOff>
                    <xdr:row>0</xdr:row>
                    <xdr:rowOff>171450</xdr:rowOff>
                  </from>
                  <to>
                    <xdr:col>4</xdr:col>
                    <xdr:colOff>895350</xdr:colOff>
                    <xdr:row>3</xdr:row>
                    <xdr:rowOff>38100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106</vt:i4>
      </vt:variant>
    </vt:vector>
  </HeadingPairs>
  <TitlesOfParts>
    <vt:vector size="124" baseType="lpstr">
      <vt:lpstr>Demo</vt:lpstr>
      <vt:lpstr>Col-by-col</vt:lpstr>
      <vt:lpstr>Test</vt:lpstr>
      <vt:lpstr>HiddenSheet</vt:lpstr>
      <vt:lpstr>TestResults</vt:lpstr>
      <vt:lpstr>Performance</vt:lpstr>
      <vt:lpstr>Performance (2)</vt:lpstr>
      <vt:lpstr>Performance (3)</vt:lpstr>
      <vt:lpstr>Performance (4)</vt:lpstr>
      <vt:lpstr>Performance (5)</vt:lpstr>
      <vt:lpstr>Performance (6)</vt:lpstr>
      <vt:lpstr>RegExp</vt:lpstr>
      <vt:lpstr>GIF</vt:lpstr>
      <vt:lpstr>GIF2</vt:lpstr>
      <vt:lpstr>GIF3</vt:lpstr>
      <vt:lpstr>NotRFC4180</vt:lpstr>
      <vt:lpstr>AdHoc</vt:lpstr>
      <vt:lpstr>Audit</vt:lpstr>
      <vt:lpstr>Test!CallToCSVRead</vt:lpstr>
      <vt:lpstr>'Col-by-col'!ConvertTypes</vt:lpstr>
      <vt:lpstr>NotRFC4180!CrashSymbol</vt:lpstr>
      <vt:lpstr>Demo!CSVContents</vt:lpstr>
      <vt:lpstr>Demo!Data</vt:lpstr>
      <vt:lpstr>Demo!DateFormat</vt:lpstr>
      <vt:lpstr>Demo!DateTimeFormat</vt:lpstr>
      <vt:lpstr>Demo!EOL</vt:lpstr>
      <vt:lpstr>Test!FileName</vt:lpstr>
      <vt:lpstr>Test!FileTable</vt:lpstr>
      <vt:lpstr>Test!Folder</vt:lpstr>
      <vt:lpstr>Test!FormattedRange1</vt:lpstr>
      <vt:lpstr>Test!FormattedRange2</vt:lpstr>
      <vt:lpstr>Test!FormattedRange3</vt:lpstr>
      <vt:lpstr>Test!HeaderRow</vt:lpstr>
      <vt:lpstr>Audit!Headers</vt:lpstr>
      <vt:lpstr>Test!IncludeLargeFiles</vt:lpstr>
      <vt:lpstr>Performance!JuliaResultsFile</vt:lpstr>
      <vt:lpstr>'Performance (2)'!JuliaResultsFile</vt:lpstr>
      <vt:lpstr>'Performance (3)'!JuliaResultsFile</vt:lpstr>
      <vt:lpstr>'Performance (4)'!JuliaResultsFile</vt:lpstr>
      <vt:lpstr>'Performance (5)'!JuliaResultsFile</vt:lpstr>
      <vt:lpstr>'Performance (6)'!JuliaResultsFile</vt:lpstr>
      <vt:lpstr>Test!NumFailed</vt:lpstr>
      <vt:lpstr>Test!NumPassed</vt:lpstr>
      <vt:lpstr>Test!NumSkipped</vt:lpstr>
      <vt:lpstr>Performance!ParserNames</vt:lpstr>
      <vt:lpstr>'Performance (4)'!ParserNames</vt:lpstr>
      <vt:lpstr>'Performance (5)'!ParserNames</vt:lpstr>
      <vt:lpstr>'Performance (6)'!ParserNames</vt:lpstr>
      <vt:lpstr>Performance!PasteResultsHere1</vt:lpstr>
      <vt:lpstr>'Performance (2)'!PasteResultsHere1</vt:lpstr>
      <vt:lpstr>'Performance (3)'!PasteResultsHere1</vt:lpstr>
      <vt:lpstr>'Performance (4)'!PasteResultsHere1</vt:lpstr>
      <vt:lpstr>'Performance (5)'!PasteResultsHere1</vt:lpstr>
      <vt:lpstr>'Performance (6)'!PasteResultsHere1</vt:lpstr>
      <vt:lpstr>Performance!PasteResultsHere2</vt:lpstr>
      <vt:lpstr>'Performance (2)'!PasteResultsHere2</vt:lpstr>
      <vt:lpstr>'Performance (3)'!PasteResultsHere2</vt:lpstr>
      <vt:lpstr>'Performance (4)'!PasteResultsHere2</vt:lpstr>
      <vt:lpstr>'Performance (5)'!PasteResultsHere2</vt:lpstr>
      <vt:lpstr>Performance!PasteResultsHere3</vt:lpstr>
      <vt:lpstr>'Performance (2)'!PasteResultsHere3</vt:lpstr>
      <vt:lpstr>'Performance (3)'!PasteResultsHere3</vt:lpstr>
      <vt:lpstr>'Performance (4)'!PasteResultsHere3</vt:lpstr>
      <vt:lpstr>'Performance (5)'!PasteResultsHere3</vt:lpstr>
      <vt:lpstr>Performance!PasteResultsHere4</vt:lpstr>
      <vt:lpstr>'Performance (2)'!PasteResultsHere4</vt:lpstr>
      <vt:lpstr>'Performance (3)'!PasteResultsHere4</vt:lpstr>
      <vt:lpstr>'Performance (4)'!PasteResultsHere4</vt:lpstr>
      <vt:lpstr>'Performance (5)'!PasteResultsHere4</vt:lpstr>
      <vt:lpstr>Performance!PasteResultsHere5</vt:lpstr>
      <vt:lpstr>'Performance (2)'!PasteResultsHere5</vt:lpstr>
      <vt:lpstr>'Performance (3)'!PasteResultsHere5</vt:lpstr>
      <vt:lpstr>'Performance (4)'!PasteResultsHere5</vt:lpstr>
      <vt:lpstr>'Performance (5)'!PasteResultsHere5</vt:lpstr>
      <vt:lpstr>Performance!PasteResultsHere6</vt:lpstr>
      <vt:lpstr>'Performance (2)'!PasteResultsHere6</vt:lpstr>
      <vt:lpstr>'Performance (3)'!PasteResultsHere6</vt:lpstr>
      <vt:lpstr>'Performance (4)'!PasteResultsHere6</vt:lpstr>
      <vt:lpstr>'Performance (5)'!PasteResultsHere6</vt:lpstr>
      <vt:lpstr>Performance!PasteResultsHere7</vt:lpstr>
      <vt:lpstr>'Performance (2)'!PasteResultsHere7</vt:lpstr>
      <vt:lpstr>'Performance (3)'!PasteResultsHere7</vt:lpstr>
      <vt:lpstr>'Performance (4)'!PasteResultsHere7</vt:lpstr>
      <vt:lpstr>'Performance (5)'!PasteResultsHere7</vt:lpstr>
      <vt:lpstr>Demo!QuoteAllStrings</vt:lpstr>
      <vt:lpstr>Test!RowNo</vt:lpstr>
      <vt:lpstr>Performance!rxNoNo</vt:lpstr>
      <vt:lpstr>'Performance (2)'!rxNoNo</vt:lpstr>
      <vt:lpstr>'Performance (3)'!rxNoNo</vt:lpstr>
      <vt:lpstr>'Performance (4)'!rxNoNo</vt:lpstr>
      <vt:lpstr>'Performance (5)'!rxNoNo</vt:lpstr>
      <vt:lpstr>'Performance (6)'!rxNoNo</vt:lpstr>
      <vt:lpstr>rxNoNo</vt:lpstr>
      <vt:lpstr>Performance!rxNoYes</vt:lpstr>
      <vt:lpstr>'Performance (2)'!rxNoYes</vt:lpstr>
      <vt:lpstr>'Performance (3)'!rxNoYes</vt:lpstr>
      <vt:lpstr>'Performance (4)'!rxNoYes</vt:lpstr>
      <vt:lpstr>'Performance (5)'!rxNoYes</vt:lpstr>
      <vt:lpstr>'Performance (6)'!rxNoYes</vt:lpstr>
      <vt:lpstr>rxNoYes</vt:lpstr>
      <vt:lpstr>Performance!rxYesNo</vt:lpstr>
      <vt:lpstr>'Performance (2)'!rxYesNo</vt:lpstr>
      <vt:lpstr>'Performance (3)'!rxYesNo</vt:lpstr>
      <vt:lpstr>'Performance (4)'!rxYesNo</vt:lpstr>
      <vt:lpstr>'Performance (5)'!rxYesNo</vt:lpstr>
      <vt:lpstr>'Performance (6)'!rxYesNo</vt:lpstr>
      <vt:lpstr>rxYesNo</vt:lpstr>
      <vt:lpstr>Performance!rxYesYes</vt:lpstr>
      <vt:lpstr>'Performance (2)'!rxYesYes</vt:lpstr>
      <vt:lpstr>'Performance (3)'!rxYesYes</vt:lpstr>
      <vt:lpstr>'Performance (4)'!rxYesYes</vt:lpstr>
      <vt:lpstr>'Performance (5)'!rxYesYes</vt:lpstr>
      <vt:lpstr>'Performance (6)'!rxYesYes</vt:lpstr>
      <vt:lpstr>rxYesYes</vt:lpstr>
      <vt:lpstr>Test!TestNo</vt:lpstr>
      <vt:lpstr>Test!TheVBACode</vt:lpstr>
      <vt:lpstr>Performance!TimeStamp</vt:lpstr>
      <vt:lpstr>'Performance (2)'!TimeStamp</vt:lpstr>
      <vt:lpstr>'Performance (3)'!TimeStamp</vt:lpstr>
      <vt:lpstr>'Performance (4)'!TimeStamp</vt:lpstr>
      <vt:lpstr>'Performance (5)'!TimeStamp</vt:lpstr>
      <vt:lpstr>'Performance (6)'!TimeStamp</vt:lpstr>
      <vt:lpstr>Demo!Unicode</vt:lpstr>
      <vt:lpstr>Demo!Windows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Philip Swannell</dc:creator>
  <cp:lastModifiedBy>Philip Swannell</cp:lastModifiedBy>
  <dcterms:created xsi:type="dcterms:W3CDTF">2021-08-15T09:49:49Z</dcterms:created>
  <dcterms:modified xsi:type="dcterms:W3CDTF">2021-10-14T07:43:58Z</dcterms:modified>
</cp:coreProperties>
</file>