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1D3FA4DC-F4BE-4C53-A863-E787F4F2E5C4}" xr6:coauthVersionLast="47" xr6:coauthVersionMax="47" xr10:uidLastSave="{00000000-0000-0000-0000-000000000000}"/>
  <bookViews>
    <workbookView xWindow="48503" yWindow="-98" windowWidth="38595"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Performance (6)" sheetId="48" r:id="rId10"/>
    <sheet name="RegExp" sheetId="11" r:id="rId11"/>
    <sheet name="GIF" sheetId="38" r:id="rId12"/>
    <sheet name="GIF2" sheetId="37" r:id="rId13"/>
    <sheet name="GIF3" sheetId="39" r:id="rId14"/>
    <sheet name="NotRFC4180" sheetId="42" r:id="rId15"/>
    <sheet name="AdhocTests" sheetId="50" r:id="rId16"/>
    <sheet name="Audit" sheetId="3" r:id="rId17"/>
    <sheet name="Notes" sheetId="49" state="hidden" r:id="rId18"/>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4">NotRFC4180!$B$16</definedName>
    <definedName name="CSVContents" localSheetId="0">Demo!$E$13</definedName>
    <definedName name="Data" localSheetId="15">AdhocTests!$B$4:$C$6</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Test!$B$15:$U$222</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6">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20" i="4" l="1" a="1"/>
  <c r="B220" i="4"/>
  <c r="AA13" i="4" a="1"/>
  <c r="AA13" i="4"/>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E11" i="50" a="1"/>
  <c r="E13" i="50" a="1"/>
  <c r="E17" i="50" a="1"/>
  <c r="E21" i="50" a="1"/>
  <c r="E25" i="50" a="1"/>
  <c r="E29" i="50" a="1"/>
  <c r="E33" i="50" a="1"/>
  <c r="E18" i="50" a="1"/>
  <c r="E26" i="50" a="1"/>
  <c r="E34" i="50" a="1"/>
  <c r="E19" i="50" a="1"/>
  <c r="E31" i="50" a="1"/>
  <c r="E15" i="50" a="1"/>
  <c r="E9" i="50" a="1"/>
  <c r="E16" i="50" a="1"/>
  <c r="E24" i="50" a="1"/>
  <c r="E28" i="50" a="1"/>
  <c r="E32" i="50" a="1"/>
  <c r="E40" i="50" a="1"/>
  <c r="E14" i="50" a="1"/>
  <c r="E22" i="50" a="1"/>
  <c r="E38" i="50" a="1"/>
  <c r="E23" i="50" a="1"/>
  <c r="E35" i="50" a="1"/>
  <c r="E12" i="50" a="1"/>
  <c r="E20" i="50" a="1"/>
  <c r="E36" i="50" a="1"/>
  <c r="E10" i="50" a="1"/>
  <c r="E30" i="50" a="1"/>
  <c r="E27" i="50" a="1"/>
  <c r="E39" i="50" a="1"/>
  <c r="E37" i="50" a="1"/>
  <c r="E37" i="50" l="1"/>
  <c r="E39" i="50"/>
  <c r="E27" i="50"/>
  <c r="E30" i="50"/>
  <c r="E10" i="50"/>
  <c r="E36" i="50"/>
  <c r="E20" i="50"/>
  <c r="E12" i="50"/>
  <c r="E35" i="50"/>
  <c r="E23" i="50"/>
  <c r="E38" i="50"/>
  <c r="E22" i="50"/>
  <c r="E14" i="50"/>
  <c r="E40" i="50"/>
  <c r="E32" i="50"/>
  <c r="E28" i="50"/>
  <c r="E24" i="50"/>
  <c r="E16" i="50"/>
  <c r="E9" i="50"/>
  <c r="E15" i="50"/>
  <c r="E31" i="50"/>
  <c r="E19" i="50"/>
  <c r="E34" i="50"/>
  <c r="E26" i="50"/>
  <c r="E18" i="50"/>
  <c r="E33" i="50"/>
  <c r="E29" i="50"/>
  <c r="E25" i="50"/>
  <c r="E21" i="50"/>
  <c r="E17" i="50"/>
  <c r="E13" i="50"/>
  <c r="E11" i="50"/>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2" i="4" a="1"/>
  <c r="D203"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B13" i="1" a="1"/>
  <c r="C2" i="4" a="1"/>
  <c r="V8" i="4" a="1"/>
  <c r="N6" i="14" l="1"/>
  <c r="C3" i="37"/>
  <c r="C3" i="39"/>
  <c r="V8" i="4"/>
  <c r="X18" i="4"/>
  <c r="X34" i="4"/>
  <c r="X50" i="4"/>
  <c r="X16" i="4"/>
  <c r="X32" i="4"/>
  <c r="X48" i="4"/>
  <c r="X20" i="4"/>
  <c r="X36" i="4"/>
  <c r="X52" i="4"/>
  <c r="X22" i="4"/>
  <c r="X38" i="4"/>
  <c r="X56" i="4"/>
  <c r="X24" i="4"/>
  <c r="X40" i="4"/>
  <c r="X58" i="4"/>
  <c r="X30" i="4"/>
  <c r="X26" i="4"/>
  <c r="X42" i="4"/>
  <c r="X60" i="4"/>
  <c r="X46" i="4"/>
  <c r="X15" i="4"/>
  <c r="X28" i="4"/>
  <c r="X44" i="4"/>
  <c r="B17" i="11"/>
  <c r="H17" i="11"/>
  <c r="C2" i="4"/>
  <c r="B13" i="1"/>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E13" i="1" a="1"/>
  <c r="B218" i="4" a="1"/>
  <c r="B122" i="4" a="1"/>
  <c r="B217" i="4" a="1"/>
  <c r="B219" i="4" a="1"/>
  <c r="B219" i="4" l="1"/>
  <c r="B218" i="4"/>
  <c r="B217" i="4"/>
  <c r="C3" i="4" a="1"/>
  <c r="C3" i="4" s="1"/>
  <c r="A10" i="39"/>
  <c r="F2" i="37"/>
  <c r="L17" i="11"/>
  <c r="E17" i="11"/>
  <c r="B122" i="4"/>
  <c r="E13" i="1"/>
  <c r="A13" i="39" a="1"/>
  <c r="A23" i="39" a="1"/>
  <c r="H2" i="37" a="1"/>
  <c r="J2" i="37" a="1"/>
  <c r="D17" i="11" a="1"/>
  <c r="J17" i="11" a="1"/>
  <c r="C17" i="11" a="1"/>
  <c r="F17" i="11" a="1"/>
  <c r="K17" i="11" a="1"/>
  <c r="I17" i="11" a="1"/>
  <c r="J13" i="1" a="1"/>
  <c r="G13" i="1" a="1"/>
  <c r="B178" i="4" a="1"/>
  <c r="B175" i="4" a="1"/>
  <c r="B127" i="4" a="1"/>
  <c r="B59" i="4" a="1"/>
  <c r="B66" i="4" a="1"/>
  <c r="B79" i="4" a="1"/>
  <c r="B49" i="4" a="1"/>
  <c r="B190" i="4" a="1"/>
  <c r="B28" i="4" a="1"/>
  <c r="B179" i="4" a="1"/>
  <c r="B85" i="4" a="1"/>
  <c r="B58" i="4" a="1"/>
  <c r="B118" i="4" a="1"/>
  <c r="B205" i="4" a="1"/>
  <c r="B176" i="4" a="1"/>
  <c r="B44" i="4" a="1"/>
  <c r="B83" i="4" a="1"/>
  <c r="B193" i="4" a="1"/>
  <c r="B181" i="4" a="1"/>
  <c r="B172" i="4" a="1"/>
  <c r="B209" i="4" a="1"/>
  <c r="B200" i="4" a="1"/>
  <c r="B157" i="4" a="1"/>
  <c r="B56" i="4" a="1"/>
  <c r="B183" i="4" a="1"/>
  <c r="B19" i="4" a="1"/>
  <c r="B161" i="4" a="1"/>
  <c r="B77" i="4" a="1"/>
  <c r="B104" i="4" a="1"/>
  <c r="B126" i="4" a="1"/>
  <c r="B70" i="4" a="1"/>
  <c r="B194" i="4" a="1"/>
  <c r="B67" i="4" a="1"/>
  <c r="B142" i="4" a="1"/>
  <c r="B182" i="4" a="1"/>
  <c r="B211" i="4" a="1"/>
  <c r="B20" i="4" a="1"/>
  <c r="B206" i="4" a="1"/>
  <c r="B72" i="4" a="1"/>
  <c r="B173" i="4" a="1"/>
  <c r="B71" i="4" a="1"/>
  <c r="B129" i="4" a="1"/>
  <c r="B210" i="4" a="1"/>
  <c r="B196" i="4" a="1"/>
  <c r="B153" i="4" a="1"/>
  <c r="B21" i="4" a="1"/>
  <c r="B54" i="4" a="1"/>
  <c r="B121" i="4" a="1"/>
  <c r="B88" i="4" a="1"/>
  <c r="B47" i="4" a="1"/>
  <c r="B187" i="4" a="1"/>
  <c r="B188" i="4" a="1"/>
  <c r="B180" i="4" a="1"/>
  <c r="B65" i="4" a="1"/>
  <c r="B115" i="4" a="1"/>
  <c r="B216" i="4" a="1"/>
  <c r="B64" i="4" a="1"/>
  <c r="B116" i="4" a="1"/>
  <c r="B185" i="4" a="1"/>
  <c r="B131" i="4" a="1"/>
  <c r="B117" i="4" a="1"/>
  <c r="B138" i="4" a="1"/>
  <c r="B45" i="4" a="1"/>
  <c r="B51" i="4" a="1"/>
  <c r="B124" i="4" a="1"/>
  <c r="B24" i="4" a="1"/>
  <c r="B155" i="4" a="1"/>
  <c r="B38" i="4" a="1"/>
  <c r="B90" i="4" a="1"/>
  <c r="B103" i="4" a="1"/>
  <c r="B113" i="4" a="1"/>
  <c r="B93" i="4" a="1"/>
  <c r="B201" i="4" a="1"/>
  <c r="B128" i="4" a="1"/>
  <c r="B164" i="4" a="1"/>
  <c r="B191" i="4" a="1"/>
  <c r="B97" i="4" a="1"/>
  <c r="B141" i="4" a="1"/>
  <c r="B35" i="4" a="1"/>
  <c r="B148" i="4" a="1"/>
  <c r="B33" i="4" a="1"/>
  <c r="B41" i="4" a="1"/>
  <c r="B43" i="4" a="1"/>
  <c r="B135" i="4" a="1"/>
  <c r="B130" i="4" a="1"/>
  <c r="B78" i="4" a="1"/>
  <c r="B212" i="4" a="1"/>
  <c r="B120" i="4" a="1"/>
  <c r="B136" i="4" a="1"/>
  <c r="B92" i="4" a="1"/>
  <c r="B111" i="4" a="1"/>
  <c r="B89" i="4" a="1"/>
  <c r="Y15" i="4" a="1"/>
  <c r="B84" i="4" a="1"/>
  <c r="B75" i="4" a="1"/>
  <c r="B99" i="4" a="1"/>
  <c r="B105" i="4" a="1"/>
  <c r="B37" i="4" a="1"/>
  <c r="B31" i="4" a="1"/>
  <c r="B186" i="4" a="1"/>
  <c r="B167" i="4" a="1"/>
  <c r="B174" i="4" a="1"/>
  <c r="B107" i="4" a="1"/>
  <c r="B60" i="4" a="1"/>
  <c r="B207" i="4" a="1"/>
  <c r="B74" i="4" a="1"/>
  <c r="B106" i="4" a="1"/>
  <c r="B62" i="4" a="1"/>
  <c r="B48" i="4" a="1"/>
  <c r="B82" i="4" a="1"/>
  <c r="B73" i="4" a="1"/>
  <c r="B114" i="4" a="1"/>
  <c r="B16" i="4" a="1"/>
  <c r="B91" i="4" a="1"/>
  <c r="B25" i="4" a="1"/>
  <c r="B165" i="4" a="1"/>
  <c r="B119" i="4" a="1"/>
  <c r="B204" i="4" a="1"/>
  <c r="B152" i="4" a="1"/>
  <c r="B139" i="4" a="1"/>
  <c r="B125" i="4" a="1"/>
  <c r="B17" i="4" a="1"/>
  <c r="B50" i="4" a="1"/>
  <c r="B162" i="4" a="1"/>
  <c r="B149" i="4" a="1"/>
  <c r="B61" i="4" a="1"/>
  <c r="B123" i="4" a="1"/>
  <c r="B27" i="4" a="1"/>
  <c r="B23" i="4" a="1"/>
  <c r="B15" i="4" a="1"/>
  <c r="B57" i="4" a="1"/>
  <c r="B112" i="4" a="1"/>
  <c r="B80" i="4" a="1"/>
  <c r="B40" i="4" a="1"/>
  <c r="B36" i="4" a="1"/>
  <c r="B151" i="4" a="1"/>
  <c r="B146" i="4" a="1"/>
  <c r="B26" i="4" a="1"/>
  <c r="B22" i="4" a="1"/>
  <c r="B32" i="4" a="1"/>
  <c r="B140" i="4" a="1"/>
  <c r="B143" i="4" a="1"/>
  <c r="B169" i="4" a="1"/>
  <c r="B69" i="4" a="1"/>
  <c r="B52" i="4" a="1"/>
  <c r="B166" i="4" a="1"/>
  <c r="B133" i="4" a="1"/>
  <c r="B109" i="4" a="1"/>
  <c r="B101" i="4" a="1"/>
  <c r="B144" i="4" a="1"/>
  <c r="B86" i="4" a="1"/>
  <c r="B53" i="4" a="1"/>
  <c r="B102" i="4" a="1"/>
  <c r="B145" i="4" a="1"/>
  <c r="B154" i="4" a="1"/>
  <c r="B108" i="4" a="1"/>
  <c r="B87" i="4" a="1"/>
  <c r="B197" i="4" a="1"/>
  <c r="B110" i="4" a="1"/>
  <c r="B159" i="4" a="1"/>
  <c r="B132" i="4" a="1"/>
  <c r="B168" i="4" a="1"/>
  <c r="B170" i="4" a="1"/>
  <c r="B42" i="4" a="1"/>
  <c r="B94" i="4" a="1"/>
  <c r="B208" i="4" a="1"/>
  <c r="B137" i="4" a="1"/>
  <c r="B198" i="4" a="1"/>
  <c r="B76" i="4" a="1"/>
  <c r="B96" i="4" a="1"/>
  <c r="B55" i="4" a="1"/>
  <c r="B214" i="4" a="1"/>
  <c r="B163" i="4" a="1"/>
  <c r="B177" i="4" a="1"/>
  <c r="B158" i="4" a="1"/>
  <c r="B95" i="4" a="1"/>
  <c r="B30" i="4" a="1"/>
  <c r="B213" i="4" a="1"/>
  <c r="B171" i="4" a="1"/>
  <c r="B18" i="4" a="1"/>
  <c r="B189" i="4" a="1"/>
  <c r="B147" i="4" a="1"/>
  <c r="B29" i="4" a="1"/>
  <c r="B39" i="4" a="1"/>
  <c r="B215" i="4" a="1"/>
  <c r="B160" i="4" a="1"/>
  <c r="B156" i="4" a="1"/>
  <c r="B150" i="4" a="1"/>
  <c r="B46" i="4" a="1"/>
  <c r="B100" i="4" a="1"/>
  <c r="B34" i="4" a="1"/>
  <c r="B63" i="4" a="1"/>
  <c r="B81" i="4" a="1"/>
  <c r="AA15" i="4" a="1"/>
  <c r="B68" i="4" a="1"/>
  <c r="B98" i="4" a="1"/>
  <c r="B199" i="4" a="1"/>
  <c r="B134" i="4" a="1"/>
  <c r="Y15" i="4" l="1"/>
  <c r="AA15" i="4"/>
  <c r="AA14" i="4" s="1"/>
  <c r="K17" i="11"/>
  <c r="I17" i="11"/>
  <c r="J17" i="11"/>
  <c r="F17" i="11"/>
  <c r="C17" i="11"/>
  <c r="D17" i="11"/>
  <c r="M52" i="1" a="1"/>
  <c r="M52" i="1" s="1"/>
  <c r="N29" i="1" a="1"/>
  <c r="N29" i="1" s="1"/>
  <c r="N36" i="1" a="1"/>
  <c r="N36" i="1" s="1"/>
  <c r="M40" i="1" a="1"/>
  <c r="M40" i="1" s="1"/>
  <c r="M45" i="1" a="1"/>
  <c r="M45" i="1" s="1"/>
  <c r="N27" i="1" a="1"/>
  <c r="N27" i="1" s="1"/>
  <c r="M35" i="1" a="1"/>
  <c r="M35" i="1" s="1"/>
  <c r="N30" i="1" a="1"/>
  <c r="N30" i="1" s="1"/>
  <c r="N45" i="1" a="1"/>
  <c r="N45" i="1" s="1"/>
  <c r="M42" i="1" a="1"/>
  <c r="M42" i="1" s="1"/>
  <c r="M15" i="1" a="1"/>
  <c r="M15" i="1" s="1"/>
  <c r="N46" i="1" a="1"/>
  <c r="N46" i="1" s="1"/>
  <c r="M18" i="1" a="1"/>
  <c r="M18" i="1" s="1"/>
  <c r="N38" i="1" a="1"/>
  <c r="N38" i="1" s="1"/>
  <c r="N40" i="1" a="1"/>
  <c r="N40" i="1" s="1"/>
  <c r="N34" i="1" a="1"/>
  <c r="N34" i="1" s="1"/>
  <c r="M22" i="1" a="1"/>
  <c r="M22" i="1" s="1"/>
  <c r="M50" i="1" a="1"/>
  <c r="M50" i="1" s="1"/>
  <c r="M32" i="1" a="1"/>
  <c r="M32" i="1" s="1"/>
  <c r="N17" i="1" a="1"/>
  <c r="N17" i="1" s="1"/>
  <c r="N32" i="1" a="1"/>
  <c r="N32" i="1" s="1"/>
  <c r="M36" i="1" a="1"/>
  <c r="M36" i="1" s="1"/>
  <c r="M33" i="1" a="1"/>
  <c r="M33" i="1" s="1"/>
  <c r="N23" i="1" a="1"/>
  <c r="N23" i="1" s="1"/>
  <c r="M19" i="1" a="1"/>
  <c r="M19" i="1" s="1"/>
  <c r="N26" i="1" a="1"/>
  <c r="N26" i="1" s="1"/>
  <c r="N33" i="1" a="1"/>
  <c r="N33" i="1" s="1"/>
  <c r="M34" i="1" a="1"/>
  <c r="M34" i="1" s="1"/>
  <c r="N43" i="1" a="1"/>
  <c r="N43" i="1" s="1"/>
  <c r="M14" i="1" a="1"/>
  <c r="M14" i="1" s="1"/>
  <c r="M29" i="1" a="1"/>
  <c r="M29" i="1" s="1"/>
  <c r="M39" i="1" a="1"/>
  <c r="M39" i="1" s="1"/>
  <c r="M24" i="1" a="1"/>
  <c r="M24" i="1" s="1"/>
  <c r="M41" i="1" a="1"/>
  <c r="M41" i="1" s="1"/>
  <c r="N28" i="1" a="1"/>
  <c r="N28" i="1" s="1"/>
  <c r="M28" i="1" a="1"/>
  <c r="M28" i="1" s="1"/>
  <c r="N31" i="1" a="1"/>
  <c r="N31" i="1" s="1"/>
  <c r="N19" i="1" a="1"/>
  <c r="N19" i="1" s="1"/>
  <c r="N37" i="1" a="1"/>
  <c r="N37" i="1" s="1"/>
  <c r="N18" i="1" a="1"/>
  <c r="N18" i="1" s="1"/>
  <c r="N13" i="1" a="1"/>
  <c r="N13" i="1" s="1"/>
  <c r="M26" i="1" a="1"/>
  <c r="M26" i="1" s="1"/>
  <c r="N16" i="1" a="1"/>
  <c r="N16" i="1" s="1"/>
  <c r="M47" i="1" a="1"/>
  <c r="M47" i="1" s="1"/>
  <c r="M49" i="1" a="1"/>
  <c r="M49" i="1" s="1"/>
  <c r="N39" i="1" a="1"/>
  <c r="N39" i="1" s="1"/>
  <c r="N22" i="1" a="1"/>
  <c r="N22" i="1" s="1"/>
  <c r="N35" i="1" a="1"/>
  <c r="N35" i="1" s="1"/>
  <c r="M16" i="1" a="1"/>
  <c r="M16" i="1" s="1"/>
  <c r="M21" i="1" a="1"/>
  <c r="M21" i="1" s="1"/>
  <c r="N24" i="1" a="1"/>
  <c r="N24" i="1" s="1"/>
  <c r="M20" i="1" a="1"/>
  <c r="M20" i="1" s="1"/>
  <c r="N51" i="1" a="1"/>
  <c r="N51" i="1" s="1"/>
  <c r="N15" i="1" a="1"/>
  <c r="N15" i="1" s="1"/>
  <c r="M25" i="1" a="1"/>
  <c r="M25" i="1" s="1"/>
  <c r="N14" i="1" a="1"/>
  <c r="N14" i="1" s="1"/>
  <c r="M37" i="1" a="1"/>
  <c r="M37" i="1" s="1"/>
  <c r="N41" i="1" a="1"/>
  <c r="N41" i="1" s="1"/>
  <c r="N48" i="1" a="1"/>
  <c r="N48" i="1" s="1"/>
  <c r="M38" i="1" a="1"/>
  <c r="M38" i="1" s="1"/>
  <c r="N44" i="1" a="1"/>
  <c r="N44" i="1" s="1"/>
  <c r="M30" i="1" a="1"/>
  <c r="M30" i="1" s="1"/>
  <c r="N25" i="1" a="1"/>
  <c r="N25" i="1" s="1"/>
  <c r="M31" i="1" a="1"/>
  <c r="M31" i="1" s="1"/>
  <c r="N52" i="1" a="1"/>
  <c r="N52" i="1" s="1"/>
  <c r="N20" i="1" a="1"/>
  <c r="N20" i="1" s="1"/>
  <c r="M27" i="1" a="1"/>
  <c r="M27" i="1" s="1"/>
  <c r="N47" i="1" a="1"/>
  <c r="N47" i="1" s="1"/>
  <c r="M51" i="1" a="1"/>
  <c r="M51" i="1" s="1"/>
  <c r="N50" i="1" a="1"/>
  <c r="N50" i="1" s="1"/>
  <c r="M46" i="1" a="1"/>
  <c r="M46" i="1" s="1"/>
  <c r="M17" i="1" a="1"/>
  <c r="M17" i="1" s="1"/>
  <c r="N21" i="1" a="1"/>
  <c r="N21" i="1" s="1"/>
  <c r="M23" i="1" a="1"/>
  <c r="M23" i="1" s="1"/>
  <c r="N42" i="1" a="1"/>
  <c r="N42" i="1" s="1"/>
  <c r="M48" i="1" a="1"/>
  <c r="M48" i="1" s="1"/>
  <c r="M43" i="1" a="1"/>
  <c r="M43" i="1" s="1"/>
  <c r="M44" i="1" a="1"/>
  <c r="M44" i="1" s="1"/>
  <c r="N49" i="1" a="1"/>
  <c r="N49" i="1" s="1"/>
  <c r="B215" i="4"/>
  <c r="J13" i="1"/>
  <c r="M13" i="1" s="1" a="1"/>
  <c r="M13" i="1" s="1"/>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G13" i="1"/>
  <c r="W15" i="4" a="1"/>
  <c r="Z15" i="4" a="1"/>
  <c r="Z15" i="4" l="1"/>
  <c r="W15" i="4"/>
  <c r="M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<sst xmlns="http://schemas.openxmlformats.org/spreadsheetml/2006/main" count="3223" uniqueCount="961">
  <si>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</si>
  <si>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</si>
  <si>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</si>
  <si>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</si>
  <si>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</si>
  <si>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</si>
  <si>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</si>
  <si>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</si>
  <si>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</si>
  <si>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</si>
  <si>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</si>
  <si>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</si>
  <si>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</si>
  <si>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</si>
  <si>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</si>
  <si>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</si>
  <si>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</si>
  <si>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</si>
  <si>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</si>
  <si>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</si>
  <si>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</si>
  <si>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</si>
  <si>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</si>
  <si>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</si>
  <si>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</si>
  <si>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</si>
  <si>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</si>
  <si>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</si>
  <si>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</si>
  <si>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</si>
  <si>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</si>
  <si>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</si>
  <si>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</si>
  <si>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</si>
  <si>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</si>
  <si>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</si>
  <si>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</si>
  <si>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</si>
  <si>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</si>
  <si>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</si>
  <si>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</si>
  <si>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</si>
  <si>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</si>
  <si>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</si>
  <si>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</si>
  <si>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</si>
  <si>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</si>
  <si>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</si>
  <si>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</si>
  <si>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</si>
  <si>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</si>
  <si>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</si>
  <si>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</si>
  <si>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</si>
  <si>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</si>
  <si>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</si>
  <si>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</si>
  <si>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</si>
  <si>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</si>
  <si>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</si>
  <si>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</si>
  <si>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</si>
  <si>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</si>
  <si>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</si>
  <si>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</si>
  <si>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</si>
  <si>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</si>
  <si>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</si>
  <si>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</si>
  <si>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</si>
  <si>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</si>
  <si>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</si>
  <si>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</si>
  <si>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</si>
  <si>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</si>
  <si>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</si>
  <si>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</si>
  <si>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</si>
  <si>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</si>
  <si>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</si>
  <si>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</si>
  <si>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</si>
  <si>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</si>
  <si>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</si>
  <si>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</si>
  <si>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</si>
  <si>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</si>
  <si>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</si>
  <si>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</si>
  <si>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</si>
  <si>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</si>
  <si>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</si>
  <si>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</si>
  <si>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</si>
  <si>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</si>
  <si>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</si>
  <si>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</si>
  <si>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</si>
  <si>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</si>
  <si>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</si>
  <si>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</si>
  <si>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</si>
  <si>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</si>
  <si>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</si>
  <si>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</si>
  <si>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</si>
  <si>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</si>
  <si>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</si>
  <si>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</si>
  <si>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</si>
  <si>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</si>
  <si>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</si>
  <si>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</si>
  <si>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</si>
  <si>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</si>
  <si>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</si>
  <si>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</si>
  <si>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</si>
  <si>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</si>
  <si>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</si>
  <si>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</si>
  <si>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</si>
  <si>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</si>
  <si>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</si>
  <si>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</si>
  <si>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</si>
  <si>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</si>
  <si>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</si>
  <si>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</si>
  <si>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</si>
  <si>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</si>
  <si>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</si>
  <si>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</si>
  <si>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</si>
  <si>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</si>
  <si>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</si>
  <si>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</si>
  <si>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</si>
  <si>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</si>
  <si>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</si>
  <si>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</si>
  <si>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</si>
  <si>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</si>
  <si>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</si>
  <si>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</si>
  <si>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</si>
  <si>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</si>
  <si>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</si>
  <si>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</si>
  <si>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</si>
  <si>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</si>
  <si>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</si>
  <si>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</si>
  <si>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</si>
  <si>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</si>
  <si>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</si>
  <si>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</si>
  <si>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</si>
  <si>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</si>
  <si>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</si>
  <si>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</si>
  <si>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</si>
  <si>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</si>
  <si>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</si>
  <si>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</si>
  <si>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</si>
  <si>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</si>
  <si>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</si>
  <si>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</si>
  <si>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</si>
  <si>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</si>
  <si>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</si>
  <si>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</si>
  <si>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</si>
  <si>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</si>
  <si>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</si>
  <si>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</si>
  <si>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</si>
  <si>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</si>
  <si>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</si>
  <si>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</si>
  <si>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</si>
  <si>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</si>
  <si>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</si>
  <si>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</si>
  <si>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</si>
  <si>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</si>
  <si>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</si>
  <si>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</si>
  <si>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</si>
  <si>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</si>
  <si>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</si>
  <si>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</si>
  <si>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</si>
  <si>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</si>
  <si>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</si>
  <si>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</si>
  <si>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</si>
  <si>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</si>
  <si>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</si>
  <si>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</si>
  <si>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</si>
  <si>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</si>
  <si>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</si>
  <si>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</si>
  <si>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</si>
  <si>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</si>
  <si>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</si>
  <si>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</si>
  <si>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</si>
  <si>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</si>
  <si>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</si>
  <si>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</si>
  <si>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</si>
  <si>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</si>
  <si>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</si>
  <si>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</si>
  <si>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</si>
  <si>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</si>
  <si>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</si>
  <si>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</si>
  <si>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</si>
  <si>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</si>
  <si>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</si>
  <si>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</si>
  <si>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</si>
  <si>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</si>
  <si>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</si>
  <si>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</si>
  <si>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</si>
  <si>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</si>
  <si>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</si>
  <si>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</si>
  <si>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</si>
  <si>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</si>
  <si>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</si>
  <si>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</si>
  <si>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</si>
  <si>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</si>
  <si>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</si>
  <si>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</si>
  <si>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</si>
  <si>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</si>
  <si>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</si>
  <si>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</si>
  <si>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</si>
  <si>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</si>
  <si>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</si>
  <si>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</si>
  <si>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</si>
  <si>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</si>
  <si>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</si>
  <si>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</si>
  <si>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</si>
  <si>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</si>
  <si>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</si>
  <si>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</si>
  <si>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</si>
  <si>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</si>
  <si>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</si>
  <si>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</si>
  <si>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</si>
  <si>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</si>
  <si>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</si>
  <si>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</si>
  <si>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</si>
  <si>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</si>
  <si>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</si>
  <si>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</si>
  <si>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</si>
  <si>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</si>
  <si>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</si>
  <si>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</si>
  <si>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</si>
  <si>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</si>
  <si>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</si>
  <si>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</si>
  <si>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</si>
  <si>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</si>
  <si>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</si>
  <si>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</si>
  <si>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</si>
  <si>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</si>
  <si>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</si>
  <si>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</si>
  <si>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</si>
  <si>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</si>
  <si>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</si>
  <si>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</si>
  <si>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</si>
  <si>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</si>
  <si>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</si>
  <si>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</si>
  <si>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</si>
  <si>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</si>
  <si>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</si>
  <si>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</si>
  <si>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</si>
  <si>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</si>
  <si>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</si>
  <si>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</si>
  <si>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</si>
  <si>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</si>
  <si>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</si>
  <si>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</si>
  <si>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</si>
  <si>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</si>
  <si>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</si>
  <si>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</si>
  <si>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</si>
  <si>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</si>
  <si>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</si>
  <si>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</si>
  <si>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</si>
  <si>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</si>
  <si>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</si>
  <si>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</si>
  <si>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</si>
  <si>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</si>
  <si>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</si>
  <si>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</si>
  <si>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</si>
  <si>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</si>
  <si>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</si>
  <si>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</si>
  <si>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</si>
  <si>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</si>
  <si>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</si>
  <si>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</si>
  <si>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</si>
  <si>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</si>
  <si>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</si>
  <si>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</si>
  <si>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</si>
  <si>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</si>
  <si>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</si>
  <si>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</si>
  <si>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</si>
  <si>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</si>
  <si>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</si>
  <si>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</si>
  <si>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</si>
  <si>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</si>
  <si>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</si>
  <si>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</si>
  <si>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</si>
  <si>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</si>
  <si>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</si>
  <si>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</si>
  <si>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</si>
  <si>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</si>
  <si>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</si>
  <si>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</si>
  <si>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</si>
  <si>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</si>
  <si>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</si>
  <si>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</si>
  <si>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</si>
  <si>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</si>
  <si>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</si>
  <si>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</si>
  <si>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</si>
  <si>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</si>
  <si>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</si>
  <si>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</si>
  <si>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</si>
  <si>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</si>
  <si>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</si>
  <si>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</si>
  <si>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</si>
  <si>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</si>
  <si>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</si>
  <si>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</si>
  <si>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</si>
  <si>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</si>
  <si>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</si>
  <si>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</si>
  <si>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</si>
  <si>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</si>
  <si>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</si>
  <si>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</si>
  <si>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</si>
  <si>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</si>
  <si>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</si>
  <si>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</si>
  <si>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</si>
  <si>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</si>
  <si>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</si>
  <si>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</si>
  <si>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</si>
  <si>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</si>
  <si>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</si>
  <si>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</si>
  <si>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</si>
  <si>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</si>
  <si>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</si>
  <si>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</si>
  <si>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</si>
  <si>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</si>
  <si>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</si>
  <si>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</si>
  <si>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</si>
  <si>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</si>
  <si>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</si>
  <si>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</si>
  <si>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</si>
  <si>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</si>
  <si>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</si>
  <si>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</si>
  <si>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</si>
  <si>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</si>
  <si>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</si>
  <si>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</si>
  <si>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</si>
  <si>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</si>
  <si>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</si>
  <si>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</si>
  <si>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</si>
  <si>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</si>
  <si>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</si>
  <si>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</si>
  <si>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</si>
  <si>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</si>
  <si>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</si>
  <si>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</si>
  <si>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</si>
  <si>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</si>
  <si>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</si>
  <si>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</si>
  <si>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</si>
  <si>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</si>
  <si>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</si>
  <si>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</si>
  <si>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</si>
  <si>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</si>
  <si>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</si>
  <si>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</si>
  <si>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</si>
  <si>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</si>
  <si>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</si>
  <si>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</si>
  <si>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</si>
  <si>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</si>
  <si>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</si>
  <si>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</si>
  <si>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</si>
  <si>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</si>
  <si>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</si>
  <si>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</si>
  <si>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</si>
  <si>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</si>
  <si>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</si>
  <si>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</si>
  <si>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</si>
  <si>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</si>
  <si>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</si>
  <si>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</si>
  <si>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</si>
  <si>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</si>
  <si>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</si>
  <si>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</si>
  <si>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</si>
  <si>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</si>
  <si>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</si>
  <si>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</si>
  <si>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</si>
  <si>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</si>
  <si>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</si>
  <si>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</si>
  <si>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</si>
  <si>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</si>
  <si>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</si>
  <si>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</si>
  <si>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</si>
  <si>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</si>
  <si>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</si>
  <si>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</si>
  <si>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</si>
  <si>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</si>
  <si>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</si>
  <si>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</si>
  <si>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</si>
  <si>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</si>
  <si>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</si>
  <si>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</si>
  <si>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</si>
  <si>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</si>
  <si>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</si>
  <si>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</si>
  <si>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</si>
  <si>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</si>
  <si>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</si>
  <si>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</si>
  <si>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</si>
  <si>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</si>
  <si>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</si>
  <si>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</si>
  <si>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</si>
  <si>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</si>
  <si>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</si>
  <si>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</si>
  <si>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</si>
  <si>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</si>
  <si>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</si>
  <si>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</si>
  <si>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</si>
  <si>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</si>
  <si>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</si>
  <si>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</si>
  <si>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</si>
  <si>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</si>
  <si>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</si>
  <si>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</si>
  <si>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</si>
  <si>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</si>
  <si>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</si>
  <si>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</si>
  <si>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</si>
  <si>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</si>
  <si>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</si>
  <si>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</si>
  <si>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</si>
  <si>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</si>
  <si>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</si>
  <si>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</si>
  <si>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</si>
  <si>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</si>
  <si>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</si>
  <si>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</si>
  <si>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</si>
  <si>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</si>
  <si>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</si>
  <si>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</si>
  <si>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</si>
  <si>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</si>
  <si>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</si>
  <si>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</si>
  <si>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</si>
  <si>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</si>
  <si>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</si>
  <si>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</si>
  <si>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</si>
  <si>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</si>
  <si>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</si>
  <si>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</si>
  <si>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</si>
  <si>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</si>
  <si>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</si>
  <si>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</si>
  <si>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</si>
  <si>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</si>
  <si>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</si>
  <si>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</si>
  <si>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</si>
  <si>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</si>
  <si>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</si>
  <si>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</si>
  <si>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</si>
  <si>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</si>
  <si>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</si>
  <si>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</si>
  <si>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</si>
  <si>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</si>
  <si>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</si>
  <si>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</si>
  <si>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</si>
  <si>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</si>
  <si>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</si>
  <si>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</si>
  <si>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</si>
  <si>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</si>
  <si>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</si>
  <si>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</si>
  <si>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</si>
  <si>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</si>
  <si>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</si>
  <si>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</si>
  <si>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</si>
  <si>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</si>
  <si>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</si>
  <si>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</si>
  <si>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</si>
  <si>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</si>
  <si>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</si>
  <si>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</si>
  <si>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</si>
  <si>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</si>
  <si>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</si>
  <si>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</si>
  <si>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</si>
  <si>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</si>
  <si>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</si>
  <si>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</si>
  <si>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</si>
  <si>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</si>
  <si>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</si>
  <si>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</si>
  <si>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</si>
  <si>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</si>
  <si>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</si>
  <si>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</si>
  <si>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</si>
  <si>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</si>
  <si>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</si>
  <si>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</si>
  <si>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</si>
  <si>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</si>
  <si>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</si>
  <si>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</si>
  <si>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</si>
  <si>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</si>
  <si>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</si>
  <si>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</si>
  <si>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</si>
  <si>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</si>
  <si>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</si>
  <si>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</si>
  <si>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</si>
  <si>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</si>
  <si>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</si>
  <si>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</si>
  <si>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</si>
  <si>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</si>
  <si>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</si>
  <si>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</si>
  <si>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</si>
  <si>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</si>
  <si>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</si>
  <si>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</si>
  <si>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</si>
  <si>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</si>
  <si>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</si>
  <si>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</si>
  <si>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</si>
  <si>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</si>
  <si>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</si>
  <si>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</si>
  <si>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</si>
  <si>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</si>
  <si>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</si>
  <si>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</si>
  <si>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</si>
  <si>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</si>
  <si>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</si>
  <si>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</si>
  <si>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</si>
  <si>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</si>
  <si>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</si>
  <si>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</si>
  <si>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</si>
  <si>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</si>
  <si>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</si>
  <si>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</si>
  <si>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</si>
  <si>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</si>
  <si>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</si>
  <si>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</si>
  <si>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</si>
  <si>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</si>
  <si>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</si>
  <si>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</si>
  <si>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</si>
  <si>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</si>
  <si>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</si>
  <si>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</si>
  <si>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</si>
  <si>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</si>
  <si>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</si>
  <si>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</si>
  <si>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</si>
  <si>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</si>
  <si>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</si>
  <si>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</si>
  <si>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</si>
  <si>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</si>
  <si>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</si>
  <si>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</si>
  <si>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</si>
  <si>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</si>
  <si>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</si>
  <si>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</si>
  <si>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</si>
  <si>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</si>
  <si>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</si>
  <si>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</si>
  <si>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</si>
  <si>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</si>
  <si>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</si>
  <si>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</si>
  <si>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</si>
  <si>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</si>
  <si>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</si>
  <si>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</si>
  <si>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</si>
  <si>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</si>
  <si>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</si>
  <si>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</si>
  <si>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</si>
  <si>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</si>
  <si>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</si>
  <si>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</si>
  <si>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</si>
  <si>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</si>
  <si>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</si>
  <si>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</si>
  <si>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</si>
  <si>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</si>
  <si>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</si>
  <si>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</si>
  <si>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</si>
  <si>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</si>
  <si>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</si>
  <si>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</si>
  <si>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</si>
  <si>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</si>
  <si>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</si>
  <si>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</si>
  <si>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</si>
  <si>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</si>
  <si>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</si>
  <si>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</si>
  <si>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</si>
  <si>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</si>
  <si>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</si>
  <si>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</si>
  <si>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</si>
  <si>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</si>
  <si>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</si>
  <si>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</si>
  <si>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</si>
  <si>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</si>
  <si>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</si>
  <si>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</si>
  <si>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</si>
  <si>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</si>
  <si>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</si>
  <si>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</si>
  <si>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</si>
  <si>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</si>
  <si>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</si>
  <si>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</si>
  <si>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</si>
  <si>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</si>
  <si>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</si>
  <si>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</si>
  <si>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</si>
  <si>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</si>
  <si>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</si>
  <si>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</si>
  <si>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</si>
  <si>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</si>
  <si>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</si>
  <si>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</si>
  <si>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</si>
  <si>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</si>
  <si>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</si>
  <si>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</si>
  <si>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</si>
  <si>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</si>
  <si>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</si>
  <si>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</si>
  <si>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</si>
  <si>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</si>
  <si>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</si>
  <si>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</si>
  <si>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</si>
  <si>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</si>
  <si>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</si>
  <si>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</si>
  <si>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</si>
  <si>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</si>
  <si>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</si>
  <si>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</si>
  <si>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</si>
  <si>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</si>
  <si>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</si>
  <si>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</si>
  <si>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</si>
  <si>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</si>
  <si>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</si>
  <si>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</si>
  <si>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</si>
  <si>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</si>
  <si>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</si>
  <si>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</si>
  <si>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</si>
  <si>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</si>
  <si>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</si>
  <si>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</si>
  <si>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</si>
  <si>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</si>
  <si>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</si>
  <si>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</si>
  <si>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</si>
  <si>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</si>
  <si>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</si>
  <si>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</si>
  <si>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</si>
  <si>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</si>
  <si>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</si>
  <si>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</si>
  <si>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</si>
  <si>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</si>
  <si>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</si>
  <si>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</si>
  <si>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</si>
  <si>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</si>
  <si>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</si>
  <si>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</si>
  <si>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</si>
  <si>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</si>
  <si>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</si>
  <si>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</si>
  <si>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</si>
  <si>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</si>
  <si>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</si>
  <si>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</si>
  <si>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</si>
  <si>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</si>
  <si>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</si>
  <si>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</si>
  <si>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</si>
  <si>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</si>
  <si>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</si>
  <si>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</si>
  <si>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</si>
  <si>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</si>
  <si>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</si>
  <si>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</si>
  <si>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</si>
  <si>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</si>
  <si>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</si>
  <si>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</si>
  <si>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</si>
  <si>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</si>
  <si>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</si>
  <si>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</si>
  <si>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</si>
  <si>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</si>
  <si>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</si>
  <si>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</si>
  <si>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</si>
  <si>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</si>
  <si>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</si>
  <si>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</si>
  <si>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</si>
  <si>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</si>
  <si>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</si>
  <si>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</si>
  <si>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</si>
  <si>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</si>
  <si>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</si>
  <si>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</si>
  <si>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</si>
  <si>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</si>
  <si>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</si>
  <si>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</si>
  <si>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</si>
  <si>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</si>
  <si>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</si>
  <si>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</si>
  <si>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</si>
  <si>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</si>
  <si>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</si>
  <si>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</si>
  <si>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</si>
  <si>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</si>
  <si>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</si>
  <si>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</si>
  <si>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</si>
  <si>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</si>
  <si>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</si>
  <si>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</si>
  <si>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</si>
  <si>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</si>
  <si>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</si>
  <si>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</si>
  <si>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</si>
  <si>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</si>
  <si>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</si>
  <si>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</si>
  <si>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</si>
  <si>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</si>
  <si>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</si>
  <si>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</si>
  <si>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</si>
  <si>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</si>
  <si>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</si>
  <si>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</si>
  <si>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</si>
  <si>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</si>
  <si>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ToDo</t>
  </si>
  <si>
    <t>Move speedtest code to separate module</t>
  </si>
  <si>
    <t>Provide for Intellisense</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</si>
  <si>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</si>
  <si>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</si>
  <si>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</si>
  <si>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</si>
  <si>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</si>
  <si>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</si>
  <si>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</si>
  <si>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</si>
  <si>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</si>
  <si>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</si>
  <si>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</si>
  <si>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</si>
  <si>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</si>
  <si>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</si>
  <si>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</si>
  <si>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</si>
  <si>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</si>
  <si>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</si>
  <si>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</si>
  <si>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</si>
  <si>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</si>
  <si>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</si>
  <si>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</si>
  <si>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</si>
  <si>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</si>
  <si>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</si>
  <si>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</si>
  <si>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</si>
  <si>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</si>
  <si>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</si>
  <si>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</si>
  <si>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</si>
  <si>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</si>
  <si>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</si>
  <si>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</si>
  <si>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</si>
  <si>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</si>
  <si>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</si>
  <si>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</si>
  <si>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</si>
  <si>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</si>
  <si>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</si>
  <si>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</si>
  <si>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</si>
  <si>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</si>
  <si>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</si>
  <si>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</si>
  <si>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</si>
  <si>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</si>
  <si>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</si>
  <si>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</si>
  <si>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</si>
  <si>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</si>
  <si>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</si>
  <si>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</si>
  <si>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</si>
  <si>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</si>
  <si>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</si>
  <si>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</si>
  <si>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</si>
  <si>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</si>
  <si>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</si>
  <si>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</si>
  <si>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</si>
  <si>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</si>
  <si>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Testing input validation in function CSVWrite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</si>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</sst>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0"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26">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14" fontId="0" fillId="0" borderId="0" xfId="0" quotePrefix="1" applyNumberFormat="1" applyAlignment="1">
      <alignment horizontal="left"/>
    </xf>
    <xf numFmtId="15" fontId="0" fillId="0" borderId="0" xfId="0" quotePrefix="1" applyNumberFormat="1" applyAlignment="1">
      <alignment horizontal="left"/>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0" fontId="19" fillId="0" borderId="0" xfId="0" applyFont="1"/>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7">
    <dxf>
      <fill>
        <patternFill>
          <bgColor theme="4" tint="0.79998168889431442"/>
        </patternFill>
      </fill>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22" totalsRowShown="0" headerRowDxfId="116" dataDxfId="114" headerRowBorderDxfId="115" tableBorderDxfId="113" totalsRowBorderDxfId="112">
  <autoFilter ref="B14:U222" xr:uid="{00000000-0009-0000-0100-000001000000}"/>
  <sortState xmlns:xlrd2="http://schemas.microsoft.com/office/spreadsheetml/2017/richdata2" ref="B15:U216">
    <sortCondition ref="C14:C216"/>
  </sortState>
  <tableColumns count="20">
    <tableColumn id="2" xr3:uid="{00000000-0010-0000-0000-000002000000}" name="File Size" dataDxfId="111"/>
    <tableColumn id="17" xr3:uid="{00000000-0010-0000-0000-000011000000}" name="TestNo" dataDxfId="110"/>
    <tableColumn id="3" xr3:uid="{00000000-0010-0000-0000-000003000000}" name="FileName" dataDxfId="109"/>
    <tableColumn id="4" xr3:uid="{00000000-0010-0000-0000-000004000000}" name="ConvertTypes" dataDxfId="108"/>
    <tableColumn id="5" xr3:uid="{00000000-0010-0000-0000-000005000000}" name="Delimiter" dataDxfId="107"/>
    <tableColumn id="6" xr3:uid="{00000000-0010-0000-0000-000006000000}" name="IgnoreRepeated" dataDxfId="106"/>
    <tableColumn id="7" xr3:uid="{00000000-0010-0000-0000-000007000000}" name="DateFormat" dataDxfId="105"/>
    <tableColumn id="8" xr3:uid="{00000000-0010-0000-0000-000008000000}" name="Comment" dataDxfId="104"/>
    <tableColumn id="1" xr3:uid="{00000000-0010-0000-0000-000001000000}" name="IgnoreEmptyLines" dataDxfId="103"/>
    <tableColumn id="20" xr3:uid="{00000000-0010-0000-0000-000014000000}" name="HeaderRowNum" dataDxfId="102"/>
    <tableColumn id="9" xr3:uid="{00000000-0010-0000-0000-000009000000}" name="SkipToRow" dataDxfId="101"/>
    <tableColumn id="10" xr3:uid="{00000000-0010-0000-0000-00000A000000}" name="SkipToCol" dataDxfId="100"/>
    <tableColumn id="11" xr3:uid="{00000000-0010-0000-0000-00000B000000}" name="NumRows" dataDxfId="99"/>
    <tableColumn id="12" xr3:uid="{00000000-0010-0000-0000-00000C000000}" name="NumCols" dataDxfId="98"/>
    <tableColumn id="19" xr3:uid="{00000000-0010-0000-0000-000013000000}" name="TrueStrings" dataDxfId="97"/>
    <tableColumn id="18" xr3:uid="{00000000-0010-0000-0000-000012000000}" name="FalseStrings" dataDxfId="96"/>
    <tableColumn id="13" xr3:uid="{00000000-0010-0000-0000-00000D000000}" name="MissingStrings" dataDxfId="95"/>
    <tableColumn id="14" xr3:uid="{00000000-0010-0000-0000-00000E000000}" name="Encoding" dataDxfId="94"/>
    <tableColumn id="15" xr3:uid="{00000000-0010-0000-0000-00000F000000}" name="DecimalSeparator" dataDxfId="93"/>
    <tableColumn id="16" xr3:uid="{00000000-0010-0000-0000-000010000000}" name="Notes" dataDxfId="9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s://github.com/osiegmar/JavaCsvComparison" TargetMode="External"/></Relationships>
</file>

<file path=xl/worksheets/_rels/sheet17.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17" Type="http://schemas.openxmlformats.org/officeDocument/2006/relationships/printerSettings" Target="../printerSettings/printerSettings12.bin"/><Relationship Id="rId2" Type="http://schemas.openxmlformats.org/officeDocument/2006/relationships/hyperlink" Target="https://github.com/ws-garcia/VBA-CSV-interface" TargetMode="External"/><Relationship Id="rId16" Type="http://schemas.openxmlformats.org/officeDocument/2006/relationships/hyperlink" Target="https://github.com/22222/CsvTextFieldParser"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hyperlink" Target="https://github.com/osiegmar/JavaCsvComparison" TargetMode="External"/><Relationship Id="rId10" Type="http://schemas.openxmlformats.org/officeDocument/2006/relationships/hyperlink" Target="https://stackoverflow.com/questions/12259595/load-csv-file-into-a-vba-array-rather-than-excel-sheet?" TargetMode="Externa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545</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2" t="s">
        <v>220</v>
      </c>
      <c r="C8" s="52"/>
    </row>
    <row r="9" spans="1:14" x14ac:dyDescent="0.45">
      <c r="B9" s="51" t="s">
        <v>330</v>
      </c>
      <c r="C9" s="51"/>
    </row>
    <row r="10" spans="1:14" x14ac:dyDescent="0.45">
      <c r="C10" s="5"/>
      <c r="M10" s="3" t="s">
        <v>6</v>
      </c>
    </row>
    <row r="11" spans="1:14" x14ac:dyDescent="0.45">
      <c r="B11" s="2" t="s">
        <v>7</v>
      </c>
      <c r="E11" s="3" t="s">
        <v>8</v>
      </c>
      <c r="G11" s="2" t="s">
        <v>548</v>
      </c>
      <c r="M11" s="10" t="b">
        <f ca="1">AND(ROWS(B13:C52)=ROWS(_xlfn.ANCHORARRAY(G13)),COLUMNS(B13:C52)=COLUMNS(_xlfn.ANCHORARRAY(G13)),AND(M13:N52))</f>
        <v>1</v>
      </c>
    </row>
    <row r="12" spans="1:14" x14ac:dyDescent="0.45">
      <c r="G12" s="2" t="s">
        <v>547</v>
      </c>
      <c r="J12" s="2" t="s">
        <v>546</v>
      </c>
      <c r="M12" t="s">
        <v>9</v>
      </c>
    </row>
    <row r="13" spans="1:14" x14ac:dyDescent="0.45">
      <c r="B13" s="68" cm="1">
        <f t="array" aca="1" ref="B13:C52" ca="1">RandomVariants(40,2,TRUE,FALSE,"Windows")</f>
        <v>520259</v>
      </c>
      <c r="C13" s="68">
        <f ca="1"/>
        <v>-5.3926763741604402E-8</v>
      </c>
      <c r="E13" s="9" t="str" cm="1">
        <f t="array" aca="1" ref="E13" ca="1">CSVWrite(Data,"")</f>
        <v xml:space="preserve">520259,-5.39267637416044E-08
"2054-Jun-14",""
"FALSE",""
False,"Ğ¶¯mťY¶"
"-29249.2509653799","Ń"
#FIELD!,-718136063.36944
38816,"÷äSŮ-ņī{ž_x000D_
´wĀíÌđļ9[F"
"-760637751.297664","Ówś:RƆŖŒƒyĖĉƈ½6Ŧ]}Ă"
"",#NAME?
#REF!,53185
"-7.23477342325227E-02",True
38916,"-5.16464738925783E-08"
941178,"ŋĨ"
473497.212112585,#DIV/0!
"",#UNKNOWN!
"",0
"1.77502433700744E-02","2059-Jul-22"
548056,"2061-May-31"
0,"FALSE"
"","FALSE"
-376983,""
0,0
60834,""
#N/A,"TRUE"
False,"10573640.9894364"
"Here's a carriage return (ascii 13):_x000D_and here's a line feed (ascii 10):
and here's both together:_x000D_
",False
-2.80975620376976E-05,0
#DIV/0!,""
"kQāúŞ",True
"-6.94235778606383E-02",0
"´ņŋĂ¥úĕù7Ř7YÂ¾Ş6ŭz4",True
"1996-Apr-17",0
4.11532030694795E-08,"-109.086781035464"
#GETTING_DATA!,"ŪØ"
59582,-10.9821550857409
"TRUE","-2.40391020291097E-03"
"TRUE",-4.42941161279511E-05
"TRUE",55687
"-98738.2565059929",False
"","2005-Mar-28"
</v>
      </c>
      <c r="F13" s="14" t="s">
        <v>93</v>
      </c>
      <c r="G13" s="68" t="str" cm="1">
        <f t="array" aca="1" ref="G13:H52" ca="1">CSVRead(CSVContents,FALSE)</f>
        <v>520259</v>
      </c>
      <c r="H13" s="68" t="str">
        <f ca="1"/>
        <v>-5.39267637416044E-08</v>
      </c>
      <c r="J13" s="68" cm="1">
        <f t="array" aca="1" ref="J13:K52" ca="1">CSVRead(CSVContents,"NDBE")</f>
        <v>520259</v>
      </c>
      <c r="K13" s="68">
        <f ca="1"/>
        <v>-5.3926763741604402E-8</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t="str">
        <f ca="1"/>
        <v>2054-Jun-14</v>
      </c>
      <c r="C14" s="68" t="str">
        <f ca="1"/>
        <v/>
      </c>
      <c r="G14" s="68" t="str">
        <f ca="1"/>
        <v>2054-Jun-14</v>
      </c>
      <c r="H14" s="68" t="str">
        <f ca="1"/>
        <v/>
      </c>
      <c r="J14" s="68" t="str">
        <f ca="1"/>
        <v>2054-Jun-14</v>
      </c>
      <c r="K14" s="68" t="str">
        <f ca="1"/>
        <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t="str">
        <f ca="1"/>
        <v>FALSE</v>
      </c>
      <c r="C15" s="68" t="str">
        <f ca="1"/>
        <v/>
      </c>
      <c r="G15" s="68" t="str">
        <f ca="1"/>
        <v>FALSE</v>
      </c>
      <c r="H15" s="68" t="str">
        <f ca="1"/>
        <v/>
      </c>
      <c r="J15" s="68" t="str">
        <f ca="1"/>
        <v>FALSE</v>
      </c>
      <c r="K15" s="68" t="str">
        <f ca="1"/>
        <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b">
        <f ca="1"/>
        <v>0</v>
      </c>
      <c r="C16" s="68" t="str">
        <f ca="1"/>
        <v>Ğ¶¯mťY¶</v>
      </c>
      <c r="G16" s="68" t="str">
        <f ca="1"/>
        <v>False</v>
      </c>
      <c r="H16" s="68" t="str">
        <f ca="1"/>
        <v>Ğ¶¯mťY¶</v>
      </c>
      <c r="J16" s="68" t="b">
        <f ca="1"/>
        <v>0</v>
      </c>
      <c r="K16" s="68" t="str">
        <f ca="1"/>
        <v>Ğ¶¯mťY¶</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t="str">
        <f ca="1"/>
        <v>-29249.2509653799</v>
      </c>
      <c r="C17" s="68" t="str">
        <f ca="1"/>
        <v>Ń</v>
      </c>
      <c r="G17" s="68" t="str">
        <f ca="1"/>
        <v>-29249.2509653799</v>
      </c>
      <c r="H17" s="68" t="str">
        <f ca="1"/>
        <v>Ń</v>
      </c>
      <c r="J17" s="68" t="str">
        <f ca="1"/>
        <v>-29249.2509653799</v>
      </c>
      <c r="K17" s="68" t="str">
        <f ca="1"/>
        <v>Ń</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t="str">
        <f ca="1"/>
        <v/>
      </c>
      <c r="C18" s="68">
        <f ca="1"/>
        <v>-718136063.36943996</v>
      </c>
      <c r="G18" s="68" t="str">
        <f ca="1"/>
        <v>#FIELD!</v>
      </c>
      <c r="H18" s="68" t="str">
        <f ca="1"/>
        <v>-718136063.36944</v>
      </c>
      <c r="J18" s="68" t="str">
        <f ca="1"/>
        <v/>
      </c>
      <c r="K18" s="68">
        <f ca="1"/>
        <v>-718136063.36943996</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f ca="1"/>
        <v>38816</v>
      </c>
      <c r="C19" s="68" t="str">
        <f ca="1"/>
        <v>÷äSŮ-ņī{ž_x000D_
´wĀíÌđļ9[F</v>
      </c>
      <c r="G19" s="68" t="str">
        <f ca="1"/>
        <v>38816</v>
      </c>
      <c r="H19" s="68" t="str">
        <f ca="1"/>
        <v>÷äSŮ-ņī{ž_x000D_
´wĀíÌđļ9[F</v>
      </c>
      <c r="J19" s="68">
        <f ca="1"/>
        <v>38816</v>
      </c>
      <c r="K19" s="68" t="str">
        <f ca="1"/>
        <v>÷äSŮ-ņī{ž_x000D_
´wĀíÌđļ9[F</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str">
        <f ca="1"/>
        <v>-760637751.297664</v>
      </c>
      <c r="C20" s="68" t="str">
        <f ca="1"/>
        <v>Ówś:RƆŖŒƒyĖĉƈ½6Ŧ]}Ă</v>
      </c>
      <c r="G20" s="68" t="str">
        <f ca="1"/>
        <v>-760637751.297664</v>
      </c>
      <c r="H20" s="68" t="str">
        <f ca="1"/>
        <v>Ówś:RƆŖŒƒyĖĉƈ½6Ŧ]}Ă</v>
      </c>
      <c r="J20" s="68" t="str">
        <f ca="1"/>
        <v>-760637751.297664</v>
      </c>
      <c r="K20" s="68" t="str">
        <f ca="1"/>
        <v>Ówś:RƆŖŒƒyĖĉƈ½6Ŧ]}Ă</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str">
        <f ca="1"/>
        <v/>
      </c>
      <c r="C21" s="68" t="e">
        <f ca="1"/>
        <v>#NAME?</v>
      </c>
      <c r="G21" s="68" t="str">
        <f ca="1"/>
        <v/>
      </c>
      <c r="H21" s="68" t="str">
        <f ca="1"/>
        <v>#NAME?</v>
      </c>
      <c r="J21" s="68" t="str">
        <f ca="1"/>
        <v/>
      </c>
      <c r="K21" s="68" t="e">
        <f ca="1"/>
        <v>#NAME?</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t="e">
        <f ca="1"/>
        <v>#REF!</v>
      </c>
      <c r="C22" s="68">
        <f ca="1"/>
        <v>53185</v>
      </c>
      <c r="G22" s="68" t="str">
        <f ca="1"/>
        <v>#REF!</v>
      </c>
      <c r="H22" s="68" t="str">
        <f ca="1"/>
        <v>53185</v>
      </c>
      <c r="J22" s="68" t="e">
        <f ca="1"/>
        <v>#REF!</v>
      </c>
      <c r="K22" s="68">
        <f ca="1"/>
        <v>53185</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t="str">
        <f ca="1"/>
        <v>-7.23477342325227E-02</v>
      </c>
      <c r="C23" s="68" t="b">
        <f ca="1"/>
        <v>1</v>
      </c>
      <c r="G23" s="68" t="str">
        <f ca="1"/>
        <v>-7.23477342325227E-02</v>
      </c>
      <c r="H23" s="68" t="str">
        <f ca="1"/>
        <v>True</v>
      </c>
      <c r="J23" s="68" t="str">
        <f ca="1"/>
        <v>-7.23477342325227E-02</v>
      </c>
      <c r="K23" s="68" t="b">
        <f ca="1"/>
        <v>1</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f ca="1"/>
        <v>38916</v>
      </c>
      <c r="C24" s="68" t="str">
        <f ca="1"/>
        <v>-5.16464738925783E-08</v>
      </c>
      <c r="G24" s="68" t="str">
        <f ca="1"/>
        <v>38916</v>
      </c>
      <c r="H24" s="68" t="str">
        <f ca="1"/>
        <v>-5.16464738925783E-08</v>
      </c>
      <c r="J24" s="68">
        <f ca="1"/>
        <v>38916</v>
      </c>
      <c r="K24" s="68" t="str">
        <f ca="1"/>
        <v>-5.16464738925783E-08</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f ca="1"/>
        <v>941178</v>
      </c>
      <c r="C25" s="68" t="str">
        <f ca="1"/>
        <v>ŋĨ</v>
      </c>
      <c r="G25" s="68" t="str">
        <f ca="1"/>
        <v>941178</v>
      </c>
      <c r="H25" s="68" t="str">
        <f ca="1"/>
        <v>ŋĨ</v>
      </c>
      <c r="J25" s="68">
        <f ca="1"/>
        <v>941178</v>
      </c>
      <c r="K25" s="68" t="str">
        <f ca="1"/>
        <v>ŋĨ</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f ca="1"/>
        <v>473497.21211258502</v>
      </c>
      <c r="C26" s="68" t="e">
        <f ca="1"/>
        <v>#DIV/0!</v>
      </c>
      <c r="G26" s="68" t="str">
        <f ca="1"/>
        <v>473497.212112585</v>
      </c>
      <c r="H26" s="68" t="str">
        <f ca="1"/>
        <v>#DIV/0!</v>
      </c>
      <c r="J26" s="68">
        <f ca="1"/>
        <v>473497.21211258502</v>
      </c>
      <c r="K26" s="68" t="e">
        <f ca="1"/>
        <v>#DIV/0!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t="str">
        <f ca="1"/>
        <v/>
      </c>
      <c r="C27" s="68" t="str">
        <f ca="1"/>
        <v/>
      </c>
      <c r="G27" s="68" t="str">
        <f ca="1"/>
        <v/>
      </c>
      <c r="H27" s="68" t="str">
        <f ca="1"/>
        <v>#UNKNOWN!</v>
      </c>
      <c r="J27" s="68" t="str">
        <f ca="1"/>
        <v/>
      </c>
      <c r="K27" s="68" t="str">
        <f ca="1"/>
        <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str">
        <f ca="1"/>
        <v/>
      </c>
      <c r="C28" s="68">
        <f ca="1"/>
        <v>0</v>
      </c>
      <c r="G28" s="68" t="str">
        <f ca="1"/>
        <v/>
      </c>
      <c r="H28" s="68" t="str">
        <f ca="1"/>
        <v>0</v>
      </c>
      <c r="J28" s="68" t="str">
        <f ca="1"/>
        <v/>
      </c>
      <c r="K28" s="68">
        <f ca="1"/>
        <v>0</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str">
        <f ca="1"/>
        <v>1.77502433700744E-02</v>
      </c>
      <c r="C29" s="68" t="str">
        <f ca="1"/>
        <v>2059-Jul-22</v>
      </c>
      <c r="G29" s="68" t="str">
        <f ca="1"/>
        <v>1.77502433700744E-02</v>
      </c>
      <c r="H29" s="68" t="str">
        <f ca="1"/>
        <v>2059-Jul-22</v>
      </c>
      <c r="J29" s="68" t="str">
        <f ca="1"/>
        <v>1.77502433700744E-02</v>
      </c>
      <c r="K29" s="68" t="str">
        <f ca="1"/>
        <v>2059-Jul-22</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f ca="1"/>
        <v>548056</v>
      </c>
      <c r="C30" s="68" t="str">
        <f ca="1"/>
        <v>2061-May-31</v>
      </c>
      <c r="G30" s="68" t="str">
        <f ca="1"/>
        <v>548056</v>
      </c>
      <c r="H30" s="68" t="str">
        <f ca="1"/>
        <v>2061-May-31</v>
      </c>
      <c r="J30" s="68">
        <f ca="1"/>
        <v>548056</v>
      </c>
      <c r="K30" s="68" t="str">
        <f ca="1"/>
        <v>2061-May-31</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f ca="1"/>
        <v>0</v>
      </c>
      <c r="C31" s="68" t="str">
        <f ca="1"/>
        <v>FALSE</v>
      </c>
      <c r="G31" s="68" t="str">
        <f ca="1"/>
        <v>0</v>
      </c>
      <c r="H31" s="68" t="str">
        <f ca="1"/>
        <v>FALSE</v>
      </c>
      <c r="J31" s="68">
        <f ca="1"/>
        <v>0</v>
      </c>
      <c r="K31" s="68" t="str">
        <f ca="1"/>
        <v>FALSE</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t="str">
        <f ca="1"/>
        <v/>
      </c>
      <c r="C32" s="68" t="str">
        <f ca="1"/>
        <v>FALSE</v>
      </c>
      <c r="G32" s="68" t="str">
        <f ca="1"/>
        <v/>
      </c>
      <c r="H32" s="68" t="str">
        <f ca="1"/>
        <v>FALSE</v>
      </c>
      <c r="J32" s="68" t="str">
        <f ca="1"/>
        <v/>
      </c>
      <c r="K32" s="68" t="str">
        <f ca="1"/>
        <v>FALSE</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f ca="1"/>
        <v>-376983</v>
      </c>
      <c r="C33" s="68" t="str">
        <f ca="1"/>
        <v/>
      </c>
      <c r="G33" s="68" t="str">
        <f ca="1"/>
        <v>-376983</v>
      </c>
      <c r="H33" s="68" t="str">
        <f ca="1"/>
        <v/>
      </c>
      <c r="J33" s="68">
        <f ca="1"/>
        <v>-376983</v>
      </c>
      <c r="K33" s="68"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f ca="1"/>
        <v>0</v>
      </c>
      <c r="C34" s="68">
        <f ca="1"/>
        <v>0</v>
      </c>
      <c r="G34" s="68" t="str">
        <f ca="1"/>
        <v>0</v>
      </c>
      <c r="H34" s="68" t="str">
        <f ca="1"/>
        <v>0</v>
      </c>
      <c r="J34" s="68">
        <f ca="1"/>
        <v>0</v>
      </c>
      <c r="K34" s="68">
        <f ca="1"/>
        <v>0</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f ca="1"/>
        <v>60834</v>
      </c>
      <c r="C35" s="68" t="str">
        <f ca="1"/>
        <v/>
      </c>
      <c r="G35" s="68" t="str">
        <f ca="1"/>
        <v>60834</v>
      </c>
      <c r="H35" s="68" t="str">
        <f ca="1"/>
        <v/>
      </c>
      <c r="J35" s="68">
        <f ca="1"/>
        <v>60834</v>
      </c>
      <c r="K35" s="68"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e">
        <f ca="1"/>
        <v>#N/A</v>
      </c>
      <c r="C36" s="68" t="str">
        <f ca="1"/>
        <v>TRUE</v>
      </c>
      <c r="G36" s="68" t="str">
        <f ca="1"/>
        <v>#N/A</v>
      </c>
      <c r="H36" s="68" t="str">
        <f ca="1"/>
        <v>TRUE</v>
      </c>
      <c r="J36" s="68" t="e">
        <f ca="1"/>
        <v>#N/A</v>
      </c>
      <c r="K36" s="68" t="str">
        <f ca="1"/>
        <v>TRUE</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b">
        <f ca="1"/>
        <v>0</v>
      </c>
      <c r="C37" s="68" t="str">
        <f ca="1"/>
        <v>10573640.9894364</v>
      </c>
      <c r="G37" s="68" t="str">
        <f ca="1"/>
        <v>False</v>
      </c>
      <c r="H37" s="68" t="str">
        <f ca="1"/>
        <v>10573640.9894364</v>
      </c>
      <c r="J37" s="68" t="b">
        <f ca="1"/>
        <v>0</v>
      </c>
      <c r="K37" s="68" t="str">
        <f ca="1"/>
        <v>10573640.9894364</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t="str">
        <f ca="1"/>
        <v xml:space="preserve">Here's a carriage return (ascii 13):_x000D_and here's a line feed (ascii 10):
and here's both together:_x000D_
</v>
      </c>
      <c r="C38" s="68" t="b">
        <f ca="1"/>
        <v>0</v>
      </c>
      <c r="G38" s="68" t="str">
        <f ca="1"/>
        <v xml:space="preserve">Here's a carriage return (ascii 13):_x000D_and here's a line feed (ascii 10):
and here's both together:_x000D_
</v>
      </c>
      <c r="H38" s="68" t="str">
        <f ca="1"/>
        <v>False</v>
      </c>
      <c r="J38" s="68" t="str">
        <f ca="1"/>
        <v xml:space="preserve">Here's a carriage return (ascii 13):_x000D_and here's a line feed (ascii 10):
and here's both together:_x000D_
</v>
      </c>
      <c r="K38" s="68" t="b">
        <f ca="1"/>
        <v>0</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f ca="1"/>
        <v>-2.8097562037697601E-5</v>
      </c>
      <c r="C39" s="68">
        <f ca="1"/>
        <v>0</v>
      </c>
      <c r="G39" s="68" t="str">
        <f ca="1"/>
        <v>-2.80975620376976E-05</v>
      </c>
      <c r="H39" s="68" t="str">
        <f ca="1"/>
        <v>0</v>
      </c>
      <c r="J39" s="68">
        <f ca="1"/>
        <v>-2.8097562037697601E-5</v>
      </c>
      <c r="K39" s="68">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t="e">
        <f ca="1"/>
        <v>#DIV/0!</v>
      </c>
      <c r="C40" s="68" t="str">
        <f ca="1"/>
        <v/>
      </c>
      <c r="G40" s="68" t="str">
        <f ca="1"/>
        <v>#DIV/0!</v>
      </c>
      <c r="H40" s="68" t="str">
        <f ca="1"/>
        <v/>
      </c>
      <c r="J40" s="68" t="e">
        <f ca="1"/>
        <v>#DIV/0!</v>
      </c>
      <c r="K40" s="68" t="str">
        <f ca="1"/>
        <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t="str">
        <f ca="1"/>
        <v>kQāúŞ</v>
      </c>
      <c r="C41" s="68" t="b">
        <f ca="1"/>
        <v>1</v>
      </c>
      <c r="G41" s="68" t="str">
        <f ca="1"/>
        <v>kQāúŞ</v>
      </c>
      <c r="H41" s="68" t="str">
        <f ca="1"/>
        <v>True</v>
      </c>
      <c r="J41" s="68" t="str">
        <f ca="1"/>
        <v>kQāúŞ</v>
      </c>
      <c r="K41" s="68" t="b">
        <f ca="1"/>
        <v>1</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t="str">
        <f ca="1"/>
        <v>-6.94235778606383E-02</v>
      </c>
      <c r="C42" s="68">
        <f ca="1"/>
        <v>0</v>
      </c>
      <c r="G42" s="68" t="str">
        <f ca="1"/>
        <v>-6.94235778606383E-02</v>
      </c>
      <c r="H42" s="68" t="str">
        <f ca="1"/>
        <v>0</v>
      </c>
      <c r="J42" s="68" t="str">
        <f ca="1"/>
        <v>-6.94235778606383E-02</v>
      </c>
      <c r="K42" s="68">
        <f ca="1"/>
        <v>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t="str">
        <f ca="1"/>
        <v>´ņŋĂ¥úĕù7Ř7YÂ¾Ş6ŭz4</v>
      </c>
      <c r="C43" s="68" t="b">
        <f ca="1"/>
        <v>1</v>
      </c>
      <c r="G43" s="68" t="str">
        <f ca="1"/>
        <v>´ņŋĂ¥úĕù7Ř7YÂ¾Ş6ŭz4</v>
      </c>
      <c r="H43" s="68" t="str">
        <f ca="1"/>
        <v>True</v>
      </c>
      <c r="J43" s="68" t="str">
        <f ca="1"/>
        <v>´ņŋĂ¥úĕù7Ř7YÂ¾Ş6ŭz4</v>
      </c>
      <c r="K43" s="68" t="b">
        <f ca="1"/>
        <v>1</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t="str">
        <f ca="1"/>
        <v>1996-Apr-17</v>
      </c>
      <c r="C44" s="68">
        <f ca="1"/>
        <v>0</v>
      </c>
      <c r="G44" s="68" t="str">
        <f ca="1"/>
        <v>1996-Apr-17</v>
      </c>
      <c r="H44" s="68" t="str">
        <f ca="1"/>
        <v>0</v>
      </c>
      <c r="J44" s="68" t="str">
        <f ca="1"/>
        <v>1996-Apr-17</v>
      </c>
      <c r="K44" s="68">
        <f ca="1"/>
        <v>0</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f ca="1"/>
        <v>4.1153203069479499E-8</v>
      </c>
      <c r="C45" s="68" t="str">
        <f ca="1"/>
        <v>-109.086781035464</v>
      </c>
      <c r="G45" s="68" t="str">
        <f ca="1"/>
        <v>4.11532030694795E-08</v>
      </c>
      <c r="H45" s="68" t="str">
        <f ca="1"/>
        <v>-109.086781035464</v>
      </c>
      <c r="J45" s="68">
        <f ca="1"/>
        <v>4.1153203069479499E-8</v>
      </c>
      <c r="K45" s="68" t="str">
        <f ca="1"/>
        <v>-109.086781035464</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t="e">
        <f ca="1"/>
        <v>#N/A</v>
      </c>
      <c r="C46" s="68" t="str">
        <f ca="1"/>
        <v>ŪØ</v>
      </c>
      <c r="G46" s="68" t="str">
        <f ca="1"/>
        <v>#GETTING_DATA!</v>
      </c>
      <c r="H46" s="68" t="str">
        <f ca="1"/>
        <v>ŪØ</v>
      </c>
      <c r="J46" s="68" t="e">
        <f ca="1"/>
        <v>#N/A</v>
      </c>
      <c r="K46" s="68" t="str">
        <f ca="1"/>
        <v>ŪØ</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f ca="1"/>
        <v>59582</v>
      </c>
      <c r="C47" s="68">
        <f ca="1"/>
        <v>-10.982155085740899</v>
      </c>
      <c r="G47" s="68" t="str">
        <f ca="1"/>
        <v>59582</v>
      </c>
      <c r="H47" s="68" t="str">
        <f ca="1"/>
        <v>-10.9821550857409</v>
      </c>
      <c r="J47" s="68">
        <f ca="1"/>
        <v>59582</v>
      </c>
      <c r="K47" s="68">
        <f ca="1"/>
        <v>-10.982155085740899</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t="str">
        <f ca="1"/>
        <v>TRUE</v>
      </c>
      <c r="C48" s="68" t="str">
        <f ca="1"/>
        <v>-2.40391020291097E-03</v>
      </c>
      <c r="G48" s="68" t="str">
        <f ca="1"/>
        <v>TRUE</v>
      </c>
      <c r="H48" s="68" t="str">
        <f ca="1"/>
        <v>-2.40391020291097E-03</v>
      </c>
      <c r="J48" s="68" t="str">
        <f ca="1"/>
        <v>TRUE</v>
      </c>
      <c r="K48" s="68" t="str">
        <f ca="1"/>
        <v>-2.40391020291097E-03</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t="str">
        <f ca="1"/>
        <v>TRUE</v>
      </c>
      <c r="C49" s="68">
        <f ca="1"/>
        <v>-4.42941161279511E-5</v>
      </c>
      <c r="G49" s="68" t="str">
        <f ca="1"/>
        <v>TRUE</v>
      </c>
      <c r="H49" s="68" t="str">
        <f ca="1"/>
        <v>-4.42941161279511E-05</v>
      </c>
      <c r="J49" s="68" t="str">
        <f ca="1"/>
        <v>TRUE</v>
      </c>
      <c r="K49" s="68">
        <f ca="1"/>
        <v>-4.42941161279511E-5</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t="str">
        <f ca="1"/>
        <v>TRUE</v>
      </c>
      <c r="C50" s="68">
        <f ca="1"/>
        <v>55687</v>
      </c>
      <c r="G50" s="68" t="str">
        <f ca="1"/>
        <v>TRUE</v>
      </c>
      <c r="H50" s="68" t="str">
        <f ca="1"/>
        <v>55687</v>
      </c>
      <c r="J50" s="68" t="str">
        <f ca="1"/>
        <v>TRUE</v>
      </c>
      <c r="K50" s="68">
        <f ca="1"/>
        <v>55687</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t="str">
        <f ca="1"/>
        <v>-98738.2565059929</v>
      </c>
      <c r="C51" s="68" t="b">
        <f ca="1"/>
        <v>0</v>
      </c>
      <c r="G51" s="68" t="str">
        <f ca="1"/>
        <v>-98738.2565059929</v>
      </c>
      <c r="H51" s="68" t="str">
        <f ca="1"/>
        <v>False</v>
      </c>
      <c r="J51" s="68" t="str">
        <f ca="1"/>
        <v>-98738.2565059929</v>
      </c>
      <c r="K51" s="68" t="b">
        <f ca="1"/>
        <v>0</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t="str">
        <f ca="1"/>
        <v/>
      </c>
      <c r="C52" s="68" t="str">
        <f ca="1"/>
        <v>2005-Mar-28</v>
      </c>
      <c r="G52" s="68" t="str">
        <f ca="1"/>
        <v/>
      </c>
      <c r="H52" s="68" t="str">
        <f ca="1"/>
        <v>2005-Mar-28</v>
      </c>
      <c r="J52" s="68" t="str">
        <f ca="1"/>
        <v/>
      </c>
      <c r="K52" s="68" t="str">
        <f ca="1"/>
        <v>2005-Mar-28</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1" priority="75" operator="equal">
      <formula>FALSE</formula>
    </cfRule>
    <cfRule type="cellIs" dxfId="90" priority="76" operator="equal">
      <formula>TRUE</formula>
    </cfRule>
  </conditionalFormatting>
  <conditionalFormatting sqref="M11">
    <cfRule type="cellIs" dxfId="89" priority="73" operator="equal">
      <formula>FALSE</formula>
    </cfRule>
    <cfRule type="cellIs" dxfId="88" priority="74" operator="equal">
      <formula>TRUE</formula>
    </cfRule>
  </conditionalFormatting>
  <conditionalFormatting sqref="B13:C52">
    <cfRule type="expression" dxfId="87" priority="13">
      <formula>ISNUMBER(B13)</formula>
    </cfRule>
    <cfRule type="expression" dxfId="86" priority="14">
      <formula>ISLOGICAL(B13)</formula>
    </cfRule>
    <cfRule type="expression" dxfId="85" priority="15">
      <formula>ISERROR(B13)</formula>
    </cfRule>
    <cfRule type="expression" dxfId="84" priority="16">
      <formula>ISNUMBER(SEARCH(CHAR(10),B13))</formula>
    </cfRule>
    <cfRule type="expression" dxfId="83" priority="17">
      <formula>ISNUMBER(SEARCH("""",B13))</formula>
    </cfRule>
    <cfRule type="expression" dxfId="82" priority="18">
      <formula>ISTEXT(B13)</formula>
    </cfRule>
  </conditionalFormatting>
  <conditionalFormatting sqref="G13:H52">
    <cfRule type="expression" dxfId="81" priority="7">
      <formula>ISNUMBER(G13)</formula>
    </cfRule>
    <cfRule type="expression" dxfId="80" priority="8">
      <formula>ISLOGICAL(G13)</formula>
    </cfRule>
    <cfRule type="expression" dxfId="79" priority="9">
      <formula>ISERROR(G13)</formula>
    </cfRule>
    <cfRule type="expression" dxfId="78" priority="10">
      <formula>ISNUMBER(SEARCH(CHAR(10),G13))</formula>
    </cfRule>
    <cfRule type="expression" dxfId="77" priority="11">
      <formula>ISNUMBER(SEARCH("""",G13))</formula>
    </cfRule>
    <cfRule type="expression" dxfId="76" priority="12">
      <formula>ISTEXT(G13)</formula>
    </cfRule>
  </conditionalFormatting>
  <conditionalFormatting sqref="J13:K52">
    <cfRule type="expression" dxfId="75" priority="1">
      <formula>ISNUMBER(J13)</formula>
    </cfRule>
    <cfRule type="expression" dxfId="74" priority="2">
      <formula>ISLOGICAL(J13)</formula>
    </cfRule>
    <cfRule type="expression" dxfId="73" priority="3">
      <formula>ISERROR(J13)</formula>
    </cfRule>
    <cfRule type="expression" dxfId="72" priority="4">
      <formula>ISNUMBER(SEARCH(CHAR(10),J13))</formula>
    </cfRule>
    <cfRule type="expression" dxfId="71" priority="5">
      <formula>ISNUMBER(SEARCH("""",J13))</formula>
    </cfRule>
    <cfRule type="expression" dxfId="70"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22"/>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1328125" bestFit="1" customWidth="1"/>
    <col min="13" max="13" width="4.59765625" customWidth="1"/>
    <col min="14" max="14" width="7.3984375" bestFit="1" customWidth="1"/>
    <col min="15" max="21" width="18" bestFit="1" customWidth="1"/>
  </cols>
  <sheetData>
    <row r="1" spans="2:21" ht="28.5" x14ac:dyDescent="0.85">
      <c r="B1" s="1" t="s">
        <v>550</v>
      </c>
    </row>
    <row r="3" spans="2:21" x14ac:dyDescent="0.45">
      <c r="B3" s="3" t="s">
        <v>549</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7" t="s">
        <v>359</v>
      </c>
      <c r="C6" s="67" t="s">
        <v>360</v>
      </c>
      <c r="D6" s="67" t="s">
        <v>361</v>
      </c>
      <c r="E6" s="67" t="s">
        <v>362</v>
      </c>
      <c r="F6" s="67" t="s">
        <v>363</v>
      </c>
      <c r="G6" s="67" t="s">
        <v>364</v>
      </c>
      <c r="H6" s="67" t="s">
        <v>365</v>
      </c>
      <c r="I6" s="67" t="s">
        <v>366</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aca="1" ref="B7" ca="1">_xlfn.IFS(ISNUMBER(C7),"Number",ISTEXT(C7),"String",ISLOGICAL(C7),"Boolean",ISERROR(C7),"Error")</f>
        <v>Number</v>
      </c>
      <c r="C7" s="67">
        <v>44424</v>
      </c>
      <c r="D7" s="67">
        <v>44424</v>
      </c>
      <c r="E7" s="67">
        <v>44424</v>
      </c>
      <c r="F7" s="67">
        <v>44424</v>
      </c>
      <c r="G7" s="67">
        <v>44424</v>
      </c>
      <c r="H7" s="67">
        <v>44424</v>
      </c>
      <c r="I7" s="67">
        <v>44424</v>
      </c>
      <c r="K7" s="9" t="s">
        <v>361</v>
      </c>
      <c r="L7" s="9" t="s">
        <v>203</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49</v>
      </c>
      <c r="C8" s="67">
        <v>44432.534178240741</v>
      </c>
      <c r="D8" s="67">
        <v>44432.534178240741</v>
      </c>
      <c r="E8" s="67">
        <v>44432.534178240741</v>
      </c>
      <c r="F8" s="67">
        <v>44432.534178240741</v>
      </c>
      <c r="G8" s="67">
        <v>44432.534178240741</v>
      </c>
      <c r="H8" s="67">
        <v>44432.534178240741</v>
      </c>
      <c r="I8" s="67">
        <v>44432.534178240741</v>
      </c>
      <c r="K8" s="9" t="s">
        <v>362</v>
      </c>
      <c r="L8" s="9" t="s">
        <v>212</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aca="1" ref="B9" ca="1">_xlfn.IFS(ISNUMBER(C9),"Number",ISTEXT(C9),"String",ISLOGICAL(C9),"Boolean",ISERROR(C9),"Error")</f>
        <v>Boolean</v>
      </c>
      <c r="C9" s="67" t="b">
        <v>1</v>
      </c>
      <c r="D9" s="67" t="b">
        <v>1</v>
      </c>
      <c r="E9" s="67" t="b">
        <v>1</v>
      </c>
      <c r="F9" s="67" t="b">
        <v>1</v>
      </c>
      <c r="G9" s="67" t="b">
        <v>1</v>
      </c>
      <c r="H9" s="67" t="b">
        <v>1</v>
      </c>
      <c r="I9" s="67" t="b">
        <v>1</v>
      </c>
      <c r="K9" s="9" t="s">
        <v>363</v>
      </c>
      <c r="L9" s="66" t="s">
        <v>367</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aca="1" ref="B10" ca="1">_xlfn.IFS(ISNUMBER(C10),"Number",ISTEXT(C10),"String",ISLOGICAL(C10),"Boolean",ISERROR(C10),"Error")</f>
        <v>Error</v>
      </c>
      <c r="C10" s="67" t="e">
        <f ca="1">1/0</f>
        <v>#DIV/0!</v>
      </c>
      <c r="D10" s="67" t="e">
        <f t="shared" ref="D10:I10" ca="1" si="0">1/0</f>
        <v>#DIV/0!</v>
      </c>
      <c r="E10" s="67" t="e">
        <f t="shared" ca="1" si="0"/>
        <v>#DIV/0!</v>
      </c>
      <c r="F10" s="67" t="e">
        <f t="shared" ca="1" si="0"/>
        <v>#DIV/0!</v>
      </c>
      <c r="G10" s="67" t="e">
        <f t="shared" ca="1" si="0"/>
        <v>#DIV/0!</v>
      </c>
      <c r="H10" s="67" t="e">
        <f t="shared" ca="1" si="0"/>
        <v>#DIV/0!</v>
      </c>
      <c r="I10" s="67" t="e">
        <f t="shared" ca="1" si="0"/>
        <v>#DIV/0!</v>
      </c>
      <c r="K10" s="9" t="s">
        <v>364</v>
      </c>
      <c r="L10" s="9" t="s">
        <v>216</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aca="1" ref="B11" ca="1">_xlfn.IFS(ISNUMBER(C11),"Number",ISTEXT(C11),"String",ISLOGICAL(C11),"Boolean",ISERROR(C11),"Error")</f>
        <v>String</v>
      </c>
      <c r="C11" s="67" t="s">
        <v>205</v>
      </c>
      <c r="D11" s="67" t="s">
        <v>205</v>
      </c>
      <c r="E11" s="67" t="s">
        <v>205</v>
      </c>
      <c r="F11" s="67" t="s">
        <v>205</v>
      </c>
      <c r="G11" s="67" t="s">
        <v>205</v>
      </c>
      <c r="H11" s="67" t="s">
        <v>205</v>
      </c>
      <c r="I11" s="67" t="s">
        <v>205</v>
      </c>
      <c r="K11" s="9" t="s">
        <v>365</v>
      </c>
      <c r="L11" s="9" t="s">
        <v>217</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288</v>
      </c>
      <c r="D12" s="67" t="s">
        <v>288</v>
      </c>
      <c r="E12" s="67" t="s">
        <v>288</v>
      </c>
      <c r="F12" s="67" t="s">
        <v>288</v>
      </c>
      <c r="G12" s="67" t="s">
        <v>288</v>
      </c>
      <c r="H12" s="67" t="s">
        <v>288</v>
      </c>
      <c r="I12" s="67" t="s">
        <v>288</v>
      </c>
      <c r="K12" s="9" t="s">
        <v>366</v>
      </c>
      <c r="L12" s="66" t="s">
        <v>368</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aca="1" ref="B13" ca="1">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aca="1" ref="B14" ca="1">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aca="1" ref="B15" ca="1">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211</v>
      </c>
      <c r="D16" s="67" t="s">
        <v>211</v>
      </c>
      <c r="E16" s="67" t="s">
        <v>211</v>
      </c>
      <c r="F16" s="67" t="s">
        <v>211</v>
      </c>
      <c r="G16" s="67" t="s">
        <v>211</v>
      </c>
      <c r="H16" s="67" t="s">
        <v>211</v>
      </c>
      <c r="I16" s="67" t="s">
        <v>211</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aca="1" ref="B17" ca="1">_xlfn.IFS(ISNUMBER(C17),"Number",ISTEXT(C17),"String",ISLOGICAL(C17),"Boolean",ISERROR(C17),"Error")</f>
        <v>String</v>
      </c>
      <c r="C17" s="67" t="s">
        <v>329</v>
      </c>
      <c r="D17" s="67" t="s">
        <v>329</v>
      </c>
      <c r="E17" s="67" t="s">
        <v>329</v>
      </c>
      <c r="F17" s="67" t="s">
        <v>329</v>
      </c>
      <c r="G17" s="67" t="s">
        <v>329</v>
      </c>
      <c r="H17" s="67" t="s">
        <v>329</v>
      </c>
      <c r="I17" s="67" t="s">
        <v>329</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69" priority="13">
      <formula>ISNUMBER(B6)</formula>
    </cfRule>
    <cfRule type="expression" dxfId="68" priority="14">
      <formula>ISLOGICAL(B6)</formula>
    </cfRule>
    <cfRule type="expression" dxfId="67" priority="15">
      <formula>ISERROR(B6)</formula>
    </cfRule>
    <cfRule type="expression" dxfId="66" priority="16">
      <formula>ISNUMBER(SEARCH(CHAR(10),B6))</formula>
    </cfRule>
    <cfRule type="expression" dxfId="65" priority="17">
      <formula>ISNUMBER(SEARCH("""",B6))</formula>
    </cfRule>
    <cfRule type="expression" dxfId="64" priority="18">
      <formula>ISTEXT(B6)</formula>
    </cfRule>
  </conditionalFormatting>
  <conditionalFormatting sqref="N6:U17">
    <cfRule type="expression" dxfId="63" priority="1">
      <formula>ISNUMBER(N6)</formula>
    </cfRule>
    <cfRule type="expression" dxfId="62" priority="2">
      <formula>ISLOGICAL(N6)</formula>
    </cfRule>
    <cfRule type="expression" dxfId="61" priority="3">
      <formula>ISERROR(N6)</formula>
    </cfRule>
    <cfRule type="expression" dxfId="60" priority="4">
      <formula>ISNUMBER(SEARCH(CHAR(10),N6))</formula>
    </cfRule>
    <cfRule type="expression" dxfId="59" priority="5">
      <formula>ISNUMBER(SEARCH("""",N6))</formula>
    </cfRule>
    <cfRule type="expression" dxfId="58"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1324"/>
  <sheetViews>
    <sheetView showGridLines="0" showRowColHeaders="0" zoomScaleNormal="100" workbookViewId="0">
      <pane ySplit="14" topLeftCell="A182"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50.59765625" customWidth="1"/>
    <col min="26" max="26" width="9.86328125" bestFit="1" customWidth="1"/>
    <col min="27" max="27" width="27.9296875" bestFit="1" customWidth="1"/>
    <col min="28" max="28" width="7.265625" bestFit="1" customWidth="1"/>
    <col min="29" max="29" width="6.1328125" bestFit="1" customWidth="1"/>
    <col min="30" max="30" width="11.19921875" bestFit="1" customWidth="1"/>
    <col min="31" max="31" width="12.46484375" bestFit="1" customWidth="1"/>
    <col min="32" max="36" width="4.59765625"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530</v>
      </c>
      <c r="C1" s="11"/>
    </row>
    <row r="2" spans="2:41" x14ac:dyDescent="0.45">
      <c r="B2" s="35" t="s">
        <v>107</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https://vincentarelbundock.github.io/Rdatasets/csv/carData/TitanicSurvival.csv</v>
      </c>
      <c r="I3" s="50" t="s">
        <v>326</v>
      </c>
      <c r="J3" s="46" t="b">
        <v>1</v>
      </c>
    </row>
    <row r="4" spans="2:41" x14ac:dyDescent="0.45">
      <c r="B4" s="35" t="s">
        <v>564</v>
      </c>
      <c r="C4" s="46">
        <v>207</v>
      </c>
      <c r="I4" s="35" t="s">
        <v>239</v>
      </c>
      <c r="J4">
        <v>209</v>
      </c>
      <c r="AF4" s="34"/>
      <c r="AG4" s="34"/>
      <c r="AH4" s="34"/>
    </row>
    <row r="5" spans="2:41" x14ac:dyDescent="0.45">
      <c r="B5" s="35" t="s">
        <v>237</v>
      </c>
      <c r="C5">
        <f ca="1">MATCH(TestNo,Tests[TestNo],0)</f>
        <v>207</v>
      </c>
      <c r="I5" s="35" t="s">
        <v>240</v>
      </c>
      <c r="J5">
        <v>0</v>
      </c>
      <c r="K5" s="3" t="s">
        <v>552</v>
      </c>
      <c r="AF5" s="34"/>
      <c r="AG5" s="34"/>
      <c r="AH5" s="34"/>
    </row>
    <row r="6" spans="2:41" x14ac:dyDescent="0.45">
      <c r="I6" s="35" t="s">
        <v>327</v>
      </c>
      <c r="J6">
        <v>0</v>
      </c>
    </row>
    <row r="7" spans="2:41" x14ac:dyDescent="0.45">
      <c r="N7" s="35"/>
      <c r="AB7" s="57"/>
    </row>
    <row r="8" spans="2:41" x14ac:dyDescent="0.45">
      <c r="B8" s="117" t="str">
        <f ca="1">B14</f>
        <v>File Size</v>
      </c>
      <c r="C8" s="117" t="s">
        <v>564</v>
      </c>
      <c r="D8" s="117" t="str">
        <f t="shared" ref="D8:U8" ca="1" si="0">D14</f>
        <v>FileName</v>
      </c>
      <c r="E8" s="117" t="str">
        <f t="shared" ca="1" si="0"/>
        <v>ConvertTypes</v>
      </c>
      <c r="F8" s="117" t="str">
        <f t="shared" ca="1" si="0"/>
        <v>Delimiter</v>
      </c>
      <c r="G8" s="117" t="str">
        <f t="shared" ca="1" si="0"/>
        <v>IgnoreRepeated</v>
      </c>
      <c r="H8" s="117" t="str">
        <f t="shared" ca="1" si="0"/>
        <v>DateFormat</v>
      </c>
      <c r="I8" s="117" t="str">
        <f t="shared" ca="1" si="0"/>
        <v>Comment</v>
      </c>
      <c r="J8" s="117" t="str">
        <f t="shared" ca="1" si="0"/>
        <v>IgnoreEmptyLines</v>
      </c>
      <c r="K8" s="117" t="str">
        <f t="shared" ca="1" si="0"/>
        <v>HeaderRowNum</v>
      </c>
      <c r="L8" s="117" t="str">
        <f t="shared" ca="1" si="0"/>
        <v>SkipToRow</v>
      </c>
      <c r="M8" s="117" t="str">
        <f t="shared" ca="1" si="0"/>
        <v>SkipToCol</v>
      </c>
      <c r="N8" s="117" t="str">
        <f t="shared" ca="1" si="0"/>
        <v>NumRows</v>
      </c>
      <c r="O8" s="117" t="str">
        <f t="shared" ca="1" si="0"/>
        <v>NumCols</v>
      </c>
      <c r="P8" s="117" t="str">
        <f t="shared" ca="1" si="0"/>
        <v>TrueStrings</v>
      </c>
      <c r="Q8" s="117" t="str">
        <f t="shared" ca="1" si="0"/>
        <v>FalseStrings</v>
      </c>
      <c r="R8" s="117" t="str">
        <f t="shared" ca="1" si="0"/>
        <v>MissingStrings</v>
      </c>
      <c r="S8" s="117" t="str">
        <f t="shared" ca="1" si="0"/>
        <v>Encoding</v>
      </c>
      <c r="T8" s="117" t="str">
        <f t="shared" ca="1" si="0"/>
        <v>DecimalSeparator</v>
      </c>
      <c r="U8" s="117" t="str">
        <f t="shared" ca="1" si="0"/>
        <v>Notes</v>
      </c>
      <c r="V8" s="64" t="str" cm="1">
        <f t="array" aca="1" ref="V8:V220" ca="1">fill(" ",ROWS(Tests[TestNo])+6,1)</f>
        <v xml:space="preserve"> </v>
      </c>
      <c r="AB8" s="57"/>
    </row>
    <row r="9" spans="2:41" ht="14.25" customHeight="1" x14ac:dyDescent="0.45">
      <c r="B9" s="117"/>
      <c r="C9" s="117"/>
      <c r="D9" s="117"/>
      <c r="E9" s="117"/>
      <c r="F9" s="117"/>
      <c r="G9" s="117"/>
      <c r="H9" s="117"/>
      <c r="I9" s="117"/>
      <c r="J9" s="117"/>
      <c r="K9" s="117"/>
      <c r="L9" s="117"/>
      <c r="M9" s="117"/>
      <c r="N9" s="117"/>
      <c r="O9" s="117"/>
      <c r="P9" s="117"/>
      <c r="Q9" s="117"/>
      <c r="R9" s="117"/>
      <c r="S9" s="117"/>
      <c r="T9" s="117"/>
      <c r="U9" s="117"/>
      <c r="V9" s="64" t="str">
        <f ca="1"/>
        <v xml:space="preserve"> </v>
      </c>
      <c r="AA9" s="56"/>
      <c r="AB9" s="57"/>
    </row>
    <row r="10" spans="2:41" ht="14.25" customHeight="1" x14ac:dyDescent="0.45">
      <c r="B10" s="117"/>
      <c r="C10" s="117"/>
      <c r="D10" s="117"/>
      <c r="E10" s="117"/>
      <c r="F10" s="117"/>
      <c r="G10" s="117"/>
      <c r="H10" s="117"/>
      <c r="I10" s="117"/>
      <c r="J10" s="117"/>
      <c r="K10" s="117"/>
      <c r="L10" s="117"/>
      <c r="M10" s="117"/>
      <c r="N10" s="117"/>
      <c r="O10" s="117"/>
      <c r="P10" s="117"/>
      <c r="Q10" s="117"/>
      <c r="R10" s="117"/>
      <c r="S10" s="117"/>
      <c r="T10" s="117"/>
      <c r="U10" s="117"/>
      <c r="V10" s="64" t="str">
        <f ca="1"/>
        <v xml:space="preserve"> </v>
      </c>
      <c r="AA10" s="56"/>
      <c r="AB10" s="57"/>
    </row>
    <row r="11" spans="2:41" x14ac:dyDescent="0.45">
      <c r="B11" s="117"/>
      <c r="C11" s="117"/>
      <c r="D11" s="117"/>
      <c r="E11" s="117"/>
      <c r="F11" s="117"/>
      <c r="G11" s="117"/>
      <c r="H11" s="117"/>
      <c r="I11" s="117"/>
      <c r="J11" s="117"/>
      <c r="K11" s="117"/>
      <c r="L11" s="117"/>
      <c r="M11" s="117"/>
      <c r="N11" s="117"/>
      <c r="O11" s="117"/>
      <c r="P11" s="117"/>
      <c r="Q11" s="117"/>
      <c r="R11" s="117"/>
      <c r="S11" s="117"/>
      <c r="T11" s="117"/>
      <c r="U11" s="117"/>
      <c r="V11" s="64" t="str">
        <f ca="1"/>
        <v xml:space="preserve"> </v>
      </c>
      <c r="AB11" s="57"/>
    </row>
    <row r="12" spans="2:41" x14ac:dyDescent="0.45">
      <c r="B12" s="117"/>
      <c r="C12" s="117"/>
      <c r="D12" s="117"/>
      <c r="E12" s="117"/>
      <c r="F12" s="117"/>
      <c r="G12" s="117"/>
      <c r="H12" s="117"/>
      <c r="I12" s="117"/>
      <c r="J12" s="117"/>
      <c r="K12" s="117"/>
      <c r="L12" s="117"/>
      <c r="M12" s="117"/>
      <c r="N12" s="117"/>
      <c r="O12" s="117"/>
      <c r="P12" s="117"/>
      <c r="Q12" s="117"/>
      <c r="R12" s="117"/>
      <c r="S12" s="117"/>
      <c r="T12" s="117"/>
      <c r="U12" s="117"/>
      <c r="V12" s="64" t="str">
        <f ca="1"/>
        <v xml:space="preserve"> </v>
      </c>
      <c r="AB12" s="57"/>
    </row>
    <row r="13" spans="2:41" x14ac:dyDescent="0.45">
      <c r="B13" s="118"/>
      <c r="C13" s="118"/>
      <c r="D13" s="118"/>
      <c r="E13" s="118"/>
      <c r="F13" s="118"/>
      <c r="G13" s="118"/>
      <c r="H13" s="118"/>
      <c r="I13" s="118"/>
      <c r="J13" s="118"/>
      <c r="K13" s="118"/>
      <c r="L13" s="118"/>
      <c r="M13" s="118"/>
      <c r="N13" s="118"/>
      <c r="O13" s="118"/>
      <c r="P13" s="118"/>
      <c r="Q13" s="118"/>
      <c r="R13" s="118"/>
      <c r="S13" s="118"/>
      <c r="T13" s="118"/>
      <c r="U13" s="118"/>
      <c r="V13" s="64" t="str">
        <f ca="1"/>
        <v xml:space="preserve"> </v>
      </c>
      <c r="Z13" s="50" t="s">
        <v>348</v>
      </c>
      <c r="AA13" s="63" t="str" cm="1">
        <f t="array" aca="1" ref="AA13:AE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
      </c>
      <c r="AB13" s="63" t="str">
        <f ca="1"/>
        <v>survived</v>
      </c>
      <c r="AC13" s="63" t="str">
        <f ca="1"/>
        <v>sex</v>
      </c>
      <c r="AD13" s="63" t="str">
        <f ca="1"/>
        <v>age</v>
      </c>
      <c r="AE13" s="63" t="str">
        <f ca="1"/>
        <v>passengerClass</v>
      </c>
      <c r="AF13" s="63"/>
      <c r="AG13" s="63"/>
      <c r="AH13" s="63"/>
      <c r="AI13" s="63"/>
      <c r="AJ13" s="63"/>
      <c r="AK13" s="63"/>
      <c r="AL13" s="63"/>
      <c r="AM13" s="63"/>
      <c r="AN13" s="63"/>
      <c r="AO13" s="63"/>
    </row>
    <row r="14" spans="2:41" x14ac:dyDescent="0.45">
      <c r="B14" s="72" t="s">
        <v>241</v>
      </c>
      <c r="C14" s="75" t="s">
        <v>564</v>
      </c>
      <c r="D14" s="75" t="s">
        <v>1</v>
      </c>
      <c r="E14" s="75" t="s">
        <v>84</v>
      </c>
      <c r="F14" s="75" t="s">
        <v>85</v>
      </c>
      <c r="G14" s="75" t="s">
        <v>86</v>
      </c>
      <c r="H14" s="75" t="s">
        <v>4</v>
      </c>
      <c r="I14" s="75" t="s">
        <v>52</v>
      </c>
      <c r="J14" s="75" t="s">
        <v>311</v>
      </c>
      <c r="K14" s="75" t="s">
        <v>347</v>
      </c>
      <c r="L14" s="75" t="s">
        <v>87</v>
      </c>
      <c r="M14" s="75" t="s">
        <v>88</v>
      </c>
      <c r="N14" s="75" t="s">
        <v>89</v>
      </c>
      <c r="O14" s="75" t="s">
        <v>90</v>
      </c>
      <c r="P14" s="75" t="s">
        <v>258</v>
      </c>
      <c r="Q14" s="75" t="s">
        <v>259</v>
      </c>
      <c r="R14" s="75" t="s">
        <v>257</v>
      </c>
      <c r="S14" s="75" t="s">
        <v>246</v>
      </c>
      <c r="T14" s="75" t="s">
        <v>91</v>
      </c>
      <c r="U14" s="71" t="s">
        <v>92</v>
      </c>
      <c r="V14" t="str">
        <f ca="1"/>
        <v xml:space="preserve"> </v>
      </c>
      <c r="W14" s="3" t="str">
        <f ca="1">"VBA code for Test"&amp;TestNo</f>
        <v>VBA code for Test207</v>
      </c>
      <c r="X14" s="40"/>
      <c r="Y14" s="3" t="s">
        <v>372</v>
      </c>
      <c r="Z14" t="s">
        <v>371</v>
      </c>
      <c r="AA14" t="str">
        <f ca="1">ROWS(_xlfn.ANCHORARRAY(CallToCSVRead))&amp;" x "&amp;COLUMNS(_xlfn.ANCHORARRAY(CallToCSVRead))</f>
        <v>4 x 5</v>
      </c>
    </row>
    <row r="15" spans="2:41" x14ac:dyDescent="0.45">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48"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Test207(Folder As String, ByRef NumPassed As Long, ByRef NumFailed As Long, ByRef Failures() As String)</v>
      </c>
      <c r="X15" t="str">
        <f t="array" aca="1" ref="X15:X60" ca="1">""</f>
        <v/>
      </c>
      <c r="Y15" s="63" t="str" cm="1">
        <f t="array" aca="1" ref="Y15:Y1324" ca="1">CSVRead(FileName,FALSE,FALSE,,,,,,,,,,,,,,INDEX(Tests[Encoding],RowNo))</f>
        <v>"","survived","sex","age","passengerClass"</v>
      </c>
      <c r="Z15" t="str" cm="1">
        <f t="array" aca="1" ref="Z15:Z1324" ca="1">fill(" ",ROWS(_xlfn.ANCHORARRAY(Y15)),1)</f>
        <v xml:space="preserve"> </v>
      </c>
      <c r="AA15" s="54" t="str" cm="1">
        <f t="array" aca="1" ref="AA15:AE18"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
      </c>
      <c r="AB15" s="54" t="str">
        <f ca="1"/>
        <v>survived</v>
      </c>
      <c r="AC15" s="54" t="str">
        <f ca="1"/>
        <v>sex</v>
      </c>
      <c r="AD15" s="54" t="str">
        <f ca="1"/>
        <v>age</v>
      </c>
      <c r="AE15" s="54" t="str">
        <f ca="1"/>
        <v>passengerClass</v>
      </c>
      <c r="AF15" s="54"/>
      <c r="AG15" s="54"/>
      <c r="AH15" s="54"/>
      <c r="AI15" s="54"/>
      <c r="AJ15" s="54"/>
      <c r="AK15" s="54"/>
      <c r="AL15" s="54"/>
      <c r="AM15" s="54"/>
      <c r="AN15" s="54"/>
      <c r="AO15" s="54"/>
    </row>
    <row r="16" spans="2:41" x14ac:dyDescent="0.45">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f ca="1"/>
        <v/>
      </c>
      <c r="Y16" s="63" t="str">
        <f ca="1"/>
        <v>"Allen, Miss. Elisabeth Walton","yes","female",29,"1st"</v>
      </c>
      <c r="Z16" t="str">
        <f ca="1"/>
        <v xml:space="preserve"> </v>
      </c>
      <c r="AA16" s="54" t="str">
        <f ca="1"/>
        <v>Allen, Miss. Elisabeth Walton</v>
      </c>
      <c r="AB16" s="54" t="b">
        <f ca="1"/>
        <v>1</v>
      </c>
      <c r="AC16" s="54" t="str">
        <f ca="1"/>
        <v>female</v>
      </c>
      <c r="AD16" s="54" t="str">
        <f ca="1"/>
        <v>29</v>
      </c>
      <c r="AE16" s="54" t="str">
        <f ca="1"/>
        <v>1st</v>
      </c>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f ca="1"/>
        <v/>
      </c>
      <c r="Y17" s="63" t="str">
        <f ca="1"/>
        <v>"Allison, Master. Hudson Trevor","yes","male",0.916700006,"1st"</v>
      </c>
      <c r="Z17" t="str">
        <f ca="1"/>
        <v xml:space="preserve"> </v>
      </c>
      <c r="AA17" s="54" t="str">
        <f ca="1"/>
        <v>Allison, Master. Hudson Trevor</v>
      </c>
      <c r="AB17" s="54" t="b">
        <f ca="1"/>
        <v>1</v>
      </c>
      <c r="AC17" s="54" t="str">
        <f ca="1"/>
        <v>male</v>
      </c>
      <c r="AD17" s="54" t="str">
        <f ca="1"/>
        <v>0.916700006</v>
      </c>
      <c r="AE17" s="54" t="str">
        <f ca="1"/>
        <v>1st</v>
      </c>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f ca="1"/>
        <v/>
      </c>
      <c r="Y18" s="63" t="str">
        <f ca="1"/>
        <v>"Allison, Miss. Helen Loraine","no","female",2,"1st"</v>
      </c>
      <c r="Z18" t="str">
        <f ca="1"/>
        <v xml:space="preserve"> </v>
      </c>
      <c r="AA18" s="54" t="str">
        <f ca="1"/>
        <v>Allison, Miss. Helen Loraine</v>
      </c>
      <c r="AB18" s="54" t="b">
        <f ca="1"/>
        <v>0</v>
      </c>
      <c r="AC18" s="54" t="str">
        <f ca="1"/>
        <v>female</v>
      </c>
      <c r="AD18" s="54" t="str">
        <f ca="1"/>
        <v>2</v>
      </c>
      <c r="AE18" s="54" t="str">
        <f ca="1"/>
        <v>1st</v>
      </c>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f ca="1"/>
        <v/>
      </c>
      <c r="Y19" s="63" t="str">
        <f ca="1"/>
        <v>"Allison, Mr. Hudson Joshua Crei","no","male",30,"1st"</v>
      </c>
      <c r="Z19" t="str">
        <f ca="1"/>
        <v xml:space="preserve"> </v>
      </c>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f ca="1"/>
        <v/>
      </c>
      <c r="Y20" s="63" t="str">
        <f ca="1"/>
        <v>"Allison, Mrs. Hudson J C (Bessi","no","female",25,"1st"</v>
      </c>
      <c r="Z20" t="str">
        <f ca="1"/>
        <v xml:space="preserve"> </v>
      </c>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f ca="1"/>
        <v/>
      </c>
      <c r="Y21" s="63" t="str">
        <f ca="1"/>
        <v>"Anderson, Mr. Harry","yes","male",48,"1st"</v>
      </c>
      <c r="Z21" t="str">
        <f ca="1"/>
        <v xml:space="preserve"> </v>
      </c>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f ca="1"/>
        <v/>
      </c>
      <c r="Y22" s="63" t="str">
        <f ca="1"/>
        <v>"Andrews, Miss. Kornelia Theodos","yes","female",63,"1st"</v>
      </c>
      <c r="Z22" t="str">
        <f ca="1"/>
        <v xml:space="preserve"> </v>
      </c>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f ca="1"/>
        <v/>
      </c>
      <c r="Y23" s="63" t="str">
        <f ca="1"/>
        <v>"Andrews, Mr. Thomas Jr","no","male",39,"1st"</v>
      </c>
      <c r="Z23" t="str">
        <f ca="1"/>
        <v xml:space="preserve"> </v>
      </c>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"https://vincentarelbundock.github.io/Rdatasets/csv/carData/TitanicSurvival"</v>
      </c>
      <c r="X24" t="str">
        <f ca="1"/>
        <v/>
      </c>
      <c r="Y24" s="63" t="str">
        <f ca="1"/>
        <v>"Appleton, Mrs. Edward Dale (Cha","yes","female",53,"1st"</v>
      </c>
      <c r="Z24" t="str">
        <f ca="1"/>
        <v xml:space="preserve"> </v>
      </c>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HStack( _</v>
      </c>
      <c r="X25" t="str">
        <f ca="1"/>
        <v/>
      </c>
      <c r="Y25" s="63" t="str">
        <f ca="1"/>
        <v>"Artagaveytia, Mr. Ramon","no","male",71,"1st"</v>
      </c>
      <c r="Z25" t="str">
        <f ca="1"/>
        <v xml:space="preserve"> </v>
      </c>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Array(vbNullString,"Allen, Miss. Elisabeth Walton","Allison, Master. Hudson Trevor","Allison, Miss. Helen Loraine"), _</v>
      </c>
      <c r="X26" t="str">
        <f ca="1"/>
        <v/>
      </c>
      <c r="Y26" s="63" t="str">
        <f ca="1"/>
        <v>"Astor, Col. John Jacob","no","male",47,"1st"</v>
      </c>
      <c r="Z26" t="str">
        <f ca="1"/>
        <v xml:space="preserve"> </v>
      </c>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Array("survived",True,True,False), _</v>
      </c>
      <c r="X27" t="str">
        <f ca="1"/>
        <v/>
      </c>
      <c r="Y27" s="63" t="str">
        <f ca="1"/>
        <v>"Astor, Mrs. John Jacob (Madelei","yes","female",18,"1st"</v>
      </c>
      <c r="Z27" t="str">
        <f ca="1"/>
        <v xml:space="preserve"> </v>
      </c>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Array("sex","female","male","female"), _</v>
      </c>
      <c r="X28" t="str">
        <f ca="1"/>
        <v/>
      </c>
      <c r="Y28" s="63" t="str">
        <f ca="1"/>
        <v>"Aubart, Mme. Leontine Pauline","yes","female",24,"1st"</v>
      </c>
      <c r="Z28" t="str">
        <f ca="1"/>
        <v xml:space="preserve"> </v>
      </c>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Array("age","29","0.916700006","2"), _</v>
      </c>
      <c r="X29" t="str">
        <f ca="1"/>
        <v/>
      </c>
      <c r="Y29" s="63" t="str">
        <f ca="1"/>
        <v>"Barber, Miss. Ellen Nellie","yes","female",26,"1st"</v>
      </c>
      <c r="Z29" t="str">
        <f ca="1"/>
        <v xml:space="preserve"> </v>
      </c>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Array("passengerClass","1st","1st","1st"))</v>
      </c>
      <c r="X30" t="str">
        <f ca="1"/>
        <v/>
      </c>
      <c r="Y30" s="63" t="str">
        <f ca="1"/>
        <v>"Barkworth, Mr. Algernon Henry W","yes","male",80,"1st"</v>
      </c>
      <c r="Z30" t="str">
        <f ca="1"/>
        <v xml:space="preserve"> </v>
      </c>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xml:space="preserve">    FileName =  "https://vincentarelbundock.github.io/Rdatasets/csv/carData/TitanicSurvival.csv"</v>
      </c>
      <c r="X31" t="str">
        <f ca="1"/>
        <v/>
      </c>
      <c r="Y31" s="63" t="str">
        <f ca="1"/>
        <v>"Baumann, Mr. John D","no","male",NA,"1st"</v>
      </c>
      <c r="Z31" t="str">
        <f ca="1"/>
        <v xml:space="preserve"> </v>
      </c>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xml:space="preserve">    TestRes = TestCSVRead(207, TestDescription, Expected, FileName, Observed, WhatDiffers, _</v>
      </c>
      <c r="X32" t="str">
        <f ca="1"/>
        <v/>
      </c>
      <c r="Y32" s="63" t="str">
        <f ca="1"/>
        <v>"Baxter, Mr. Quigg Edmond","no","male",24,"1st"</v>
      </c>
      <c r="Z32" t="str">
        <f ca="1"/>
        <v xml:space="preserve"> </v>
      </c>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277</v>
      </c>
      <c r="S33" s="31"/>
      <c r="T33" s="31" t="s">
        <v>94</v>
      </c>
      <c r="U33" s="38"/>
      <c r="V33" s="58" t="str">
        <f ca="1"/>
        <v xml:space="preserve"> </v>
      </c>
      <c r="W33" t="str">
        <f ca="1"/>
        <v xml:space="preserve">        ConvertTypes := "BQ", _</v>
      </c>
      <c r="X33" t="str">
        <f ca="1"/>
        <v/>
      </c>
      <c r="Y33" s="63" t="str">
        <f ca="1"/>
        <v>"Baxter, Mrs. James (Helene DeLa","yes","female",50,"1st"</v>
      </c>
      <c r="Z33" t="str">
        <f ca="1"/>
        <v xml:space="preserve"> </v>
      </c>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 xml:space="preserve">        SkipToRow := 1, _</v>
      </c>
      <c r="X34" t="str">
        <f ca="1"/>
        <v/>
      </c>
      <c r="Y34" s="63" t="str">
        <f ca="1"/>
        <v>"Bazzani, Miss. Albina","yes","female",32,"1st"</v>
      </c>
      <c r="Z34" t="str">
        <f ca="1"/>
        <v xml:space="preserve"> </v>
      </c>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 xml:space="preserve">        NumRows := 4, _</v>
      </c>
      <c r="X35" t="str">
        <f ca="1"/>
        <v/>
      </c>
      <c r="Y35" s="63" t="str">
        <f ca="1"/>
        <v>"Beattie, Mr. Thomson","no","male",36,"1st"</v>
      </c>
      <c r="Z35" t="str">
        <f ca="1"/>
        <v xml:space="preserve"> </v>
      </c>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W36" t="str">
        <f ca="1"/>
        <v xml:space="preserve">        TrueStrings := "yes", _</v>
      </c>
      <c r="X36" t="str">
        <f ca="1"/>
        <v/>
      </c>
      <c r="Y36" s="63" t="str">
        <f ca="1"/>
        <v>"Beckwith, Mr. Richard Leonard","yes","male",37,"1st"</v>
      </c>
      <c r="Z36" t="str">
        <f ca="1"/>
        <v xml:space="preserve"> </v>
      </c>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W37" t="str">
        <f ca="1"/>
        <v xml:space="preserve">        FalseStrings := "no", _</v>
      </c>
      <c r="X37" t="str">
        <f ca="1"/>
        <v/>
      </c>
      <c r="Y37" s="63" t="str">
        <f ca="1"/>
        <v>"Beckwith, Mrs. Richard Leonard","yes","female",47,"1st"</v>
      </c>
      <c r="Z37" t="str">
        <f ca="1"/>
        <v xml:space="preserve"> </v>
      </c>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W38" t="str">
        <f ca="1"/>
        <v xml:space="preserve">        MissingStrings := "NA", _</v>
      </c>
      <c r="X38" t="str">
        <f ca="1"/>
        <v/>
      </c>
      <c r="Y38" s="63" t="str">
        <f ca="1"/>
        <v>"Behr, Mr. Karl Howell","yes","male",26,"1st"</v>
      </c>
      <c r="Z38" t="str">
        <f ca="1"/>
        <v xml:space="preserve"> </v>
      </c>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W39" t="str">
        <f ca="1"/>
        <v xml:space="preserve">        ShowMissingsAs := Empty, _</v>
      </c>
      <c r="X39" t="str">
        <f ca="1"/>
        <v/>
      </c>
      <c r="Y39" s="63" t="str">
        <f ca="1"/>
        <v>"Bidois, Miss. Rosalie","yes","female",42,"1st"</v>
      </c>
      <c r="Z39" t="str">
        <f ca="1"/>
        <v xml:space="preserve"> </v>
      </c>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W40" t="str">
        <f ca="1"/>
        <v xml:space="preserve">        HeaderRowNum := 1#, _</v>
      </c>
      <c r="X40" t="str">
        <f ca="1"/>
        <v/>
      </c>
      <c r="Y40" s="63" t="str">
        <f ca="1"/>
        <v>"Bird, Miss. Ellen","yes","female",29,"1st"</v>
      </c>
      <c r="Z40" t="str">
        <f ca="1"/>
        <v xml:space="preserve"> </v>
      </c>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W41" t="str">
        <f ca="1"/>
        <v xml:space="preserve">        ExpectedHeaderRow := HStack( _</v>
      </c>
      <c r="X41" t="str">
        <f ca="1"/>
        <v/>
      </c>
      <c r="Y41" s="63" t="str">
        <f ca="1"/>
        <v>"Birnbaum, Mr. Jakob","no","male",25,"1st"</v>
      </c>
      <c r="Z41" t="str">
        <f ca="1"/>
        <v xml:space="preserve"> </v>
      </c>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W42" t="str">
        <f ca="1"/>
        <v>"#CSVRead: #MakeSentinels: TrueStrings has been provided, but type conversion for Booleans is not switched on for any column!!"))</v>
      </c>
      <c r="X42" t="str">
        <f ca="1"/>
        <v/>
      </c>
      <c r="Y42" s="63" t="str">
        <f ca="1"/>
        <v>"Bishop, Mr. Dickinson H","yes","male",25,"1st"</v>
      </c>
      <c r="Z42" t="str">
        <f ca="1"/>
        <v xml:space="preserve"> </v>
      </c>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W43" t="str">
        <f ca="1"/>
        <v xml:space="preserve">    AccumulateResults TestRes, NumPassed, NumFailed, WhatDiffers, Failures</v>
      </c>
      <c r="X43" t="str">
        <f ca="1"/>
        <v/>
      </c>
      <c r="Y43" s="63" t="str">
        <f ca="1"/>
        <v>"Bishop, Mrs. Dickinson H (Helen","yes","female",19,"1st"</v>
      </c>
      <c r="Z43" t="str">
        <f ca="1"/>
        <v xml:space="preserve"> </v>
      </c>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W44" t="str">
        <f ca="1"/>
        <v/>
      </c>
      <c r="X44" t="str">
        <f ca="1"/>
        <v/>
      </c>
      <c r="Y44" s="63" t="str">
        <f ca="1"/>
        <v>"Bissette, Miss. Amelia","yes","female",35,"1st"</v>
      </c>
      <c r="Z44" t="str">
        <f ca="1"/>
        <v xml:space="preserve"> </v>
      </c>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278</v>
      </c>
      <c r="Q45" s="31" t="s">
        <v>279</v>
      </c>
      <c r="R45" s="31"/>
      <c r="S45" s="31"/>
      <c r="T45" s="31" t="s">
        <v>94</v>
      </c>
      <c r="U45" s="38"/>
      <c r="V45" s="58" t="str">
        <f ca="1"/>
        <v xml:space="preserve"> </v>
      </c>
      <c r="W45" t="str">
        <f ca="1"/>
        <v xml:space="preserve">    Exit Sub</v>
      </c>
      <c r="X45" t="str">
        <f ca="1"/>
        <v/>
      </c>
      <c r="Y45" s="63" t="str">
        <f ca="1"/>
        <v>"Bjornstrom-Steffansson, Mr. Mau","yes","male",28,"1st"</v>
      </c>
      <c r="Z45" t="str">
        <f ca="1"/>
        <v xml:space="preserve"> </v>
      </c>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W46" t="str">
        <f ca="1"/>
        <v>ErrHandler:</v>
      </c>
      <c r="X46" t="str">
        <f ca="1"/>
        <v/>
      </c>
      <c r="Y46" s="63" t="str">
        <f ca="1"/>
        <v>"Blackwell, Mr. Stephen Weart","no","male",45,"1st"</v>
      </c>
      <c r="Z46" t="str">
        <f ca="1"/>
        <v xml:space="preserve"> </v>
      </c>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W47" t="str">
        <f ca="1"/>
        <v xml:space="preserve">    Throw "#Test207 (line " &amp; CStr(Erl) + "): " &amp; Err.Description &amp; "!"</v>
      </c>
      <c r="X47" t="str">
        <f ca="1"/>
        <v/>
      </c>
      <c r="Y47" s="63" t="str">
        <f ca="1"/>
        <v>"Blank, Mr. Henry","yes","male",40,"1st"</v>
      </c>
      <c r="Z47" t="str">
        <f ca="1"/>
        <v xml:space="preserve"> </v>
      </c>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518</v>
      </c>
      <c r="V48" s="58" t="str">
        <f ca="1"/>
        <v xml:space="preserve"> </v>
      </c>
      <c r="W48" t="str">
        <f ca="1"/>
        <v>End Sub</v>
      </c>
      <c r="X48" t="str">
        <f ca="1"/>
        <v/>
      </c>
      <c r="Y48" s="63" t="str">
        <f ca="1"/>
        <v>"Bonnell, Miss. Caroline","yes","female",30,"1st"</v>
      </c>
      <c r="Z48" t="str">
        <f ca="1"/>
        <v xml:space="preserve"> </v>
      </c>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277</v>
      </c>
      <c r="S49" s="31"/>
      <c r="T49" s="31" t="s">
        <v>94</v>
      </c>
      <c r="U49" s="38"/>
      <c r="V49" s="58" t="str">
        <f ca="1"/>
        <v xml:space="preserve"> </v>
      </c>
      <c r="X49" t="str">
        <f ca="1"/>
        <v/>
      </c>
      <c r="Y49" s="63" t="str">
        <f ca="1"/>
        <v>"Bonnell, Miss. Elizabeth","yes","female",58,"1st"</v>
      </c>
      <c r="Z49" t="str">
        <f ca="1"/>
        <v xml:space="preserve"> </v>
      </c>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f ca="1"/>
        <v/>
      </c>
      <c r="Y50" s="63" t="str">
        <f ca="1"/>
        <v>"Borebank, Mr. John James","no","male",42,"1st"</v>
      </c>
      <c r="Z50" t="str">
        <f ca="1"/>
        <v xml:space="preserve"> </v>
      </c>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f ca="1"/>
        <v/>
      </c>
      <c r="Y51" t="str">
        <f ca="1"/>
        <v>"Bowen, Miss. Grace Scott","yes","female",45,"1st"</v>
      </c>
      <c r="Z51" t="str">
        <f ca="1"/>
        <v xml:space="preserve">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f ca="1"/>
        <v/>
      </c>
      <c r="Y52" t="str">
        <f ca="1"/>
        <v>"Bowerman, Miss. Elsie Edith","yes","female",22,"1st"</v>
      </c>
      <c r="Z52" t="str">
        <f ca="1"/>
        <v xml:space="preserve">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f ca="1"/>
        <v/>
      </c>
      <c r="Y53" t="str">
        <f ca="1"/>
        <v>"Bradley, Mr. George (George Ar","yes","male",NA,"1st"</v>
      </c>
      <c r="Z53" t="str">
        <f ca="1"/>
        <v xml:space="preserve">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280</v>
      </c>
      <c r="S54" s="31"/>
      <c r="T54" s="31" t="s">
        <v>95</v>
      </c>
      <c r="U54" s="38"/>
      <c r="V54" s="58" t="str">
        <f ca="1"/>
        <v xml:space="preserve"> </v>
      </c>
      <c r="X54" t="str">
        <f ca="1"/>
        <v/>
      </c>
      <c r="Y54" t="str">
        <f ca="1"/>
        <v>"Brady, Mr. John Bertram","no","male",41,"1st"</v>
      </c>
      <c r="Z54" t="str">
        <f ca="1"/>
        <v xml:space="preserve">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f ca="1"/>
        <v/>
      </c>
      <c r="Y55" t="str">
        <f ca="1"/>
        <v>"Brandeis, Mr. Emil","no","male",48,"1st"</v>
      </c>
      <c r="Z55" t="str">
        <f ca="1"/>
        <v xml:space="preserve">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281</v>
      </c>
      <c r="S56" s="31"/>
      <c r="T56" s="31" t="s">
        <v>94</v>
      </c>
      <c r="U56" s="38"/>
      <c r="V56" s="58" t="str">
        <f ca="1"/>
        <v xml:space="preserve"> </v>
      </c>
      <c r="X56" t="str">
        <f ca="1"/>
        <v/>
      </c>
      <c r="Y56" t="str">
        <f ca="1"/>
        <v>"Brewe, Dr. Arthur Jackson","no","male",NA,"1st"</v>
      </c>
      <c r="Z56" t="str">
        <f ca="1"/>
        <v xml:space="preserve">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f ca="1"/>
        <v/>
      </c>
      <c r="Y57" t="str">
        <f ca="1"/>
        <v>"Brown, Mrs. James Joseph (Marga","yes","female",44,"1st"</v>
      </c>
      <c r="Z57" t="str">
        <f ca="1"/>
        <v xml:space="preserve">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f ca="1"/>
        <v/>
      </c>
      <c r="Y58" t="str">
        <f ca="1"/>
        <v>"Brown, Mrs. John Murray (Caroli","yes","female",59,"1st"</v>
      </c>
      <c r="Z58" t="str">
        <f ca="1"/>
        <v xml:space="preserve">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f ca="1"/>
        <v/>
      </c>
      <c r="Y59" t="str">
        <f ca="1"/>
        <v>"Bucknell, Mrs. William Robert (","yes","female",60,"1st"</v>
      </c>
      <c r="Z59" t="str">
        <f ca="1"/>
        <v xml:space="preserve">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f ca="1"/>
        <v/>
      </c>
      <c r="Y60" t="str">
        <f ca="1"/>
        <v>"Burns, Miss. Elizabeth Margaret","yes","female",41,"1st"</v>
      </c>
      <c r="Z60" t="str">
        <f ca="1"/>
        <v xml:space="preserve">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Y61" t="str">
        <f ca="1"/>
        <v>"Butt, Major. Archibald Willingh","no","male",45,"1st"</v>
      </c>
      <c r="Z61"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Y62" t="str">
        <f ca="1"/>
        <v>"Cairns, Mr. Alexander","no","male",NA,"1st"</v>
      </c>
      <c r="Z62"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595</v>
      </c>
      <c r="V63" s="58" t="str">
        <f ca="1"/>
        <v xml:space="preserve"> </v>
      </c>
      <c r="Y63" t="str">
        <f ca="1"/>
        <v>"Calderhead, Mr. Edward Penningt","yes","male",42,"1st"</v>
      </c>
      <c r="Z63"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595</v>
      </c>
      <c r="V64" s="58" t="str">
        <f ca="1"/>
        <v xml:space="preserve"> </v>
      </c>
      <c r="Y64" t="str">
        <f ca="1"/>
        <v>"Candee, Mrs. Edward (Helen Chur","yes","female",53,"1st"</v>
      </c>
      <c r="Z64"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169</v>
      </c>
      <c r="E65" s="31" t="b">
        <v>1</v>
      </c>
      <c r="F65" s="33" t="s">
        <v>93</v>
      </c>
      <c r="G65" s="33" t="b">
        <v>0</v>
      </c>
      <c r="H65" s="33" t="s">
        <v>285</v>
      </c>
      <c r="I65" s="33" t="s">
        <v>93</v>
      </c>
      <c r="J65" s="33" t="b">
        <v>1</v>
      </c>
      <c r="K65" s="33"/>
      <c r="L65" s="31">
        <v>1</v>
      </c>
      <c r="M65" s="31">
        <v>1</v>
      </c>
      <c r="N65" s="31">
        <v>0</v>
      </c>
      <c r="O65" s="31">
        <v>0</v>
      </c>
      <c r="P65" s="31"/>
      <c r="Q65" s="31"/>
      <c r="R65" s="31"/>
      <c r="S65" s="31"/>
      <c r="T65" s="31" t="s">
        <v>94</v>
      </c>
      <c r="U65" s="38"/>
      <c r="V65" s="58" t="str">
        <f ca="1"/>
        <v xml:space="preserve"> </v>
      </c>
      <c r="Y65" t="str">
        <f ca="1"/>
        <v>"Cardeza, Mr. Thomas Drake Marti","yes","male",36,"1st"</v>
      </c>
      <c r="Z65"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Y66" t="str">
        <f ca="1"/>
        <v>"Cardeza, Mrs. James Warburton M","yes","female",58,"1st"</v>
      </c>
      <c r="Z66"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282</v>
      </c>
      <c r="S67" s="31" t="s">
        <v>586</v>
      </c>
      <c r="T67" s="31" t="s">
        <v>95</v>
      </c>
      <c r="U67" s="36"/>
      <c r="V67" s="58" t="str">
        <f ca="1"/>
        <v xml:space="preserve"> </v>
      </c>
      <c r="Y67" t="str">
        <f ca="1"/>
        <v>"Carlsson, Mr. Frans Olof","no","male",33,"1st"</v>
      </c>
      <c r="Z67"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Y68" t="str">
        <f ca="1"/>
        <v>"Carrau, Mr. Francisco M","no","male",28,"1st"</v>
      </c>
      <c r="Z6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Y69" t="str">
        <f ca="1"/>
        <v>"Carrau, Mr. Jose Pedro","no","male",17,"1st"</v>
      </c>
      <c r="Z69"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175</v>
      </c>
      <c r="E70" s="31" t="b">
        <v>1</v>
      </c>
      <c r="F70" s="33" t="s">
        <v>93</v>
      </c>
      <c r="G70" s="33" t="b">
        <v>0</v>
      </c>
      <c r="H70" s="33" t="s">
        <v>285</v>
      </c>
      <c r="I70" s="33" t="s">
        <v>93</v>
      </c>
      <c r="J70" s="33" t="b">
        <v>1</v>
      </c>
      <c r="K70" s="33"/>
      <c r="L70" s="31">
        <v>1</v>
      </c>
      <c r="M70" s="31">
        <v>1</v>
      </c>
      <c r="N70" s="31">
        <v>0</v>
      </c>
      <c r="O70" s="31">
        <v>0</v>
      </c>
      <c r="P70" s="31"/>
      <c r="Q70" s="31"/>
      <c r="R70" s="31"/>
      <c r="S70" s="31"/>
      <c r="T70" s="31" t="s">
        <v>94</v>
      </c>
      <c r="U70" s="36"/>
      <c r="V70" s="58" t="str">
        <f ca="1"/>
        <v xml:space="preserve"> </v>
      </c>
      <c r="Y70" t="str">
        <f ca="1"/>
        <v>"Carter, Master. William Thornto","yes","male",11,"1st"</v>
      </c>
      <c r="Z70"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Y71" t="str">
        <f ca="1"/>
        <v>"Carter, Miss. Lucile Polk","yes","female",14,"1st"</v>
      </c>
      <c r="Z71"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602</v>
      </c>
      <c r="V72" s="58" t="str">
        <f ca="1"/>
        <v xml:space="preserve"> </v>
      </c>
      <c r="Y72" t="str">
        <f ca="1"/>
        <v>"Carter, Mr. William Ernest","yes","male",36,"1st"</v>
      </c>
      <c r="Z72"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603</v>
      </c>
      <c r="V73" s="58" t="str">
        <f ca="1"/>
        <v xml:space="preserve"> </v>
      </c>
      <c r="Y73" t="str">
        <f ca="1"/>
        <v>"Carter, Mrs. William Ernest (Lu","yes","female",36,"1st"</v>
      </c>
      <c r="Z73"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Y74" t="str">
        <f ca="1"/>
        <v>"Case, Mr. Howard Brown","no","male",49,"1st"</v>
      </c>
      <c r="Z74"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179</v>
      </c>
      <c r="E75" s="31" t="s">
        <v>242</v>
      </c>
      <c r="F75" s="33" t="str">
        <f ca="1">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Y75" t="str">
        <f ca="1"/>
        <v>"Cassebeer, Mrs. Henry Arthur Jr","yes","female",NA,"1st"</v>
      </c>
      <c r="Z75"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Y76" t="str">
        <f ca="1"/>
        <v>"Cavendish, Mr. Tyrell William","no","male",36,"1st"</v>
      </c>
      <c r="Z76"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Y77" t="str">
        <f ca="1"/>
        <v>"Cavendish, Mrs. Tyrell William","yes","female",76,"1st"</v>
      </c>
      <c r="Z77"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Y78" t="str">
        <f ca="1"/>
        <v>"Chaffee, Mr. Herbert Fuller","no","male",46,"1st"</v>
      </c>
      <c r="Z7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Y79" t="str">
        <f ca="1"/>
        <v>"Chaffee, Mrs. Herbert Fuller (C","yes","female",47,"1st"</v>
      </c>
      <c r="Z79"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Y80" t="str">
        <f ca="1"/>
        <v>"Chambers, Mr. Norman Campbell","yes","male",27,"1st"</v>
      </c>
      <c r="Z80"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Y81" t="str">
        <f ca="1"/>
        <v>"Chambers, Mrs. Norman Campbell","yes","female",33,"1st"</v>
      </c>
      <c r="Z81"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Y82" t="str">
        <f ca="1"/>
        <v>"Chaudanson, Miss. Victorine","yes","female",36,"1st"</v>
      </c>
      <c r="Z82"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Y83" t="str">
        <f ca="1"/>
        <v>"Cherry, Miss. Gladys","yes","female",30,"1st"</v>
      </c>
      <c r="Z83"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Y84" t="str">
        <f ca="1"/>
        <v>"Chevre, Mr. Paul Romaine","yes","male",45,"1st"</v>
      </c>
      <c r="Z84"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Y85" t="str">
        <f ca="1"/>
        <v>"Chibnall, Mrs. (Edith Martha Bo","yes","female",NA,"1st"</v>
      </c>
      <c r="Z85"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Y86" t="str">
        <f ca="1"/>
        <v>"Chisholm, Mr. Roderick Robert C","no","male",NA,"1st"</v>
      </c>
      <c r="Z86"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Y87" t="str">
        <f ca="1"/>
        <v>"Clark, Mr. Walter Miller","no","male",27,"1st"</v>
      </c>
      <c r="Z87"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Y88" t="str">
        <f ca="1"/>
        <v>"Clark, Mrs. Walter Miller (Virg","yes","female",26,"1st"</v>
      </c>
      <c r="Z8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Y89" t="str">
        <f ca="1"/>
        <v>"Cleaver, Miss. Alice","yes","female",22,"1st"</v>
      </c>
      <c r="Z89"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190</v>
      </c>
      <c r="E90" s="31" t="s">
        <v>104</v>
      </c>
      <c r="F90" s="33"/>
      <c r="G90" s="33"/>
      <c r="H90" s="33" t="s">
        <v>285</v>
      </c>
      <c r="I90" s="33"/>
      <c r="J90" s="33" t="b">
        <v>1</v>
      </c>
      <c r="K90" s="33"/>
      <c r="L90" s="31">
        <v>1</v>
      </c>
      <c r="M90" s="31">
        <v>1</v>
      </c>
      <c r="N90" s="31">
        <v>0</v>
      </c>
      <c r="O90" s="31">
        <v>0</v>
      </c>
      <c r="P90" s="31"/>
      <c r="Q90" s="31"/>
      <c r="R90" s="43" t="s">
        <v>336</v>
      </c>
      <c r="S90" s="31"/>
      <c r="T90" s="31"/>
      <c r="U90" s="38" t="s">
        <v>337</v>
      </c>
      <c r="V90" s="58" t="str">
        <f ca="1"/>
        <v xml:space="preserve"> </v>
      </c>
      <c r="Y90" t="str">
        <f ca="1"/>
        <v>"Clifford, Mr. George Quincy","no","male",NA,"1st"</v>
      </c>
      <c r="Z90"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338</v>
      </c>
      <c r="V91" s="58" t="str">
        <f ca="1"/>
        <v xml:space="preserve"> </v>
      </c>
      <c r="Y91" t="str">
        <f ca="1"/>
        <v>"Colley, Mr. Edward Pomeroy","no","male",47,"1st"</v>
      </c>
      <c r="Z91"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Y92" t="str">
        <f ca="1"/>
        <v>"Compton, Miss. Sara Rebecca","yes","female",39,"1st"</v>
      </c>
      <c r="Z92"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339</v>
      </c>
      <c r="V93" s="58" t="str">
        <f ca="1"/>
        <v xml:space="preserve"> </v>
      </c>
      <c r="Y93" t="str">
        <f ca="1"/>
        <v>"Compton, Mr. Alexander Taylor J","no","male",37,"1st"</v>
      </c>
      <c r="Z93"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Y94" t="str">
        <f ca="1"/>
        <v>"Compton, Mrs. Alexander Taylor","yes","female",64,"1st"</v>
      </c>
      <c r="Z94"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Y95" t="str">
        <f ca="1"/>
        <v>"Cornell, Mrs. Robert Clifford (","yes","female",55,"1st"</v>
      </c>
      <c r="Z95"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Y96" t="str">
        <f ca="1"/>
        <v>"Crafton, Mr. John Bertram","no","male",NA,"1st"</v>
      </c>
      <c r="Z96"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Y97" t="str">
        <f ca="1"/>
        <v>"Crosby, Capt. Edward Gifford","no","male",70,"1st"</v>
      </c>
      <c r="Z97"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Y98" t="str">
        <f ca="1"/>
        <v>"Crosby, Miss. Harriet R","yes","female",36,"1st"</v>
      </c>
      <c r="Z9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Y99" t="str">
        <f ca="1"/>
        <v>"Crosby, Mrs. Edward Gifford (Ca","yes","female",64,"1st"</v>
      </c>
      <c r="Z99"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Y100" t="str">
        <f ca="1"/>
        <v>"Cumings, Mr. John Bradley","no","male",39,"1st"</v>
      </c>
      <c r="Z100"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Y101" t="str">
        <f ca="1"/>
        <v>"Cumings, Mrs. John Bradley (Flo","yes","female",38,"1st"</v>
      </c>
      <c r="Z101"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Y102" t="str">
        <f ca="1"/>
        <v>"Daly, Mr. Peter Denis","yes","male",51,"1st"</v>
      </c>
      <c r="Z102"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Y103" t="str">
        <f ca="1"/>
        <v>"Daniel, Mr. Robert Williams","yes","male",27,"1st"</v>
      </c>
      <c r="Z103"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Y104" t="str">
        <f ca="1"/>
        <v>"Daniels, Miss. Sarah","yes","female",33,"1st"</v>
      </c>
      <c r="Z104"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Y105" t="str">
        <f ca="1"/>
        <v>"Davidson, Mr. Thornton","no","male",31,"1st"</v>
      </c>
      <c r="Z105"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331</v>
      </c>
      <c r="V106" s="58" t="str">
        <f ca="1"/>
        <v xml:space="preserve"> </v>
      </c>
      <c r="Y106" t="str">
        <f ca="1"/>
        <v>"Davidson, Mrs. Thornton (Orian","yes","female",27,"1st"</v>
      </c>
      <c r="Z106"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Y107" t="str">
        <f ca="1"/>
        <v>"Dick, Mr. Albert Adrian","yes","male",31,"1st"</v>
      </c>
      <c r="Z107"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332</v>
      </c>
      <c r="V108" s="58" t="str">
        <f ca="1"/>
        <v xml:space="preserve"> </v>
      </c>
      <c r="Y108" t="str">
        <f ca="1"/>
        <v>"Dick, Mrs. Albert Adrian (Vera","yes","female",17,"1st"</v>
      </c>
      <c r="Z10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Y109" t="str">
        <f ca="1"/>
        <v>"Dodge, Dr. Washington","yes","male",53,"1st"</v>
      </c>
      <c r="Z109"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Y110" t="str">
        <f ca="1"/>
        <v>"Dodge, Master. Washington","yes","male",4,"1st"</v>
      </c>
      <c r="Z110"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Y111" t="str">
        <f ca="1"/>
        <v>"Dodge, Mrs. Washington (Ruth Vi","yes","female",54,"1st"</v>
      </c>
      <c r="Z111"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Y112" t="str">
        <f ca="1"/>
        <v>"Douglas, Mr. Walter Donald","no","male",50,"1st"</v>
      </c>
      <c r="Z112"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284</v>
      </c>
      <c r="E113" s="31" t="s">
        <v>212</v>
      </c>
      <c r="F113" s="33"/>
      <c r="G113" s="33" t="b">
        <v>0</v>
      </c>
      <c r="H113" s="33" t="s">
        <v>285</v>
      </c>
      <c r="I113" s="33"/>
      <c r="J113" s="33" t="b">
        <v>1</v>
      </c>
      <c r="K113" s="33"/>
      <c r="L113" s="31">
        <v>2</v>
      </c>
      <c r="M113" s="31">
        <v>1</v>
      </c>
      <c r="N113" s="31">
        <v>0</v>
      </c>
      <c r="O113" s="31">
        <v>1</v>
      </c>
      <c r="P113" s="31"/>
      <c r="Q113" s="31"/>
      <c r="R113" s="31"/>
      <c r="S113" s="31"/>
      <c r="T113" s="31"/>
      <c r="U113" s="38"/>
      <c r="V113" s="58" t="str">
        <f ca="1"/>
        <v xml:space="preserve"> </v>
      </c>
      <c r="Y113" t="str">
        <f ca="1"/>
        <v>"Douglas, Mrs. Frederick Charles","yes","female",27,"1st"</v>
      </c>
      <c r="Z113"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284</v>
      </c>
      <c r="E114" s="31" t="s">
        <v>212</v>
      </c>
      <c r="F114" s="33" t="s">
        <v>95</v>
      </c>
      <c r="G114" s="33" t="b">
        <v>0</v>
      </c>
      <c r="H114" s="33" t="s">
        <v>325</v>
      </c>
      <c r="I114" s="33"/>
      <c r="J114" s="33" t="b">
        <v>1</v>
      </c>
      <c r="K114" s="33"/>
      <c r="L114" s="31">
        <v>2</v>
      </c>
      <c r="M114" s="31">
        <v>1</v>
      </c>
      <c r="N114" s="31">
        <v>0</v>
      </c>
      <c r="O114" s="31">
        <v>1</v>
      </c>
      <c r="P114" s="31"/>
      <c r="Q114" s="31"/>
      <c r="R114" s="31"/>
      <c r="S114" s="31"/>
      <c r="T114" s="31" t="s">
        <v>94</v>
      </c>
      <c r="U114" s="38"/>
      <c r="V114" s="58" t="str">
        <f ca="1"/>
        <v xml:space="preserve"> </v>
      </c>
      <c r="Y114" t="str">
        <f ca="1"/>
        <v>"Douglas, Mrs. Walter Donald (Ma","yes","female",48,"1st"</v>
      </c>
      <c r="Z114"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283</v>
      </c>
      <c r="E115" s="31" t="s">
        <v>212</v>
      </c>
      <c r="F115" s="33" t="s">
        <v>95</v>
      </c>
      <c r="G115" s="33" t="b">
        <v>0</v>
      </c>
      <c r="H115" s="33" t="s">
        <v>285</v>
      </c>
      <c r="I115" s="33"/>
      <c r="J115" s="33" t="b">
        <v>1</v>
      </c>
      <c r="K115" s="33"/>
      <c r="L115" s="31">
        <v>2</v>
      </c>
      <c r="M115" s="31">
        <v>2</v>
      </c>
      <c r="N115" s="31">
        <v>0</v>
      </c>
      <c r="O115" s="31">
        <v>0</v>
      </c>
      <c r="P115" s="31"/>
      <c r="Q115" s="31"/>
      <c r="R115" s="31"/>
      <c r="S115" s="31"/>
      <c r="T115" s="31"/>
      <c r="U115" s="38"/>
      <c r="V115" s="58" t="str">
        <f ca="1"/>
        <v xml:space="preserve"> </v>
      </c>
      <c r="Y115" t="str">
        <f ca="1"/>
        <v>"Duff Gordon, Lady. (Lucille Chr","yes","female",48,"1st"</v>
      </c>
      <c r="Z115"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 ca="1">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Y116" t="str">
        <f ca="1"/>
        <v>"Duff Gordon, Sir. Cosmo Edmund","yes","male",49,"1st"</v>
      </c>
      <c r="Z116"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 ca="1">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Y117" t="str">
        <f ca="1"/>
        <v>"Dulles, Mr. William Crothers","no","male",39,"1st"</v>
      </c>
      <c r="Z117"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 ca="1">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Y118" t="str">
        <f ca="1"/>
        <v>"Earnshaw, Mrs. Boulton (Olive P","yes","female",23,"1st"</v>
      </c>
      <c r="Z11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 ca="1">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Y119" t="str">
        <f ca="1"/>
        <v>"Endres, Miss. Caroline Louise","yes","female",38,"1st"</v>
      </c>
      <c r="Z119"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 ca="1">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Y120" t="str">
        <f ca="1"/>
        <v>"Eustis, Miss. Elizabeth Mussey","yes","female",54,"1st"</v>
      </c>
      <c r="Z120"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 ca="1">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Y121" t="str">
        <f ca="1"/>
        <v>"Evans, Miss. Edith Corse","no","female",36,"1st"</v>
      </c>
      <c r="Z121"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174</v>
      </c>
      <c r="E122" s="31" t="b">
        <v>1</v>
      </c>
      <c r="F122" s="33" t="s">
        <v>93</v>
      </c>
      <c r="G122" s="33" t="b">
        <v>0</v>
      </c>
      <c r="H122" s="33" t="s">
        <v>306</v>
      </c>
      <c r="I122" s="33" t="s">
        <v>93</v>
      </c>
      <c r="J122" s="33" t="b">
        <v>1</v>
      </c>
      <c r="K122" s="33"/>
      <c r="L122" s="31">
        <v>1</v>
      </c>
      <c r="M122" s="31">
        <v>1</v>
      </c>
      <c r="N122" s="31">
        <v>0</v>
      </c>
      <c r="O122" s="31">
        <v>0</v>
      </c>
      <c r="P122" s="31"/>
      <c r="Q122" s="31"/>
      <c r="R122" s="31"/>
      <c r="S122" s="31"/>
      <c r="T122" s="31" t="s">
        <v>94</v>
      </c>
      <c r="U122" s="38"/>
      <c r="V122" s="58" t="str">
        <f ca="1"/>
        <v xml:space="preserve"> </v>
      </c>
      <c r="Y122" t="str">
        <f ca="1"/>
        <v>"Farthing, Mr. John","no","male",NA,"1st"</v>
      </c>
      <c r="Z122"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Y123" t="str">
        <f ca="1"/>
        <v>"Flegenheim, Mrs. Alfred (Antoin","yes","female",NA,"1st"</v>
      </c>
      <c r="Z123"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604</v>
      </c>
      <c r="V124" s="58" t="str">
        <f ca="1"/>
        <v xml:space="preserve"> </v>
      </c>
      <c r="Y124" t="str">
        <f ca="1"/>
        <v>"Fleming, Miss. Margaret","yes","female",NA,"1st"</v>
      </c>
      <c r="Z124"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282</v>
      </c>
      <c r="S125" s="31"/>
      <c r="T125" s="31" t="s">
        <v>94</v>
      </c>
      <c r="U125" s="38"/>
      <c r="V125" s="58" t="str">
        <f ca="1"/>
        <v xml:space="preserve"> </v>
      </c>
      <c r="Y125" t="str">
        <f ca="1"/>
        <v>"Flynn, Mr. John Irwin (Irving","yes","male",36,"1st"</v>
      </c>
      <c r="Z125"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307</v>
      </c>
      <c r="S126" s="31"/>
      <c r="T126" s="31" t="s">
        <v>94</v>
      </c>
      <c r="U126" s="38" t="s">
        <v>98</v>
      </c>
      <c r="V126" s="58" t="str">
        <f ca="1"/>
        <v xml:space="preserve"> </v>
      </c>
      <c r="Y126" t="str">
        <f ca="1"/>
        <v>"Foreman, Mr. Benjamin Laventall","no","male",30,"1st"</v>
      </c>
      <c r="Z126"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Y127" t="str">
        <f ca="1"/>
        <v>"Fortune, Miss. Alice Elizabeth","yes","female",24,"1st"</v>
      </c>
      <c r="Z127"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308</v>
      </c>
      <c r="S128" s="31"/>
      <c r="T128" s="31" t="s">
        <v>94</v>
      </c>
      <c r="U128" s="38"/>
      <c r="V128" s="58" t="str">
        <f ca="1"/>
        <v xml:space="preserve"> </v>
      </c>
      <c r="Y128" t="str">
        <f ca="1"/>
        <v>"Fortune, Miss. Ethel Flora","yes","female",28,"1st"</v>
      </c>
      <c r="Z12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Y129" t="str">
        <f ca="1"/>
        <v>"Fortune, Miss. Mabel Helen","yes","female",23,"1st"</v>
      </c>
      <c r="Z129"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Y130" t="str">
        <f ca="1"/>
        <v>"Fortune, Mr. Charles Alexander","no","male",19,"1st"</v>
      </c>
      <c r="Z130"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183</v>
      </c>
      <c r="E131" s="31" t="b">
        <v>1</v>
      </c>
      <c r="F131" s="33" t="s">
        <v>93</v>
      </c>
      <c r="G131" s="33" t="b">
        <v>0</v>
      </c>
      <c r="H131" s="33" t="s">
        <v>285</v>
      </c>
      <c r="I131" s="33" t="s">
        <v>93</v>
      </c>
      <c r="J131" s="33" t="b">
        <v>1</v>
      </c>
      <c r="K131" s="33"/>
      <c r="L131" s="31">
        <v>1</v>
      </c>
      <c r="M131" s="31">
        <v>1</v>
      </c>
      <c r="N131" s="31">
        <v>20</v>
      </c>
      <c r="O131" s="31">
        <v>0</v>
      </c>
      <c r="P131" s="31"/>
      <c r="Q131" s="31"/>
      <c r="R131" s="31"/>
      <c r="S131" s="31"/>
      <c r="T131" s="31" t="s">
        <v>94</v>
      </c>
      <c r="U131" s="36" t="s">
        <v>333</v>
      </c>
      <c r="V131" s="58" t="str">
        <f ca="1"/>
        <v xml:space="preserve"> </v>
      </c>
      <c r="Y131" t="str">
        <f ca="1"/>
        <v>"Fortune, Mr. Mark","no","male",64,"1st"</v>
      </c>
      <c r="Z131"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334</v>
      </c>
      <c r="V132" s="58" t="str">
        <f ca="1"/>
        <v xml:space="preserve"> </v>
      </c>
      <c r="Y132" t="str">
        <f ca="1"/>
        <v>"Fortune, Mrs. Mark (Mary McDoug","yes","female",60,"1st"</v>
      </c>
      <c r="Z132"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Y133" t="str">
        <f ca="1"/>
        <v>"Francatelli, Miss. Laura Mabel","yes","female",30,"1st"</v>
      </c>
      <c r="Z133"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335</v>
      </c>
      <c r="V134" s="58" t="str">
        <f ca="1"/>
        <v xml:space="preserve"> </v>
      </c>
      <c r="Y134" t="str">
        <f ca="1"/>
        <v>"Franklin, Mr. Thomas Parham","no","male",NA,"1st"</v>
      </c>
      <c r="Z134"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189</v>
      </c>
      <c r="E135" s="31" t="b">
        <v>1</v>
      </c>
      <c r="F135" s="33" t="s">
        <v>93</v>
      </c>
      <c r="G135" s="33" t="b">
        <v>0</v>
      </c>
      <c r="H135" s="33" t="s">
        <v>306</v>
      </c>
      <c r="I135" s="33" t="s">
        <v>93</v>
      </c>
      <c r="J135" s="33" t="b">
        <v>1</v>
      </c>
      <c r="K135" s="33"/>
      <c r="L135" s="31">
        <v>1</v>
      </c>
      <c r="M135" s="31">
        <v>1</v>
      </c>
      <c r="N135" s="31">
        <v>20</v>
      </c>
      <c r="O135" s="31">
        <v>0</v>
      </c>
      <c r="P135" s="31"/>
      <c r="Q135" s="31"/>
      <c r="R135" s="31"/>
      <c r="S135" s="31"/>
      <c r="T135" s="31" t="s">
        <v>94</v>
      </c>
      <c r="U135" s="38"/>
      <c r="V135" s="58" t="str">
        <f ca="1"/>
        <v xml:space="preserve"> </v>
      </c>
      <c r="Y135" t="str">
        <f ca="1"/>
        <v>"Frauenthal, Dr. Henry William","yes","male",50,"1st"</v>
      </c>
      <c r="Z135"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Y136" t="str">
        <f ca="1"/>
        <v>"Frauenthal, Mr. Isaac Gerald","yes","male",43,"1st"</v>
      </c>
      <c r="Z136"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198</v>
      </c>
      <c r="E137" s="31" t="b">
        <v>1</v>
      </c>
      <c r="F137" s="33" t="s">
        <v>93</v>
      </c>
      <c r="G137" s="33" t="b">
        <v>0</v>
      </c>
      <c r="H137" s="33" t="s">
        <v>306</v>
      </c>
      <c r="I137" s="33" t="s">
        <v>93</v>
      </c>
      <c r="J137" s="33" t="b">
        <v>1</v>
      </c>
      <c r="K137" s="33"/>
      <c r="L137" s="31">
        <v>7580</v>
      </c>
      <c r="M137" s="31">
        <v>1</v>
      </c>
      <c r="N137" s="31">
        <v>0</v>
      </c>
      <c r="O137" s="31">
        <v>0</v>
      </c>
      <c r="P137" s="31"/>
      <c r="Q137" s="31"/>
      <c r="R137" s="31"/>
      <c r="S137" s="31"/>
      <c r="T137" s="31" t="s">
        <v>94</v>
      </c>
      <c r="U137" s="38"/>
      <c r="V137" s="58" t="str">
        <f ca="1"/>
        <v xml:space="preserve"> </v>
      </c>
      <c r="Y137" t="str">
        <f ca="1"/>
        <v>"Frauenthal, Mrs. Henry William","yes","female",NA,"1st"</v>
      </c>
      <c r="Z137"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310</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Y138" t="str">
        <f ca="1"/>
        <v>"Frolicher, Miss. Hedwig Margari","yes","female",22,"1st"</v>
      </c>
      <c r="Z13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313</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Y139" t="str">
        <f ca="1"/>
        <v>"Frolicher-Stehli, Mr. Maxmillia","yes","male",60,"1st"</v>
      </c>
      <c r="Z139"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314</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Y140" t="str">
        <f ca="1"/>
        <v>"Frolicher-Stehli, Mrs. Maxmilli","yes","female",48,"1st"</v>
      </c>
      <c r="Z140"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314</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Y141" t="str">
        <f ca="1"/>
        <v>"Fry, Mr. Richard","no","male",NA,"1st"</v>
      </c>
      <c r="Z141"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Y142" t="str">
        <f ca="1"/>
        <v>"Futrelle, Mr. Jacques Heath","no","male",37,"1st"</v>
      </c>
      <c r="Z142"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194</v>
      </c>
      <c r="E143" s="31" t="b">
        <v>1</v>
      </c>
      <c r="F143" s="33" t="s">
        <v>93</v>
      </c>
      <c r="G143" s="33" t="b">
        <v>0</v>
      </c>
      <c r="H143" s="33" t="s">
        <v>285</v>
      </c>
      <c r="I143" s="33" t="s">
        <v>93</v>
      </c>
      <c r="J143" s="33" t="b">
        <v>1</v>
      </c>
      <c r="K143" s="33"/>
      <c r="L143" s="31">
        <v>1</v>
      </c>
      <c r="M143" s="31">
        <v>1</v>
      </c>
      <c r="N143" s="31">
        <v>2</v>
      </c>
      <c r="O143" s="31">
        <v>0</v>
      </c>
      <c r="P143" s="31"/>
      <c r="Q143" s="31"/>
      <c r="R143" s="31"/>
      <c r="S143" s="31"/>
      <c r="T143" s="31" t="s">
        <v>94</v>
      </c>
      <c r="U143" s="38"/>
      <c r="V143" s="58" t="str">
        <f ca="1"/>
        <v xml:space="preserve"> </v>
      </c>
      <c r="Y143" t="str">
        <f ca="1"/>
        <v>"Futrelle, Mrs. Jacques Heath (L","yes","female",35,"1st"</v>
      </c>
      <c r="Z143"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Y144" t="str">
        <f ca="1"/>
        <v>"Gee, Mr. Arthur H","no","male",47,"1st"</v>
      </c>
      <c r="Z144"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192</v>
      </c>
      <c r="E145" s="31" t="b">
        <v>1</v>
      </c>
      <c r="F145" s="33" t="s">
        <v>93</v>
      </c>
      <c r="G145" s="33" t="b">
        <v>0</v>
      </c>
      <c r="H145" s="33" t="s">
        <v>285</v>
      </c>
      <c r="I145" s="33" t="s">
        <v>93</v>
      </c>
      <c r="J145" s="33" t="b">
        <v>1</v>
      </c>
      <c r="K145" s="33"/>
      <c r="L145" s="31">
        <v>1</v>
      </c>
      <c r="M145" s="31">
        <v>1</v>
      </c>
      <c r="N145" s="31">
        <v>3</v>
      </c>
      <c r="O145" s="31">
        <v>0</v>
      </c>
      <c r="P145" s="31"/>
      <c r="Q145" s="31"/>
      <c r="R145" s="31"/>
      <c r="S145" s="31"/>
      <c r="T145" s="31" t="s">
        <v>94</v>
      </c>
      <c r="U145" s="38"/>
      <c r="V145" s="58" t="str">
        <f ca="1"/>
        <v xml:space="preserve"> </v>
      </c>
      <c r="Y145" t="str">
        <f ca="1"/>
        <v>"Geiger, Miss. Amalie","yes","female",35,"1st"</v>
      </c>
      <c r="Z145"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349</v>
      </c>
      <c r="E146" s="31" t="b">
        <v>1</v>
      </c>
      <c r="F146" s="33"/>
      <c r="G146" s="33" t="b">
        <v>0</v>
      </c>
      <c r="H146" s="33" t="s">
        <v>285</v>
      </c>
      <c r="I146" s="33"/>
      <c r="J146" s="33" t="b">
        <v>1</v>
      </c>
      <c r="K146" s="33">
        <v>1</v>
      </c>
      <c r="L146" s="31">
        <v>2</v>
      </c>
      <c r="M146" s="31">
        <v>2</v>
      </c>
      <c r="N146" s="31">
        <v>2</v>
      </c>
      <c r="O146" s="31">
        <v>2</v>
      </c>
      <c r="P146" s="31"/>
      <c r="Q146" s="31"/>
      <c r="R146" s="31"/>
      <c r="S146" s="31"/>
      <c r="T146" s="31"/>
      <c r="U146" s="38"/>
      <c r="V146" s="58" t="str">
        <f ca="1"/>
        <v xml:space="preserve"> </v>
      </c>
      <c r="Y146" t="str">
        <f ca="1"/>
        <v>"Gibson, Miss. Dorothy Winifred","yes","female",22,"1st"</v>
      </c>
      <c r="Z146"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350</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Y147" t="str">
        <f ca="1"/>
        <v>"Gibson, Mrs. Leonard (Pauline C","yes","female",45,"1st"</v>
      </c>
      <c r="Z147"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Y148" t="str">
        <f ca="1"/>
        <v>"Giglio, Mr. Victor","no","male",24,"1st"</v>
      </c>
      <c r="Z14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352</v>
      </c>
      <c r="E149" s="31"/>
      <c r="F149" s="33">
        <v>1</v>
      </c>
      <c r="G149" s="33"/>
      <c r="H149" s="33"/>
      <c r="I149" s="33"/>
      <c r="J149" s="33"/>
      <c r="K149" s="33"/>
      <c r="L149" s="31"/>
      <c r="M149" s="31"/>
      <c r="N149" s="31"/>
      <c r="O149" s="31"/>
      <c r="P149" s="31"/>
      <c r="Q149" s="31"/>
      <c r="R149" s="31"/>
      <c r="S149" s="31"/>
      <c r="T149" s="31"/>
      <c r="U149" s="38"/>
      <c r="V149" s="58" t="str">
        <f ca="1"/>
        <v xml:space="preserve"> </v>
      </c>
      <c r="Y149" t="str">
        <f ca="1"/>
        <v>"Goldenberg, Mr. Samuel L","yes","male",49,"1st"</v>
      </c>
      <c r="Z149"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352</v>
      </c>
      <c r="E150" s="31"/>
      <c r="F150" s="43" t="s">
        <v>353</v>
      </c>
      <c r="G150" s="33"/>
      <c r="H150" s="33"/>
      <c r="I150" s="33"/>
      <c r="J150" s="33"/>
      <c r="K150" s="33"/>
      <c r="L150" s="31"/>
      <c r="M150" s="31"/>
      <c r="N150" s="31"/>
      <c r="O150" s="31"/>
      <c r="P150" s="31"/>
      <c r="Q150" s="31"/>
      <c r="R150" s="31"/>
      <c r="S150" s="31"/>
      <c r="T150" s="31"/>
      <c r="U150" s="38"/>
      <c r="V150" s="58" t="str">
        <f ca="1"/>
        <v xml:space="preserve"> </v>
      </c>
      <c r="Y150" t="str">
        <f ca="1"/>
        <v>"Goldenberg, Mrs. Samuel L (Edwi","yes","female",NA,"1st"</v>
      </c>
      <c r="Z150"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352</v>
      </c>
      <c r="E151" s="31"/>
      <c r="F151" s="33"/>
      <c r="G151" s="33"/>
      <c r="H151" s="33"/>
      <c r="I151" s="33"/>
      <c r="J151" s="33"/>
      <c r="K151" s="33"/>
      <c r="L151" s="31"/>
      <c r="M151" s="31"/>
      <c r="N151" s="31"/>
      <c r="O151" s="31">
        <v>-1</v>
      </c>
      <c r="P151" s="31"/>
      <c r="Q151" s="31"/>
      <c r="R151" s="31"/>
      <c r="S151" s="31"/>
      <c r="T151" s="31"/>
      <c r="U151" s="38"/>
      <c r="V151" s="58" t="str">
        <f ca="1"/>
        <v xml:space="preserve"> </v>
      </c>
      <c r="Y151" t="str">
        <f ca="1"/>
        <v>"Goldschmidt, Mr. George B","no","male",71,"1st"</v>
      </c>
      <c r="Z151"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352</v>
      </c>
      <c r="E152" s="31"/>
      <c r="F152" s="33"/>
      <c r="G152" s="33"/>
      <c r="H152" s="33"/>
      <c r="I152" s="33"/>
      <c r="J152" s="33"/>
      <c r="K152" s="33"/>
      <c r="L152" s="31"/>
      <c r="M152" s="31"/>
      <c r="N152" s="31">
        <v>-1</v>
      </c>
      <c r="O152" s="31"/>
      <c r="P152" s="31"/>
      <c r="Q152" s="31"/>
      <c r="R152" s="31"/>
      <c r="S152" s="31"/>
      <c r="T152" s="31"/>
      <c r="U152" s="38"/>
      <c r="V152" s="58" t="str">
        <f ca="1"/>
        <v xml:space="preserve"> </v>
      </c>
      <c r="Y152" t="str">
        <f ca="1"/>
        <v>"Gracie, Col. Archibald IV","yes","male",53,"1st"</v>
      </c>
      <c r="Z152"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352</v>
      </c>
      <c r="E153" s="31"/>
      <c r="F153" s="33"/>
      <c r="G153" s="33"/>
      <c r="H153" s="33"/>
      <c r="I153" s="33"/>
      <c r="J153" s="33"/>
      <c r="K153" s="33"/>
      <c r="L153" s="31"/>
      <c r="M153" s="31"/>
      <c r="N153" s="31"/>
      <c r="O153" s="31"/>
      <c r="P153" s="31"/>
      <c r="Q153" s="31"/>
      <c r="R153" s="31"/>
      <c r="S153" s="31"/>
      <c r="T153" s="31" t="s">
        <v>354</v>
      </c>
      <c r="U153" s="38"/>
      <c r="V153" s="58" t="str">
        <f ca="1"/>
        <v xml:space="preserve"> </v>
      </c>
      <c r="Y153" t="str">
        <f ca="1"/>
        <v>"Graham, Miss. Margaret Edith","yes","female",19,"1st"</v>
      </c>
      <c r="Z153"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352</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Y154" t="str">
        <f ca="1"/>
        <v>"Graham, Mr. George Edward","no","male",38,"1st"</v>
      </c>
      <c r="Z154"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352</v>
      </c>
      <c r="E155" s="31"/>
      <c r="F155" s="33"/>
      <c r="G155" s="33"/>
      <c r="H155" s="33"/>
      <c r="I155" s="33"/>
      <c r="J155" s="33"/>
      <c r="K155" s="33"/>
      <c r="L155" s="31"/>
      <c r="M155" s="31">
        <v>-1</v>
      </c>
      <c r="N155" s="31"/>
      <c r="O155" s="31"/>
      <c r="P155" s="31"/>
      <c r="Q155" s="31"/>
      <c r="R155" s="31"/>
      <c r="S155" s="31"/>
      <c r="T155" s="31"/>
      <c r="U155" s="38"/>
      <c r="V155" s="58" t="str">
        <f ca="1"/>
        <v xml:space="preserve"> </v>
      </c>
      <c r="Y155" t="str">
        <f ca="1"/>
        <v>"Graham, Mrs. William Thompson (","yes","female",58,"1st"</v>
      </c>
      <c r="Z155"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352</v>
      </c>
      <c r="E156" s="31"/>
      <c r="F156" s="33"/>
      <c r="G156" s="33"/>
      <c r="H156" s="33"/>
      <c r="I156" s="33"/>
      <c r="J156" s="33"/>
      <c r="K156" s="33"/>
      <c r="L156" s="31">
        <v>-1</v>
      </c>
      <c r="M156" s="31"/>
      <c r="N156" s="31"/>
      <c r="O156" s="31"/>
      <c r="P156" s="31"/>
      <c r="Q156" s="31"/>
      <c r="R156" s="31"/>
      <c r="S156" s="31"/>
      <c r="T156" s="31"/>
      <c r="U156" s="38"/>
      <c r="V156" s="58" t="str">
        <f ca="1"/>
        <v xml:space="preserve"> </v>
      </c>
      <c r="Y156" t="str">
        <f ca="1"/>
        <v>"Greenfield, Mr. William Bertram","yes","male",23,"1st"</v>
      </c>
      <c r="Z156"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352</v>
      </c>
      <c r="E157" s="31"/>
      <c r="F157" s="33"/>
      <c r="G157" s="33"/>
      <c r="H157" s="33"/>
      <c r="I157" s="33" t="s">
        <v>355</v>
      </c>
      <c r="J157" s="33"/>
      <c r="K157" s="33"/>
      <c r="L157" s="31"/>
      <c r="M157" s="31"/>
      <c r="N157" s="31"/>
      <c r="O157" s="31"/>
      <c r="P157" s="31"/>
      <c r="Q157" s="31"/>
      <c r="R157" s="31"/>
      <c r="S157" s="31"/>
      <c r="T157" s="31"/>
      <c r="U157" s="38"/>
      <c r="V157" s="58" t="str">
        <f ca="1"/>
        <v xml:space="preserve"> </v>
      </c>
      <c r="Y157" t="str">
        <f ca="1"/>
        <v>"Greenfield, Mrs. Leo David (Bla","yes","female",45,"1st"</v>
      </c>
      <c r="Z157"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352</v>
      </c>
      <c r="E158" s="31"/>
      <c r="F158" s="33"/>
      <c r="G158" s="33"/>
      <c r="H158" s="33"/>
      <c r="I158" s="33"/>
      <c r="J158" s="33"/>
      <c r="K158" s="33">
        <v>-1</v>
      </c>
      <c r="L158" s="31"/>
      <c r="M158" s="31"/>
      <c r="N158" s="31"/>
      <c r="O158" s="31"/>
      <c r="P158" s="31"/>
      <c r="Q158" s="31"/>
      <c r="R158" s="31"/>
      <c r="S158" s="31"/>
      <c r="T158" s="31"/>
      <c r="U158" s="38"/>
      <c r="V158" s="58" t="str">
        <f ca="1"/>
        <v xml:space="preserve"> </v>
      </c>
      <c r="Y158" t="str">
        <f ca="1"/>
        <v>"Guggenheim, Mr. Benjamin","no","male",46,"1st"</v>
      </c>
      <c r="Z1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352</v>
      </c>
      <c r="E159" s="31"/>
      <c r="F159" s="33"/>
      <c r="G159" s="33"/>
      <c r="H159" s="33"/>
      <c r="I159" s="33"/>
      <c r="J159" s="33"/>
      <c r="K159" s="33"/>
      <c r="L159" s="31"/>
      <c r="M159" s="31"/>
      <c r="N159" s="31"/>
      <c r="O159" s="31"/>
      <c r="P159" s="31"/>
      <c r="Q159" s="31"/>
      <c r="R159" s="31"/>
      <c r="S159" s="31" t="s">
        <v>356</v>
      </c>
      <c r="T159" s="31"/>
      <c r="U159" s="38"/>
      <c r="V159" s="58" t="str">
        <f ca="1"/>
        <v xml:space="preserve"> </v>
      </c>
      <c r="Y159" t="str">
        <f ca="1"/>
        <v>"Harder, Mr. George Achilles","yes","male",25,"1st"</v>
      </c>
      <c r="Z159"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352</v>
      </c>
      <c r="E160" s="31" t="s">
        <v>356</v>
      </c>
      <c r="F160" s="33"/>
      <c r="G160" s="33"/>
      <c r="H160" s="33"/>
      <c r="I160" s="33"/>
      <c r="J160" s="33"/>
      <c r="K160" s="33"/>
      <c r="L160" s="31"/>
      <c r="M160" s="31"/>
      <c r="N160" s="31"/>
      <c r="O160" s="31"/>
      <c r="P160" s="31"/>
      <c r="Q160" s="31"/>
      <c r="R160" s="31"/>
      <c r="S160" s="31"/>
      <c r="T160" s="31"/>
      <c r="U160" s="38"/>
      <c r="V160" s="58" t="str">
        <f ca="1"/>
        <v xml:space="preserve"> </v>
      </c>
      <c r="Y160" t="str">
        <f ca="1"/>
        <v>"Harder, Mrs. George Achilles (D","yes","female",25,"1st"</v>
      </c>
      <c r="Z160"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352</v>
      </c>
      <c r="E161" s="31" t="s">
        <v>356</v>
      </c>
      <c r="F161" s="33"/>
      <c r="G161" s="33"/>
      <c r="H161" s="33"/>
      <c r="I161" s="33"/>
      <c r="J161" s="33"/>
      <c r="K161" s="33"/>
      <c r="L161" s="31"/>
      <c r="M161" s="31"/>
      <c r="N161" s="31"/>
      <c r="O161" s="31"/>
      <c r="P161" s="31"/>
      <c r="Q161" s="31"/>
      <c r="R161" s="31"/>
      <c r="S161" s="31"/>
      <c r="T161" s="31"/>
      <c r="U161" s="38"/>
      <c r="V161" s="58" t="str">
        <f ca="1"/>
        <v xml:space="preserve"> </v>
      </c>
      <c r="Y161" t="str">
        <f ca="1"/>
        <v>"Harper, Mr. Henry Sleeper","yes","male",48,"1st"</v>
      </c>
      <c r="Z161"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352</v>
      </c>
      <c r="E162" s="31" t="s">
        <v>356</v>
      </c>
      <c r="F162" s="33"/>
      <c r="G162" s="33"/>
      <c r="H162" s="33"/>
      <c r="I162" s="33"/>
      <c r="J162" s="33"/>
      <c r="K162" s="33"/>
      <c r="L162" s="31"/>
      <c r="M162" s="31"/>
      <c r="N162" s="31"/>
      <c r="O162" s="31"/>
      <c r="P162" s="31"/>
      <c r="Q162" s="31"/>
      <c r="R162" s="31"/>
      <c r="S162" s="31"/>
      <c r="T162" s="31"/>
      <c r="U162" s="38"/>
      <c r="V162" s="58" t="str">
        <f ca="1"/>
        <v xml:space="preserve"> </v>
      </c>
      <c r="Y162" t="str">
        <f ca="1"/>
        <v>"Harper, Mrs. Henry Sleeper (Myn","yes","female",49,"1st"</v>
      </c>
      <c r="Z162"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352</v>
      </c>
      <c r="E163" s="31" t="s">
        <v>357</v>
      </c>
      <c r="F163" s="33"/>
      <c r="G163" s="33"/>
      <c r="H163" s="33"/>
      <c r="I163" s="33"/>
      <c r="J163" s="33"/>
      <c r="K163" s="33"/>
      <c r="L163" s="31"/>
      <c r="M163" s="31"/>
      <c r="N163" s="31"/>
      <c r="O163" s="31"/>
      <c r="P163" s="31"/>
      <c r="Q163" s="31"/>
      <c r="R163" s="31"/>
      <c r="S163" s="31"/>
      <c r="T163" s="31"/>
      <c r="U163" s="38"/>
      <c r="V163" s="58" t="str">
        <f ca="1"/>
        <v xml:space="preserve"> </v>
      </c>
      <c r="Y163" t="str">
        <f ca="1"/>
        <v>"Harrington, Mr. Charles H","no","male",NA,"1st"</v>
      </c>
      <c r="Z163"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352</v>
      </c>
      <c r="E164" s="31"/>
      <c r="F164" s="43" t="s">
        <v>358</v>
      </c>
      <c r="G164" s="33"/>
      <c r="H164" s="33"/>
      <c r="I164" s="33"/>
      <c r="J164" s="33"/>
      <c r="K164" s="33"/>
      <c r="L164" s="31"/>
      <c r="M164" s="31"/>
      <c r="N164" s="31"/>
      <c r="O164" s="31"/>
      <c r="P164" s="31"/>
      <c r="Q164" s="31"/>
      <c r="R164" s="31"/>
      <c r="S164" s="31"/>
      <c r="T164" s="31"/>
      <c r="U164" s="38"/>
      <c r="V164" s="58" t="str">
        <f ca="1"/>
        <v xml:space="preserve"> </v>
      </c>
      <c r="Y164" t="str">
        <f ca="1"/>
        <v>"Harris, Mr. Henry Birkhardt","no","male",45,"1st"</v>
      </c>
      <c r="Z164"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352</v>
      </c>
      <c r="E165" s="31" t="s">
        <v>213</v>
      </c>
      <c r="F165" s="33"/>
      <c r="G165" s="33"/>
      <c r="H165" s="33"/>
      <c r="I165" s="33"/>
      <c r="J165" s="33"/>
      <c r="K165" s="33"/>
      <c r="L165" s="31"/>
      <c r="M165" s="31"/>
      <c r="N165" s="31"/>
      <c r="O165" s="31"/>
      <c r="P165" s="31">
        <v>2</v>
      </c>
      <c r="Q165" s="31"/>
      <c r="R165" s="31"/>
      <c r="S165" s="31"/>
      <c r="T165" s="31"/>
      <c r="U165" s="38"/>
      <c r="V165" s="58" t="str">
        <f ca="1"/>
        <v xml:space="preserve"> </v>
      </c>
      <c r="Y165" t="str">
        <f ca="1"/>
        <v>"Harris, Mrs. Henry Birkhardt (I","yes","female",35,"1st"</v>
      </c>
      <c r="Z165"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352</v>
      </c>
      <c r="E166" s="31"/>
      <c r="F166" s="33"/>
      <c r="G166" s="33"/>
      <c r="H166" s="33"/>
      <c r="I166" s="33"/>
      <c r="J166" s="33"/>
      <c r="K166" s="33"/>
      <c r="L166" s="31"/>
      <c r="M166" s="31"/>
      <c r="N166" s="31"/>
      <c r="O166" s="31"/>
      <c r="P166" s="31" t="s">
        <v>300</v>
      </c>
      <c r="Q166" s="31"/>
      <c r="R166" s="31"/>
      <c r="S166" s="31"/>
      <c r="T166" s="31"/>
      <c r="U166" s="38"/>
      <c r="V166" s="58" t="str">
        <f ca="1"/>
        <v xml:space="preserve"> </v>
      </c>
      <c r="Y166" t="str">
        <f ca="1"/>
        <v>"Harrison, Mr. William","no","male",40,"1st"</v>
      </c>
      <c r="Z166"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352</v>
      </c>
      <c r="E167" s="31"/>
      <c r="F167" s="33"/>
      <c r="G167" s="33"/>
      <c r="H167" s="33"/>
      <c r="I167" s="33"/>
      <c r="J167" s="33"/>
      <c r="K167" s="33"/>
      <c r="L167" s="31"/>
      <c r="M167" s="31"/>
      <c r="N167" s="31"/>
      <c r="O167" s="31"/>
      <c r="P167" s="31"/>
      <c r="Q167" s="31" t="s">
        <v>300</v>
      </c>
      <c r="R167" s="31"/>
      <c r="S167" s="31"/>
      <c r="T167" s="31"/>
      <c r="U167" s="38"/>
      <c r="V167" s="58" t="str">
        <f ca="1"/>
        <v xml:space="preserve"> </v>
      </c>
      <c r="Y167" t="str">
        <f ca="1"/>
        <v>"Hassab, Mr. Hammad","yes","male",27,"1st"</v>
      </c>
      <c r="Z167"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350</v>
      </c>
      <c r="E168" s="31"/>
      <c r="F168" s="33"/>
      <c r="G168" s="33"/>
      <c r="H168" s="33"/>
      <c r="I168" s="33"/>
      <c r="J168" s="33"/>
      <c r="K168" s="33">
        <v>1</v>
      </c>
      <c r="L168" s="31">
        <v>5</v>
      </c>
      <c r="M168" s="31">
        <v>5</v>
      </c>
      <c r="N168" s="31">
        <v>2</v>
      </c>
      <c r="O168" s="31">
        <v>2</v>
      </c>
      <c r="P168" s="31"/>
      <c r="Q168" s="31"/>
      <c r="R168" s="31"/>
      <c r="S168" s="31"/>
      <c r="T168" s="31"/>
      <c r="U168" s="38"/>
      <c r="V168" s="58" t="str">
        <f ca="1"/>
        <v xml:space="preserve"> </v>
      </c>
      <c r="Y168" t="str">
        <f ca="1"/>
        <v>"Hawksford, Mr. Walter James","yes","male",NA,"1st"</v>
      </c>
      <c r="Z16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369</v>
      </c>
      <c r="E169" s="31" t="s">
        <v>370</v>
      </c>
      <c r="F169" s="33"/>
      <c r="G169" s="33"/>
      <c r="H169" s="33" t="s">
        <v>285</v>
      </c>
      <c r="I169" s="33"/>
      <c r="J169" s="33"/>
      <c r="K169" s="33">
        <v>1</v>
      </c>
      <c r="L169" s="31">
        <v>1</v>
      </c>
      <c r="M169" s="31"/>
      <c r="N169" s="31"/>
      <c r="O169" s="31"/>
      <c r="P169" s="31"/>
      <c r="Q169" s="31"/>
      <c r="R169" s="31"/>
      <c r="S169" s="31"/>
      <c r="T169" s="31"/>
      <c r="U169" s="38"/>
      <c r="V169" s="58" t="str">
        <f ca="1"/>
        <v xml:space="preserve"> </v>
      </c>
      <c r="Y169" t="str">
        <f ca="1"/>
        <v>"Hays, Miss. Margaret Bechstein","yes","female",24,"1st"</v>
      </c>
      <c r="Z169"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506</v>
      </c>
      <c r="E170" s="31" t="b">
        <v>0</v>
      </c>
      <c r="F170" s="33" t="b">
        <v>0</v>
      </c>
      <c r="G170" s="33"/>
      <c r="H170" s="33"/>
      <c r="I170" s="33"/>
      <c r="J170" s="33"/>
      <c r="K170" s="33"/>
      <c r="L170" s="31"/>
      <c r="M170" s="31"/>
      <c r="N170" s="31"/>
      <c r="O170" s="31"/>
      <c r="P170" s="31"/>
      <c r="Q170" s="31"/>
      <c r="R170" s="31"/>
      <c r="S170" s="31"/>
      <c r="T170" s="31"/>
      <c r="U170" s="38"/>
      <c r="V170" s="58" t="str">
        <f ca="1"/>
        <v xml:space="preserve"> </v>
      </c>
      <c r="Y170" t="str">
        <f ca="1"/>
        <v>"Hays, Mr. Charles Melville","no","male",55,"1st"</v>
      </c>
      <c r="Z170"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352</v>
      </c>
      <c r="E171" s="31"/>
      <c r="F171" s="33">
        <v>99</v>
      </c>
      <c r="G171" s="33"/>
      <c r="H171" s="33"/>
      <c r="I171" s="33"/>
      <c r="J171" s="33"/>
      <c r="K171" s="33"/>
      <c r="L171" s="31"/>
      <c r="M171" s="31"/>
      <c r="N171" s="31"/>
      <c r="O171" s="31"/>
      <c r="P171" s="31"/>
      <c r="Q171" s="31"/>
      <c r="R171" s="31"/>
      <c r="S171" s="31"/>
      <c r="T171" s="31"/>
      <c r="U171" s="38"/>
      <c r="V171" s="58" t="str">
        <f ca="1"/>
        <v xml:space="preserve"> </v>
      </c>
      <c r="Y171" t="str">
        <f ca="1"/>
        <v>"Hays, Mrs. Charles Melville (Cl","yes","female",52,"1st"</v>
      </c>
      <c r="Z171"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352</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Y172" t="str">
        <f ca="1"/>
        <v>"Head, Mr. Christopher","no","male",42,"1st"</v>
      </c>
      <c r="Z172"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507</v>
      </c>
      <c r="E173" s="31" t="b">
        <v>1</v>
      </c>
      <c r="F173" s="33"/>
      <c r="G173" s="33"/>
      <c r="H173" s="33"/>
      <c r="I173" s="33"/>
      <c r="J173" s="33"/>
      <c r="K173" s="33">
        <v>1</v>
      </c>
      <c r="L173" s="31">
        <v>1</v>
      </c>
      <c r="M173" s="31"/>
      <c r="N173" s="31"/>
      <c r="O173" s="31"/>
      <c r="P173" s="31"/>
      <c r="Q173" s="31"/>
      <c r="R173" s="31"/>
      <c r="S173" s="31"/>
      <c r="T173" s="31"/>
      <c r="U173" s="38"/>
      <c r="V173" s="58" t="str">
        <f ca="1"/>
        <v xml:space="preserve"> </v>
      </c>
      <c r="Y173" t="str">
        <f ca="1"/>
        <v>"Hilliard, Mr. Herbert Henry","no","male",NA,"1st"</v>
      </c>
      <c r="Z173"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352</v>
      </c>
      <c r="E174" s="31" t="s">
        <v>508</v>
      </c>
      <c r="F174" s="33"/>
      <c r="G174" s="33"/>
      <c r="H174" s="33"/>
      <c r="I174" s="33"/>
      <c r="J174" s="33"/>
      <c r="K174" s="33"/>
      <c r="L174" s="31"/>
      <c r="M174" s="31"/>
      <c r="N174" s="31"/>
      <c r="O174" s="31"/>
      <c r="P174" s="31"/>
      <c r="Q174" s="31"/>
      <c r="R174" s="31"/>
      <c r="S174" s="31"/>
      <c r="T174" s="31"/>
      <c r="U174" s="38"/>
      <c r="V174" s="58" t="str">
        <f ca="1"/>
        <v xml:space="preserve"> </v>
      </c>
      <c r="Y174" t="str">
        <f ca="1"/>
        <v>"Hipkins, Mr. William Edward","no","male",55,"1st"</v>
      </c>
      <c r="Z174"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509</v>
      </c>
      <c r="E175" s="31" t="b">
        <v>1</v>
      </c>
      <c r="F175" s="33"/>
      <c r="G175" s="33"/>
      <c r="H175" s="33"/>
      <c r="I175" s="33"/>
      <c r="J175" s="33"/>
      <c r="K175" s="33">
        <v>1</v>
      </c>
      <c r="L175" s="31">
        <v>1</v>
      </c>
      <c r="M175" s="31"/>
      <c r="N175" s="31"/>
      <c r="O175" s="31"/>
      <c r="P175" s="31"/>
      <c r="Q175" s="31"/>
      <c r="R175" s="31"/>
      <c r="S175" s="31"/>
      <c r="T175" s="31"/>
      <c r="U175" s="38"/>
      <c r="V175" s="58" t="str">
        <f ca="1"/>
        <v xml:space="preserve"> </v>
      </c>
      <c r="Y175" t="str">
        <f ca="1"/>
        <v>"Hippach, Miss. Jean Gertrude","yes","female",16,"1st"</v>
      </c>
      <c r="Z175"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352</v>
      </c>
      <c r="E176" s="31" t="b">
        <v>1</v>
      </c>
      <c r="F176" s="33"/>
      <c r="G176" s="33"/>
      <c r="H176" s="33" t="s">
        <v>356</v>
      </c>
      <c r="I176" s="33"/>
      <c r="J176" s="33"/>
      <c r="K176" s="33"/>
      <c r="L176" s="31"/>
      <c r="M176" s="31"/>
      <c r="N176" s="31"/>
      <c r="O176" s="31"/>
      <c r="P176" s="31"/>
      <c r="Q176" s="31"/>
      <c r="R176" s="31"/>
      <c r="S176" s="31"/>
      <c r="T176" s="31"/>
      <c r="U176" s="38"/>
      <c r="V176" s="58" t="str">
        <f ca="1"/>
        <v xml:space="preserve"> </v>
      </c>
      <c r="Y176" t="str">
        <f ca="1"/>
        <v>"Hippach, Mrs. Louis Albert (Ida","yes","female",44,"1st"</v>
      </c>
      <c r="Z176"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352</v>
      </c>
      <c r="E177" s="31" t="b">
        <v>1</v>
      </c>
      <c r="F177" s="33"/>
      <c r="G177" s="33"/>
      <c r="H177" s="33" t="s">
        <v>510</v>
      </c>
      <c r="I177" s="33"/>
      <c r="J177" s="33"/>
      <c r="K177" s="33"/>
      <c r="L177" s="31"/>
      <c r="M177" s="31"/>
      <c r="N177" s="31"/>
      <c r="O177" s="31"/>
      <c r="P177" s="31"/>
      <c r="Q177" s="31"/>
      <c r="R177" s="31"/>
      <c r="S177" s="31"/>
      <c r="T177" s="31"/>
      <c r="U177" s="38"/>
      <c r="V177" s="58" t="str">
        <f ca="1"/>
        <v xml:space="preserve"> </v>
      </c>
      <c r="Y177" t="str">
        <f ca="1"/>
        <v>"Hogeboom, Mrs. John C (Anna And","yes","female",51,"1st"</v>
      </c>
      <c r="Z177"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352</v>
      </c>
      <c r="E178" s="31" t="s">
        <v>511</v>
      </c>
      <c r="F178" s="33"/>
      <c r="G178" s="33"/>
      <c r="H178" s="33"/>
      <c r="I178" s="33"/>
      <c r="J178" s="33"/>
      <c r="K178" s="33"/>
      <c r="L178" s="31"/>
      <c r="M178" s="31"/>
      <c r="N178" s="31"/>
      <c r="O178" s="31"/>
      <c r="P178" s="31"/>
      <c r="Q178" s="31"/>
      <c r="R178" s="31"/>
      <c r="S178" s="31"/>
      <c r="T178" s="31"/>
      <c r="U178" s="38"/>
      <c r="V178" s="58" t="str">
        <f ca="1"/>
        <v xml:space="preserve"> </v>
      </c>
      <c r="Y178" t="str">
        <f ca="1"/>
        <v>"Holverson, Mr. Alexander Oskar","no","male",42,"1st"</v>
      </c>
      <c r="Z17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352</v>
      </c>
      <c r="E179" s="31" t="s">
        <v>512</v>
      </c>
      <c r="F179" s="33"/>
      <c r="G179" s="33"/>
      <c r="H179" s="33"/>
      <c r="I179" s="33"/>
      <c r="J179" s="33"/>
      <c r="K179" s="33"/>
      <c r="L179" s="31"/>
      <c r="M179" s="31"/>
      <c r="N179" s="31"/>
      <c r="O179" s="31"/>
      <c r="P179" s="31"/>
      <c r="Q179" s="31"/>
      <c r="R179" s="31"/>
      <c r="S179" s="31"/>
      <c r="T179" s="31"/>
      <c r="U179" s="38"/>
      <c r="V179" s="58" t="str">
        <f ca="1"/>
        <v xml:space="preserve"> </v>
      </c>
      <c r="Y179" t="str">
        <f ca="1"/>
        <v>"Holverson, Mrs. Alexander Oskar","yes","female",35,"1st"</v>
      </c>
      <c r="Z179"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506</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Y180" t="str">
        <f ca="1"/>
        <v>"Homer, Mr. Harry (Mr E Haven)","yes","male",35,"1st"</v>
      </c>
      <c r="Z180"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513</v>
      </c>
      <c r="E181" s="31" t="b">
        <v>1</v>
      </c>
      <c r="F181" s="33"/>
      <c r="G181" s="33"/>
      <c r="H181" s="33" t="s">
        <v>514</v>
      </c>
      <c r="I181" s="33"/>
      <c r="J181" s="33"/>
      <c r="K181" s="33"/>
      <c r="L181" s="31"/>
      <c r="M181" s="31"/>
      <c r="N181" s="31"/>
      <c r="O181" s="31"/>
      <c r="P181" s="31"/>
      <c r="Q181" s="31"/>
      <c r="R181" s="31"/>
      <c r="S181" s="31"/>
      <c r="T181" s="31"/>
      <c r="U181" s="38"/>
      <c r="V181" s="58" t="str">
        <f ca="1"/>
        <v xml:space="preserve"> </v>
      </c>
      <c r="Y181" t="str">
        <f ca="1"/>
        <v>"Hoyt, Mr. Frederick Maxfield","yes","male",38,"1st"</v>
      </c>
      <c r="Z181"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352</v>
      </c>
      <c r="E182" s="31" t="s">
        <v>515</v>
      </c>
      <c r="F182" s="33"/>
      <c r="G182" s="33"/>
      <c r="H182" s="33"/>
      <c r="I182" s="33"/>
      <c r="J182" s="33"/>
      <c r="K182" s="33"/>
      <c r="L182" s="31"/>
      <c r="M182" s="31"/>
      <c r="N182" s="31"/>
      <c r="O182" s="31"/>
      <c r="P182" s="31"/>
      <c r="Q182" s="31"/>
      <c r="R182" s="31"/>
      <c r="S182" s="31"/>
      <c r="T182" s="31"/>
      <c r="U182" s="38"/>
      <c r="V182" s="58" t="str">
        <f ca="1"/>
        <v xml:space="preserve"> </v>
      </c>
      <c r="Y182" t="str">
        <f ca="1"/>
        <v>"Hoyt, Mr. William Fisher","no","male",NA,"1st"</v>
      </c>
      <c r="Z182"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352</v>
      </c>
      <c r="E183" s="31" t="s">
        <v>516</v>
      </c>
      <c r="F183" s="33"/>
      <c r="G183" s="33"/>
      <c r="H183" s="33"/>
      <c r="I183" s="33"/>
      <c r="J183" s="33"/>
      <c r="K183" s="33"/>
      <c r="L183" s="31"/>
      <c r="M183" s="31"/>
      <c r="N183" s="31"/>
      <c r="O183" s="31"/>
      <c r="P183" s="31"/>
      <c r="Q183" s="31"/>
      <c r="R183" s="31"/>
      <c r="S183" s="31"/>
      <c r="T183" s="31"/>
      <c r="U183" s="38"/>
      <c r="V183" s="58" t="str">
        <f ca="1"/>
        <v xml:space="preserve"> </v>
      </c>
      <c r="Y183" t="str">
        <f ca="1"/>
        <v>"Hoyt, Mrs. Frederick Maxfield (","yes","female",35,"1st"</v>
      </c>
      <c r="Z183"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517</v>
      </c>
      <c r="E184" s="31" t="b">
        <v>1</v>
      </c>
      <c r="F184" s="33"/>
      <c r="G184" s="33"/>
      <c r="H184" s="33"/>
      <c r="I184" s="33"/>
      <c r="J184" s="33"/>
      <c r="K184" s="33">
        <v>1</v>
      </c>
      <c r="L184" s="31">
        <v>1</v>
      </c>
      <c r="M184" s="31"/>
      <c r="N184" s="31"/>
      <c r="O184" s="31"/>
      <c r="P184" s="31"/>
      <c r="Q184" s="31"/>
      <c r="R184" s="31"/>
      <c r="S184" s="31"/>
      <c r="T184" s="31"/>
      <c r="U184" s="38"/>
      <c r="V184" s="58" t="str">
        <f ca="1"/>
        <v xml:space="preserve"> </v>
      </c>
      <c r="Y184" t="str">
        <f ca="1"/>
        <v>"Icard, Miss. Amelie","yes","female",38,"1st"</v>
      </c>
      <c r="Z184"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369</v>
      </c>
      <c r="E185" s="31" t="s">
        <v>519</v>
      </c>
      <c r="F185" s="33"/>
      <c r="G185" s="33"/>
      <c r="H185" s="33" t="s">
        <v>285</v>
      </c>
      <c r="I185" s="33"/>
      <c r="J185" s="33"/>
      <c r="K185" s="33"/>
      <c r="L185" s="31"/>
      <c r="M185" s="31"/>
      <c r="N185" s="31"/>
      <c r="O185" s="31"/>
      <c r="P185" s="31"/>
      <c r="Q185" s="31"/>
      <c r="R185" s="31"/>
      <c r="S185" s="31"/>
      <c r="T185" s="31"/>
      <c r="U185" s="38"/>
      <c r="V185" s="58" t="str">
        <f ca="1"/>
        <v xml:space="preserve"> </v>
      </c>
      <c r="Y185" t="str">
        <f ca="1"/>
        <v>"Isham, Miss. Ann Elizabeth","no","female",50,"1st"</v>
      </c>
      <c r="Z185"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369</v>
      </c>
      <c r="E186" s="31" t="s">
        <v>520</v>
      </c>
      <c r="F186" s="33"/>
      <c r="G186" s="33"/>
      <c r="H186" s="33"/>
      <c r="I186" s="33"/>
      <c r="J186" s="33"/>
      <c r="K186" s="33"/>
      <c r="L186" s="31"/>
      <c r="M186" s="31"/>
      <c r="N186" s="31"/>
      <c r="O186" s="31"/>
      <c r="P186" s="31"/>
      <c r="Q186" s="31"/>
      <c r="R186" s="31"/>
      <c r="S186" s="31"/>
      <c r="T186" s="31"/>
      <c r="U186" s="38"/>
      <c r="V186" s="58" t="str">
        <f ca="1"/>
        <v xml:space="preserve"> </v>
      </c>
      <c r="Y186" t="str">
        <f ca="1"/>
        <v>"Ismay, Mr. Joseph Bruce","yes","male",49,"1st"</v>
      </c>
      <c r="Z186"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369</v>
      </c>
      <c r="E187" s="31" t="s">
        <v>521</v>
      </c>
      <c r="F187" s="33"/>
      <c r="G187" s="33"/>
      <c r="H187" s="33"/>
      <c r="I187" s="33"/>
      <c r="J187" s="33"/>
      <c r="K187" s="33"/>
      <c r="L187" s="31"/>
      <c r="M187" s="31"/>
      <c r="N187" s="31"/>
      <c r="O187" s="31"/>
      <c r="P187" s="31"/>
      <c r="Q187" s="31"/>
      <c r="R187" s="31"/>
      <c r="S187" s="31"/>
      <c r="T187" s="31"/>
      <c r="U187" s="38"/>
      <c r="V187" s="58" t="str">
        <f ca="1"/>
        <v xml:space="preserve"> </v>
      </c>
      <c r="Y187" t="str">
        <f ca="1"/>
        <v>"Jones, Mr. Charles Cresson","no","male",46,"1st"</v>
      </c>
      <c r="Z187"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369</v>
      </c>
      <c r="E188" s="31" t="s">
        <v>522</v>
      </c>
      <c r="F188" s="33"/>
      <c r="G188" s="33"/>
      <c r="H188" s="33"/>
      <c r="I188" s="33"/>
      <c r="J188" s="33"/>
      <c r="K188" s="33"/>
      <c r="L188" s="31"/>
      <c r="M188" s="31"/>
      <c r="N188" s="31"/>
      <c r="O188" s="31"/>
      <c r="P188" s="31"/>
      <c r="Q188" s="31"/>
      <c r="R188" s="31"/>
      <c r="S188" s="31"/>
      <c r="T188" s="31"/>
      <c r="U188" s="38"/>
      <c r="V188" s="58" t="str">
        <f ca="1"/>
        <v xml:space="preserve"> </v>
      </c>
      <c r="Y188" t="str">
        <f ca="1"/>
        <v>"Julian, Mr. Henry Forbes","no","male",50,"1st"</v>
      </c>
      <c r="Z18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369</v>
      </c>
      <c r="E189" s="31" t="s">
        <v>523</v>
      </c>
      <c r="F189" s="33"/>
      <c r="G189" s="33"/>
      <c r="H189" s="33"/>
      <c r="I189" s="33"/>
      <c r="J189" s="33"/>
      <c r="K189" s="33">
        <v>0</v>
      </c>
      <c r="L189" s="31"/>
      <c r="M189" s="31"/>
      <c r="N189" s="31"/>
      <c r="O189" s="31"/>
      <c r="P189" s="31"/>
      <c r="Q189" s="31"/>
      <c r="R189" s="31"/>
      <c r="S189" s="31"/>
      <c r="T189" s="31"/>
      <c r="U189" s="38"/>
      <c r="V189" t="str">
        <f ca="1"/>
        <v xml:space="preserve"> </v>
      </c>
      <c r="Y189" t="str">
        <f ca="1"/>
        <v>"Keeping, Mr. Edwin","no","male",32.5,"1st"</v>
      </c>
      <c r="Z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525</v>
      </c>
      <c r="E190" s="33" t="s">
        <v>526</v>
      </c>
      <c r="F190" s="33"/>
      <c r="G190" s="33"/>
      <c r="H190" s="33"/>
      <c r="I190" s="33"/>
      <c r="J190" s="33"/>
      <c r="K190" s="33"/>
      <c r="L190" s="31">
        <v>2</v>
      </c>
      <c r="M190" s="31"/>
      <c r="N190" s="31"/>
      <c r="O190" s="31">
        <v>1</v>
      </c>
      <c r="P190" s="31"/>
      <c r="Q190" s="31"/>
      <c r="R190" s="31"/>
      <c r="S190" s="31"/>
      <c r="T190" s="31"/>
      <c r="U190" s="38"/>
      <c r="V190" t="str">
        <f ca="1"/>
        <v xml:space="preserve"> </v>
      </c>
      <c r="Y190" t="str">
        <f ca="1"/>
        <v>"Kent, Mr. Edward Austin","no","male",58,"1st"</v>
      </c>
      <c r="Z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527</v>
      </c>
      <c r="E191" s="31" t="b">
        <v>1</v>
      </c>
      <c r="F191" s="33"/>
      <c r="G191" s="33"/>
      <c r="H191" s="33"/>
      <c r="I191" s="33"/>
      <c r="J191" s="33"/>
      <c r="K191" s="33"/>
      <c r="L191" s="31"/>
      <c r="M191" s="31"/>
      <c r="N191" s="31"/>
      <c r="O191" s="31"/>
      <c r="P191" s="31"/>
      <c r="Q191" s="31"/>
      <c r="R191" s="31"/>
      <c r="S191" s="31"/>
      <c r="T191" s="31"/>
      <c r="U191" s="38"/>
      <c r="V191" t="str">
        <f ca="1"/>
        <v xml:space="preserve"> </v>
      </c>
      <c r="Y191" t="str">
        <f ca="1"/>
        <v>"Kenyon, Mr. Frederick R","no","male",41,"1st"</v>
      </c>
      <c r="Z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554</v>
      </c>
      <c r="E192" s="31" t="b">
        <v>1</v>
      </c>
      <c r="F192" s="33"/>
      <c r="G192" s="33"/>
      <c r="H192" s="33"/>
      <c r="I192" s="33"/>
      <c r="J192" s="33"/>
      <c r="K192" s="33">
        <v>1</v>
      </c>
      <c r="L192" s="31">
        <v>1</v>
      </c>
      <c r="M192" s="31">
        <v>1</v>
      </c>
      <c r="N192" s="31">
        <v>17</v>
      </c>
      <c r="O192" s="31">
        <v>0</v>
      </c>
      <c r="P192" s="31"/>
      <c r="Q192" s="31"/>
      <c r="R192" s="31" t="s">
        <v>307</v>
      </c>
      <c r="S192" s="31"/>
      <c r="T192" s="31"/>
      <c r="U192" s="38"/>
      <c r="V192" t="str">
        <f ca="1"/>
        <v xml:space="preserve"> </v>
      </c>
      <c r="Y192" t="str">
        <f ca="1"/>
        <v>"Kenyon, Mrs. Frederick R (Mario","yes","female",NA,"1st"</v>
      </c>
      <c r="Z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565</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Y193" t="str">
        <f ca="1"/>
        <v>"Kimball, Mr. Edwin Nelson Jr","yes","male",42,"1st"</v>
      </c>
      <c r="Z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571</v>
      </c>
      <c r="E194" s="31" t="b">
        <v>1</v>
      </c>
      <c r="F194" s="33"/>
      <c r="G194" s="33"/>
      <c r="H194" s="33"/>
      <c r="I194" s="33"/>
      <c r="J194" s="33"/>
      <c r="K194" s="33"/>
      <c r="L194" s="31"/>
      <c r="M194" s="31"/>
      <c r="N194" s="31"/>
      <c r="O194" s="31"/>
      <c r="P194" s="31"/>
      <c r="Q194" s="31"/>
      <c r="R194" s="31"/>
      <c r="S194" s="31"/>
      <c r="T194" s="31"/>
      <c r="U194" s="38"/>
      <c r="V194" t="str">
        <f ca="1"/>
        <v xml:space="preserve"> </v>
      </c>
      <c r="Y194" t="str">
        <f ca="1"/>
        <v>"Kimball, Mrs. Edwin Nelson Jr (","yes","female",45,"1st"</v>
      </c>
      <c r="Z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578</v>
      </c>
      <c r="E195" s="31" t="b">
        <v>1</v>
      </c>
      <c r="F195" s="33"/>
      <c r="G195" s="33"/>
      <c r="H195" s="33"/>
      <c r="I195" s="33"/>
      <c r="J195" s="33"/>
      <c r="K195" s="33"/>
      <c r="L195" s="31"/>
      <c r="M195" s="31"/>
      <c r="N195" s="31"/>
      <c r="O195" s="31"/>
      <c r="P195" s="31"/>
      <c r="Q195" s="31"/>
      <c r="R195" s="31"/>
      <c r="S195" s="31"/>
      <c r="T195" s="31"/>
      <c r="U195" s="38"/>
      <c r="V195" t="str">
        <f ca="1"/>
        <v xml:space="preserve"> </v>
      </c>
      <c r="Y195" t="str">
        <f ca="1"/>
        <v>"Klaber, Mr. Herman","no","male",NA,"1st"</v>
      </c>
      <c r="Z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589</v>
      </c>
      <c r="E196" s="31" t="b">
        <v>0</v>
      </c>
      <c r="F196" s="33"/>
      <c r="G196" s="33"/>
      <c r="H196" s="33"/>
      <c r="I196" s="33"/>
      <c r="J196" s="33"/>
      <c r="K196" s="33"/>
      <c r="L196" s="31"/>
      <c r="M196" s="31"/>
      <c r="N196" s="31"/>
      <c r="O196" s="31"/>
      <c r="P196" s="31"/>
      <c r="Q196" s="31"/>
      <c r="R196" s="31"/>
      <c r="S196" s="31"/>
      <c r="T196" s="31"/>
      <c r="U196" s="38"/>
      <c r="V196" t="str">
        <f ca="1"/>
        <v xml:space="preserve"> </v>
      </c>
      <c r="Y196" t="str">
        <f ca="1"/>
        <v>"Kreuchen, Miss. Emilie","yes","female",39,"1st"</v>
      </c>
      <c r="Z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590</v>
      </c>
      <c r="E197" s="31" t="b">
        <v>0</v>
      </c>
      <c r="F197" s="33"/>
      <c r="G197" s="33"/>
      <c r="H197" s="33"/>
      <c r="I197" s="33"/>
      <c r="J197" s="33"/>
      <c r="K197" s="33"/>
      <c r="L197" s="31"/>
      <c r="M197" s="31"/>
      <c r="N197" s="31"/>
      <c r="O197" s="31"/>
      <c r="P197" s="31"/>
      <c r="Q197" s="31"/>
      <c r="R197" s="31"/>
      <c r="S197" s="31"/>
      <c r="T197" s="31"/>
      <c r="U197" s="38"/>
      <c r="V197" t="str">
        <f ca="1"/>
        <v xml:space="preserve"> </v>
      </c>
      <c r="Y197" t="str">
        <f ca="1"/>
        <v>"Leader, Dr. Alice (Farnham)","yes","female",49,"1st"</v>
      </c>
      <c r="Z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591</v>
      </c>
      <c r="E198" s="31" t="b">
        <v>0</v>
      </c>
      <c r="F198" s="33"/>
      <c r="G198" s="33"/>
      <c r="H198" s="33"/>
      <c r="I198" s="33"/>
      <c r="J198" s="33"/>
      <c r="K198" s="33"/>
      <c r="L198" s="31"/>
      <c r="M198" s="31"/>
      <c r="N198" s="31"/>
      <c r="O198" s="31"/>
      <c r="P198" s="31"/>
      <c r="Q198" s="31"/>
      <c r="R198" s="31"/>
      <c r="S198" s="31"/>
      <c r="T198" s="31"/>
      <c r="U198" s="38"/>
      <c r="V198" t="str">
        <f ca="1"/>
        <v xml:space="preserve"> </v>
      </c>
      <c r="Y198" t="str">
        <f ca="1"/>
        <v>"LeRoy, Miss. Bertha","yes","female",30,"1st"</v>
      </c>
      <c r="Z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592</v>
      </c>
      <c r="E199" s="31" t="b">
        <v>0</v>
      </c>
      <c r="F199" s="33"/>
      <c r="G199" s="33"/>
      <c r="H199" s="33"/>
      <c r="I199" s="33"/>
      <c r="J199" s="33"/>
      <c r="K199" s="33"/>
      <c r="L199" s="31"/>
      <c r="M199" s="31"/>
      <c r="N199" s="31"/>
      <c r="O199" s="31"/>
      <c r="P199" s="31"/>
      <c r="Q199" s="31"/>
      <c r="R199" s="31"/>
      <c r="S199" s="31"/>
      <c r="T199" s="31"/>
      <c r="U199" s="38"/>
      <c r="V199" t="str">
        <f ca="1"/>
        <v xml:space="preserve"> </v>
      </c>
      <c r="Y199" t="str">
        <f ca="1"/>
        <v>"Lesurer, Mr. Gustave J","yes","male",35,"1st"</v>
      </c>
      <c r="Z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593</v>
      </c>
      <c r="E200" s="31" t="b">
        <v>0</v>
      </c>
      <c r="F200" s="33"/>
      <c r="G200" s="33"/>
      <c r="H200" s="33"/>
      <c r="I200" s="33"/>
      <c r="J200" s="33"/>
      <c r="K200" s="33"/>
      <c r="L200" s="31"/>
      <c r="M200" s="31"/>
      <c r="N200" s="31"/>
      <c r="O200" s="31"/>
      <c r="P200" s="31"/>
      <c r="Q200" s="31"/>
      <c r="R200" s="31"/>
      <c r="S200" s="31"/>
      <c r="T200" s="31"/>
      <c r="U200" s="38"/>
      <c r="V200" t="str">
        <f ca="1"/>
        <v xml:space="preserve"> </v>
      </c>
      <c r="Y200" t="str">
        <f ca="1"/>
        <v>"Lewy, Mr. Ervin G","no","male",NA,"1st"</v>
      </c>
      <c r="Z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Y201" t="str">
        <f ca="1"/>
        <v>"Lindeberg-Lind, Mr. Erik Gustaf","no","male",42,"1st"</v>
      </c>
      <c r="Z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Y202" t="str">
        <f ca="1"/>
        <v>"Lindstrom, Mrs. Carl Johan (Sig","yes","female",55,"1st"</v>
      </c>
      <c r="Z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Y203" t="str">
        <f ca="1"/>
        <v>"Lines, Miss. Mary Conover","yes","female",16,"1st"</v>
      </c>
      <c r="Z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277</v>
      </c>
      <c r="S204" s="31" t="s">
        <v>586</v>
      </c>
      <c r="T204" s="31"/>
      <c r="U204" s="38"/>
      <c r="V204" t="str">
        <f ca="1"/>
        <v xml:space="preserve"> </v>
      </c>
      <c r="Y204" t="str">
        <f ca="1"/>
        <v>"Lines, Mrs. Ernest H (Elizabeth","yes","female",51,"1st"</v>
      </c>
      <c r="Z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586</v>
      </c>
      <c r="T205" s="31" t="s">
        <v>94</v>
      </c>
      <c r="U205" s="38"/>
      <c r="V205" t="str">
        <f ca="1"/>
        <v xml:space="preserve"> </v>
      </c>
      <c r="Y205" t="str">
        <f ca="1"/>
        <v>"Long, Mr. Milton Clyde","no","male",29,"1st"</v>
      </c>
      <c r="Z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609</v>
      </c>
      <c r="E206" s="31" t="b">
        <v>1</v>
      </c>
      <c r="F206" s="33"/>
      <c r="G206" s="33"/>
      <c r="H206" s="33" t="s">
        <v>325</v>
      </c>
      <c r="I206" s="33"/>
      <c r="J206" s="33"/>
      <c r="K206" s="33"/>
      <c r="L206" s="31"/>
      <c r="M206" s="31"/>
      <c r="N206" s="31"/>
      <c r="O206" s="31"/>
      <c r="P206" s="31"/>
      <c r="Q206" s="31"/>
      <c r="R206" s="31"/>
      <c r="S206" s="31"/>
      <c r="T206" s="31"/>
      <c r="U206" s="38"/>
      <c r="V206" t="str">
        <f ca="1"/>
        <v xml:space="preserve"> </v>
      </c>
      <c r="Y206" t="str">
        <f ca="1"/>
        <v>"Longley, Miss. Gretchen Fiske","yes","female",21,"1st"</v>
      </c>
      <c r="Z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609</v>
      </c>
      <c r="E207" s="31" t="b">
        <v>1</v>
      </c>
      <c r="F207" s="33"/>
      <c r="G207" s="33"/>
      <c r="H207" s="33" t="s">
        <v>325</v>
      </c>
      <c r="I207" s="33"/>
      <c r="J207" s="33"/>
      <c r="K207" s="33">
        <v>3</v>
      </c>
      <c r="L207" s="31"/>
      <c r="M207" s="31"/>
      <c r="N207" s="31">
        <v>1</v>
      </c>
      <c r="O207" s="31"/>
      <c r="P207" s="31"/>
      <c r="Q207" s="31"/>
      <c r="R207" s="31"/>
      <c r="S207" s="31"/>
      <c r="T207" s="31"/>
      <c r="U207" s="38"/>
      <c r="V207" t="str">
        <f ca="1"/>
        <v xml:space="preserve"> </v>
      </c>
      <c r="Y207" t="str">
        <f ca="1"/>
        <v>"Loring, Mr. Joseph Holland","no","male",30,"1st"</v>
      </c>
      <c r="Z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616</v>
      </c>
      <c r="E208" s="31" t="b">
        <v>1</v>
      </c>
      <c r="F208" s="31"/>
      <c r="G208" s="31"/>
      <c r="H208" s="31"/>
      <c r="I208" s="31"/>
      <c r="J208" s="31"/>
      <c r="K208" s="31"/>
      <c r="L208" s="31"/>
      <c r="M208" s="31"/>
      <c r="N208" s="31"/>
      <c r="O208" s="31"/>
      <c r="P208" s="31"/>
      <c r="Q208" s="31"/>
      <c r="R208" s="31"/>
      <c r="S208" s="31"/>
      <c r="T208" s="31"/>
      <c r="U208" s="38"/>
      <c r="V208" t="str">
        <f ca="1"/>
        <v xml:space="preserve"> </v>
      </c>
      <c r="Y208" t="str">
        <f ca="1"/>
        <v>"Lurette, Miss. Elise","yes","female",58,"1st"</v>
      </c>
      <c r="Z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610</v>
      </c>
      <c r="E209" s="31" t="b">
        <v>1</v>
      </c>
      <c r="F209" s="31"/>
      <c r="G209" s="31"/>
      <c r="H209" s="31" t="s">
        <v>260</v>
      </c>
      <c r="I209" s="31"/>
      <c r="J209" s="31"/>
      <c r="K209" s="31"/>
      <c r="L209" s="31"/>
      <c r="M209" s="31"/>
      <c r="N209" s="31"/>
      <c r="O209" s="31"/>
      <c r="P209" s="31"/>
      <c r="Q209" s="31"/>
      <c r="R209" s="31"/>
      <c r="S209" s="31"/>
      <c r="T209" s="31"/>
      <c r="U209" s="38"/>
      <c r="V209" t="str">
        <f ca="1"/>
        <v xml:space="preserve"> </v>
      </c>
      <c r="Y209" t="str">
        <f ca="1"/>
        <v>"Madill, Miss. Georgette Alexand","yes","female",15,"1st"</v>
      </c>
      <c r="Z209" t="str">
        <f ca="1"/>
        <v xml:space="preserve"> </v>
      </c>
      <c r="AA209" s="41"/>
      <c r="AB209" s="41"/>
    </row>
    <row r="210" spans="2:28" x14ac:dyDescent="0.45">
      <c r="B210" s="74" cm="1">
        <f t="array" aca="1" ref="B210" ca="1">FileSize(Folder&amp;Tests[[#This Row],[FileName]])</f>
        <v>36188</v>
      </c>
      <c r="C210" s="73">
        <v>196</v>
      </c>
      <c r="D210" s="32" t="s" cm="1">
        <v>611</v>
      </c>
      <c r="E210" s="31" t="b">
        <v>1</v>
      </c>
      <c r="F210" s="31"/>
      <c r="G210" s="31"/>
      <c r="H210" s="31" t="s">
        <v>263</v>
      </c>
      <c r="I210" s="31"/>
      <c r="J210" s="31"/>
      <c r="K210" s="31"/>
      <c r="L210" s="31"/>
      <c r="M210" s="31"/>
      <c r="N210" s="31"/>
      <c r="O210" s="31"/>
      <c r="P210" s="31"/>
      <c r="Q210" s="31"/>
      <c r="R210" s="31"/>
      <c r="S210" s="31"/>
      <c r="T210" s="31"/>
      <c r="U210" s="38"/>
      <c r="V210" t="str">
        <f ca="1"/>
        <v xml:space="preserve"> </v>
      </c>
      <c r="Y210" t="str">
        <f ca="1"/>
        <v>"Maguire, Mr. John Edward","no","male",30,"1st"</v>
      </c>
      <c r="Z210" t="str">
        <f ca="1"/>
        <v xml:space="preserve"> </v>
      </c>
      <c r="AA210" s="41"/>
      <c r="AB210" s="41"/>
    </row>
    <row r="211" spans="2:28" x14ac:dyDescent="0.45">
      <c r="B211" s="74" cm="1">
        <f t="array" aca="1" ref="B211" ca="1">FileSize(Folder&amp;Tests[[#This Row],[FileName]])</f>
        <v>36198</v>
      </c>
      <c r="C211" s="73">
        <v>197</v>
      </c>
      <c r="D211" s="32" t="s" cm="1">
        <v>612</v>
      </c>
      <c r="E211" s="31" t="b">
        <v>1</v>
      </c>
      <c r="F211" s="31"/>
      <c r="G211" s="31"/>
      <c r="H211" s="31" t="s">
        <v>265</v>
      </c>
      <c r="I211" s="31"/>
      <c r="J211" s="31"/>
      <c r="K211" s="31"/>
      <c r="L211" s="31"/>
      <c r="M211" s="31"/>
      <c r="N211" s="31"/>
      <c r="O211" s="31"/>
      <c r="P211" s="31"/>
      <c r="Q211" s="31"/>
      <c r="R211" s="31"/>
      <c r="S211" s="31"/>
      <c r="T211" s="31"/>
      <c r="U211" s="38"/>
      <c r="V211" t="str">
        <f ca="1"/>
        <v xml:space="preserve"> </v>
      </c>
      <c r="Y211" t="str">
        <f ca="1"/>
        <v>"Maioni, Miss. Roberta","yes","female",16,"1st"</v>
      </c>
      <c r="Z211" t="str">
        <f ca="1"/>
        <v xml:space="preserve"> </v>
      </c>
      <c r="AA211" s="41"/>
      <c r="AB211" s="41"/>
    </row>
    <row r="212" spans="2:28" x14ac:dyDescent="0.45">
      <c r="B212" s="74" cm="1">
        <f t="array" aca="1" ref="B212" ca="1">FileSize(Folder&amp;Tests[[#This Row],[FileName]])</f>
        <v>2159</v>
      </c>
      <c r="C212" s="73">
        <v>198</v>
      </c>
      <c r="D212" s="32" t="s" cm="1">
        <v>613</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Y212" t="str">
        <f ca="1"/>
        <v>"Marechal, Mr. Pierre","yes","male",NA,"1st"</v>
      </c>
      <c r="Z212" t="str">
        <f ca="1"/>
        <v xml:space="preserve"> </v>
      </c>
      <c r="AA212" s="41"/>
      <c r="AB212" s="41"/>
    </row>
    <row r="213" spans="2:28" x14ac:dyDescent="0.45">
      <c r="B213" s="74" cm="1">
        <f t="array" aca="1" ref="B213" ca="1">FileSize(Folder&amp;Tests[[#This Row],[FileName]])</f>
        <v>2159</v>
      </c>
      <c r="C213" s="73">
        <v>199</v>
      </c>
      <c r="D213" s="32" t="s" cm="1">
        <v>614</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Y213" t="str">
        <f ca="1"/>
        <v>"Marvin, Mr. Daniel Warner","no","male",19,"1st"</v>
      </c>
      <c r="Z213" t="str">
        <f ca="1"/>
        <v xml:space="preserve"> </v>
      </c>
      <c r="AA213" s="41"/>
      <c r="AB213" s="41"/>
    </row>
    <row r="214" spans="2:28" x14ac:dyDescent="0.45">
      <c r="B214" s="74" cm="1">
        <f t="array" aca="1" ref="B214" ca="1">FileSize(Folder&amp;Tests[[#This Row],[FileName]])</f>
        <v>2159</v>
      </c>
      <c r="C214" s="73">
        <v>200</v>
      </c>
      <c r="D214" s="32" t="s">
        <v>615</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Y214" t="str">
        <f ca="1"/>
        <v>"Marvin, Mrs. Daniel Warner (Mar","yes","female",18,"1st"</v>
      </c>
      <c r="Z214" t="str">
        <f ca="1"/>
        <v xml:space="preserve"> </v>
      </c>
      <c r="AA214" s="41"/>
      <c r="AB214" s="41"/>
    </row>
    <row r="215" spans="2:28" x14ac:dyDescent="0.45">
      <c r="B215" s="74" cm="1">
        <f t="array" aca="1" ref="B215" ca="1">FileSize(Folder&amp;Tests[[#This Row],[FileName]])</f>
        <v>33007</v>
      </c>
      <c r="C215" s="73">
        <v>201</v>
      </c>
      <c r="D215" s="43" t="s">
        <v>624</v>
      </c>
      <c r="E215" s="31" t="b">
        <v>1</v>
      </c>
      <c r="F215" s="31"/>
      <c r="G215" s="31"/>
      <c r="H215" s="31"/>
      <c r="I215" s="31"/>
      <c r="J215" s="31"/>
      <c r="K215" s="31"/>
      <c r="L215" s="31"/>
      <c r="M215" s="31"/>
      <c r="N215" s="31"/>
      <c r="O215" s="31"/>
      <c r="P215" s="31"/>
      <c r="Q215" s="31"/>
      <c r="R215" s="31"/>
      <c r="S215" s="31"/>
      <c r="T215" s="31"/>
      <c r="U215" s="38"/>
      <c r="V215" t="str">
        <f ca="1"/>
        <v xml:space="preserve"> </v>
      </c>
      <c r="Y215" t="str">
        <f ca="1"/>
        <v>"Mayne, Mlle. Berthe Antonine (","yes","female",24,"1st"</v>
      </c>
      <c r="Z215" t="str">
        <f ca="1"/>
        <v xml:space="preserve"> </v>
      </c>
    </row>
    <row r="216" spans="2:28" x14ac:dyDescent="0.45">
      <c r="B216" s="74" cm="1">
        <f t="array" aca="1" ref="B216" ca="1">FileSize(Folder&amp;Tests[[#This Row],[FileName]])</f>
        <v>33007</v>
      </c>
      <c r="C216" s="73">
        <v>202</v>
      </c>
      <c r="D216" s="43" t="s">
        <v>624</v>
      </c>
      <c r="E216" s="31" t="b">
        <v>0</v>
      </c>
      <c r="F216" s="31" t="b">
        <v>0</v>
      </c>
      <c r="G216" s="31"/>
      <c r="H216" s="31"/>
      <c r="I216" s="31"/>
      <c r="J216" s="31"/>
      <c r="K216" s="31"/>
      <c r="L216" s="31"/>
      <c r="M216" s="31"/>
      <c r="N216" s="31"/>
      <c r="O216" s="31"/>
      <c r="P216" s="31"/>
      <c r="Q216" s="31"/>
      <c r="R216" s="31"/>
      <c r="S216" s="31"/>
      <c r="T216" s="31"/>
      <c r="U216" s="38"/>
      <c r="V216" t="str">
        <f ca="1"/>
        <v xml:space="preserve"> </v>
      </c>
      <c r="Y216" t="str">
        <f ca="1"/>
        <v>"McCaffry, Mr. Thomas Francis","no","male",46,"1st"</v>
      </c>
      <c r="Z216" t="str">
        <f ca="1"/>
        <v xml:space="preserve"> </v>
      </c>
    </row>
    <row r="217" spans="2:28" x14ac:dyDescent="0.45">
      <c r="B217" s="74" cm="1">
        <f t="array" aca="1" ref="B217" ca="1">FileSize(Folder&amp;Tests[[#This Row],[FileName]])</f>
        <v>35</v>
      </c>
      <c r="C217" s="108">
        <v>203</v>
      </c>
      <c r="D217" s="109" t="s">
        <v>914</v>
      </c>
      <c r="E217" s="110" t="b">
        <v>1</v>
      </c>
      <c r="F217" s="110"/>
      <c r="G217" s="110"/>
      <c r="H217" s="110"/>
      <c r="I217" s="110"/>
      <c r="J217" s="110"/>
      <c r="K217" s="110">
        <v>2</v>
      </c>
      <c r="L217" s="110">
        <v>2</v>
      </c>
      <c r="M217" s="110"/>
      <c r="N217" s="110"/>
      <c r="O217" s="110"/>
      <c r="P217" s="110"/>
      <c r="Q217" s="110"/>
      <c r="R217" s="110"/>
      <c r="S217" s="110"/>
      <c r="T217" s="110"/>
      <c r="U217" s="111"/>
      <c r="V217" t="str">
        <f ca="1"/>
        <v xml:space="preserve"> </v>
      </c>
      <c r="Y217" t="str">
        <f ca="1"/>
        <v>"McCarthy, Mr. Timothy J","no","male",54,"1st"</v>
      </c>
      <c r="Z217" t="str">
        <f ca="1"/>
        <v xml:space="preserve"> </v>
      </c>
    </row>
    <row r="218" spans="2:28" x14ac:dyDescent="0.45">
      <c r="B218" s="74" cm="1">
        <f t="array" aca="1" ref="B218" ca="1">FileSize(Folder&amp;Tests[[#This Row],[FileName]])</f>
        <v>45</v>
      </c>
      <c r="C218" s="108">
        <v>204</v>
      </c>
      <c r="D218" s="112" t="s">
        <v>915</v>
      </c>
      <c r="E218" s="110" t="b">
        <v>1</v>
      </c>
      <c r="F218" s="110"/>
      <c r="G218" s="110"/>
      <c r="H218" s="110" t="s">
        <v>916</v>
      </c>
      <c r="I218" s="110"/>
      <c r="J218" s="110"/>
      <c r="K218" s="110"/>
      <c r="L218" s="110"/>
      <c r="M218" s="110"/>
      <c r="N218" s="110"/>
      <c r="O218" s="110"/>
      <c r="P218" s="110"/>
      <c r="Q218" s="110"/>
      <c r="R218" s="110"/>
      <c r="S218" s="110"/>
      <c r="T218" s="110"/>
      <c r="U218" s="111"/>
      <c r="V218" t="str">
        <f ca="1"/>
        <v xml:space="preserve"> </v>
      </c>
      <c r="Y218" t="str">
        <f ca="1"/>
        <v>"McGough, Mr. James Robert","yes","male",36,"1st"</v>
      </c>
      <c r="Z218" t="str">
        <f ca="1"/>
        <v xml:space="preserve"> </v>
      </c>
    </row>
    <row r="219" spans="2:28" x14ac:dyDescent="0.45">
      <c r="B219" s="74" cm="1">
        <f t="array" aca="1" ref="B219" ca="1">FileSize(Folder&amp;Tests[[#This Row],[FileName]])</f>
        <v>65543</v>
      </c>
      <c r="C219" s="108">
        <v>205</v>
      </c>
      <c r="D219" s="43" t="s">
        <v>922</v>
      </c>
      <c r="E219" s="110" t="b">
        <v>1</v>
      </c>
      <c r="F219" s="110"/>
      <c r="G219" s="110"/>
      <c r="H219" s="110"/>
      <c r="I219" s="110"/>
      <c r="J219" s="110"/>
      <c r="K219" s="110"/>
      <c r="L219" s="110"/>
      <c r="M219" s="110"/>
      <c r="N219" s="110"/>
      <c r="O219" s="110"/>
      <c r="P219" s="110"/>
      <c r="Q219" s="110"/>
      <c r="R219" s="110"/>
      <c r="S219" s="110"/>
      <c r="T219" s="110"/>
      <c r="U219" s="111"/>
      <c r="V219" t="str">
        <f ca="1"/>
        <v xml:space="preserve"> </v>
      </c>
      <c r="Y219" t="str">
        <f ca="1"/>
        <v>"Meyer, Mr. Edgar Joseph","no","male",28,"1st"</v>
      </c>
      <c r="Z219" t="str">
        <f ca="1"/>
        <v xml:space="preserve"> </v>
      </c>
    </row>
    <row r="220" spans="2:28" x14ac:dyDescent="0.45">
      <c r="B220" s="74" cm="1">
        <f t="array" aca="1" ref="B220" ca="1">FileSize(Folder&amp;Tests[[#This Row],[FileName]])</f>
        <v>65545</v>
      </c>
      <c r="C220" s="108">
        <v>206</v>
      </c>
      <c r="D220" s="43" t="s">
        <v>924</v>
      </c>
      <c r="E220" s="110" t="b">
        <v>1</v>
      </c>
      <c r="F220" s="110"/>
      <c r="G220" s="110"/>
      <c r="H220" s="110"/>
      <c r="I220" s="110"/>
      <c r="J220" s="110"/>
      <c r="K220" s="110"/>
      <c r="L220" s="110"/>
      <c r="M220" s="110"/>
      <c r="N220" s="110"/>
      <c r="O220" s="110"/>
      <c r="P220" s="110"/>
      <c r="Q220" s="110"/>
      <c r="R220" s="110"/>
      <c r="S220" s="110"/>
      <c r="T220" s="110"/>
      <c r="U220" s="111"/>
      <c r="V220" t="str">
        <f ca="1"/>
        <v xml:space="preserve"> </v>
      </c>
      <c r="Y220" t="str">
        <f ca="1"/>
        <v>"Meyer, Mrs. Edgar Joseph (Leila","yes","female",NA,"1st"</v>
      </c>
      <c r="Z220" t="str">
        <f ca="1"/>
        <v xml:space="preserve"> </v>
      </c>
    </row>
    <row r="221" spans="2:28" x14ac:dyDescent="0.45">
      <c r="B221" s="113"/>
      <c r="C221" s="108">
        <v>207</v>
      </c>
      <c r="D221" s="43" t="s">
        <v>554</v>
      </c>
      <c r="E221" s="31" t="s">
        <v>218</v>
      </c>
      <c r="F221" s="33"/>
      <c r="G221" s="33"/>
      <c r="H221" s="33"/>
      <c r="I221" s="33"/>
      <c r="J221" s="33"/>
      <c r="K221" s="33">
        <v>1</v>
      </c>
      <c r="L221" s="31">
        <v>1</v>
      </c>
      <c r="M221" s="31">
        <v>1</v>
      </c>
      <c r="N221" s="31">
        <v>4</v>
      </c>
      <c r="O221" s="31">
        <v>0</v>
      </c>
      <c r="P221" s="31" t="s">
        <v>926</v>
      </c>
      <c r="Q221" s="31" t="s">
        <v>927</v>
      </c>
      <c r="R221" s="31" t="s">
        <v>307</v>
      </c>
      <c r="S221" s="110"/>
      <c r="T221" s="110"/>
      <c r="U221" s="111"/>
      <c r="Y221" t="str">
        <f ca="1"/>
        <v>"Millet, Mr. Francis Davis","no","male",65,"1st"</v>
      </c>
      <c r="Z221" t="str">
        <f ca="1"/>
        <v xml:space="preserve"> </v>
      </c>
    </row>
    <row r="222" spans="2:28" x14ac:dyDescent="0.45">
      <c r="B222" s="113"/>
      <c r="C222" s="108">
        <v>208</v>
      </c>
      <c r="D222" s="43" t="s">
        <v>554</v>
      </c>
      <c r="E222" s="110" t="s">
        <v>213</v>
      </c>
      <c r="F222" s="110"/>
      <c r="G222" s="110"/>
      <c r="H222" s="110"/>
      <c r="I222" s="110"/>
      <c r="J222" s="110"/>
      <c r="K222" s="110">
        <v>1</v>
      </c>
      <c r="L222" s="110">
        <v>1</v>
      </c>
      <c r="M222" s="110">
        <v>1</v>
      </c>
      <c r="N222" s="110">
        <v>4</v>
      </c>
      <c r="O222" s="110">
        <v>0</v>
      </c>
      <c r="P222" s="112" t="s">
        <v>946</v>
      </c>
      <c r="Q222" s="112" t="s">
        <v>947</v>
      </c>
      <c r="R222" s="110" t="s">
        <v>307</v>
      </c>
      <c r="S222" s="110"/>
      <c r="T222" s="110"/>
      <c r="U222" s="111"/>
      <c r="Y222" t="str">
        <f ca="1"/>
        <v>"Minahan, Dr. William Edward","no","male",44,"1st"</v>
      </c>
      <c r="Z222" t="str">
        <f ca="1"/>
        <v xml:space="preserve"> </v>
      </c>
    </row>
    <row r="223" spans="2:28" x14ac:dyDescent="0.45">
      <c r="Y223" t="str">
        <f ca="1"/>
        <v>"Minahan, Miss. Daisy E","yes","female",33,"1st"</v>
      </c>
      <c r="Z223" t="str">
        <f ca="1"/>
        <v xml:space="preserve"> </v>
      </c>
    </row>
    <row r="224" spans="2:28" x14ac:dyDescent="0.45">
      <c r="Y224" t="str">
        <f ca="1"/>
        <v>"Minahan, Mrs. William Edward (L","yes","female",37,"1st"</v>
      </c>
      <c r="Z224" t="str">
        <f ca="1"/>
        <v xml:space="preserve"> </v>
      </c>
    </row>
    <row r="225" spans="25:26" x14ac:dyDescent="0.45">
      <c r="Y225" t="str">
        <f ca="1"/>
        <v>"Mock, Mr. Philipp Edmund","yes","male",30,"1st"</v>
      </c>
      <c r="Z225" t="str">
        <f ca="1"/>
        <v xml:space="preserve"> </v>
      </c>
    </row>
    <row r="226" spans="25:26" x14ac:dyDescent="0.45">
      <c r="Y226" t="str">
        <f ca="1"/>
        <v>"Molson, Mr. Harry Markland","no","male",55,"1st"</v>
      </c>
      <c r="Z226" t="str">
        <f ca="1"/>
        <v xml:space="preserve"> </v>
      </c>
    </row>
    <row r="227" spans="25:26" x14ac:dyDescent="0.45">
      <c r="Y227" t="str">
        <f ca="1"/>
        <v>"Moore, Mr. Clarence Bloomfield","no","male",47,"1st"</v>
      </c>
      <c r="Z227" t="str">
        <f ca="1"/>
        <v xml:space="preserve"> </v>
      </c>
    </row>
    <row r="228" spans="25:26" x14ac:dyDescent="0.45">
      <c r="Y228" t="str">
        <f ca="1"/>
        <v>"Natsch, Mr. Charles H","no","male",37,"1st"</v>
      </c>
      <c r="Z228" t="str">
        <f ca="1"/>
        <v xml:space="preserve"> </v>
      </c>
    </row>
    <row r="229" spans="25:26" x14ac:dyDescent="0.45">
      <c r="Y229" t="str">
        <f ca="1"/>
        <v>"Newell, Miss. Madeleine","yes","female",31,"1st"</v>
      </c>
      <c r="Z229" t="str">
        <f ca="1"/>
        <v xml:space="preserve"> </v>
      </c>
    </row>
    <row r="230" spans="25:26" x14ac:dyDescent="0.45">
      <c r="Y230" t="str">
        <f ca="1"/>
        <v>"Newell, Miss. Marjorie","yes","female",23,"1st"</v>
      </c>
      <c r="Z230" t="str">
        <f ca="1"/>
        <v xml:space="preserve"> </v>
      </c>
    </row>
    <row r="231" spans="25:26" x14ac:dyDescent="0.45">
      <c r="Y231" t="str">
        <f ca="1"/>
        <v>"Newell, Mr. Arthur Webster","no","male",58,"1st"</v>
      </c>
      <c r="Z231" t="str">
        <f ca="1"/>
        <v xml:space="preserve"> </v>
      </c>
    </row>
    <row r="232" spans="25:26" x14ac:dyDescent="0.45">
      <c r="Y232" t="str">
        <f ca="1"/>
        <v>"Newsom, Miss. Helen Monypeny","yes","female",19,"1st"</v>
      </c>
      <c r="Z232" t="str">
        <f ca="1"/>
        <v xml:space="preserve"> </v>
      </c>
    </row>
    <row r="233" spans="25:26" x14ac:dyDescent="0.45">
      <c r="Y233" t="str">
        <f ca="1"/>
        <v>"Nicholson, Mr. Arthur Ernest","no","male",64,"1st"</v>
      </c>
      <c r="Z233" t="str">
        <f ca="1"/>
        <v xml:space="preserve"> </v>
      </c>
    </row>
    <row r="234" spans="25:26" x14ac:dyDescent="0.45">
      <c r="Y234" t="str">
        <f ca="1"/>
        <v>"Oliva y Ocana, Dona. Fermina","yes","female",39,"1st"</v>
      </c>
      <c r="Z234" t="str">
        <f ca="1"/>
        <v xml:space="preserve"> </v>
      </c>
    </row>
    <row r="235" spans="25:26" x14ac:dyDescent="0.45">
      <c r="Y235" t="str">
        <f ca="1"/>
        <v>"Omont, Mr. Alfred Fernand","yes","male",NA,"1st"</v>
      </c>
      <c r="Z235" t="str">
        <f ca="1"/>
        <v xml:space="preserve"> </v>
      </c>
    </row>
    <row r="236" spans="25:26" x14ac:dyDescent="0.45">
      <c r="Y236" t="str">
        <f ca="1"/>
        <v>"Ostby, Miss. Helene Ragnhild","yes","female",22,"1st"</v>
      </c>
      <c r="Z236" t="str">
        <f ca="1"/>
        <v xml:space="preserve"> </v>
      </c>
    </row>
    <row r="237" spans="25:26" x14ac:dyDescent="0.45">
      <c r="Y237" t="str">
        <f ca="1"/>
        <v>"Ostby, Mr. Engelhart Cornelius","no","male",65,"1st"</v>
      </c>
      <c r="Z237" t="str">
        <f ca="1"/>
        <v xml:space="preserve"> </v>
      </c>
    </row>
    <row r="238" spans="25:26" x14ac:dyDescent="0.45">
      <c r="Y238" t="str">
        <f ca="1"/>
        <v>"Ovies y Rodriguez, Mr. Servando","no","male",28.5,"1st"</v>
      </c>
      <c r="Z238" t="str">
        <f ca="1"/>
        <v xml:space="preserve"> </v>
      </c>
    </row>
    <row r="239" spans="25:26" x14ac:dyDescent="0.45">
      <c r="Y239" t="str">
        <f ca="1"/>
        <v>"Parr, Mr. William Henry Marsh","no","male",NA,"1st"</v>
      </c>
      <c r="Z239" t="str">
        <f ca="1"/>
        <v xml:space="preserve"> </v>
      </c>
    </row>
    <row r="240" spans="25:26" x14ac:dyDescent="0.45">
      <c r="Y240" t="str">
        <f ca="1"/>
        <v>"Partner, Mr. Austen","no","male",45.5,"1st"</v>
      </c>
      <c r="Z240" t="str">
        <f ca="1"/>
        <v xml:space="preserve"> </v>
      </c>
    </row>
    <row r="241" spans="25:26" x14ac:dyDescent="0.45">
      <c r="Y241" t="str">
        <f ca="1"/>
        <v>"Payne, Mr. Vivian Ponsonby","no","male",23,"1st"</v>
      </c>
      <c r="Z241" t="str">
        <f ca="1"/>
        <v xml:space="preserve"> </v>
      </c>
    </row>
    <row r="242" spans="25:26" x14ac:dyDescent="0.45">
      <c r="Y242" t="str">
        <f ca="1"/>
        <v>"Pears, Mr. Thomas Clinton","no","male",29,"1st"</v>
      </c>
      <c r="Z242" t="str">
        <f ca="1"/>
        <v xml:space="preserve"> </v>
      </c>
    </row>
    <row r="243" spans="25:26" x14ac:dyDescent="0.45">
      <c r="Y243" t="str">
        <f ca="1"/>
        <v>"Pears, Mrs. Thomas (Edith Wearn","yes","female",22,"1st"</v>
      </c>
      <c r="Z243" t="str">
        <f ca="1"/>
        <v xml:space="preserve"> </v>
      </c>
    </row>
    <row r="244" spans="25:26" x14ac:dyDescent="0.45">
      <c r="Y244" t="str">
        <f ca="1"/>
        <v>"Penasco y Castellana, Mr. Victo","no","male",18,"1st"</v>
      </c>
      <c r="Z244" t="str">
        <f ca="1"/>
        <v xml:space="preserve"> </v>
      </c>
    </row>
    <row r="245" spans="25:26" x14ac:dyDescent="0.45">
      <c r="Y245" t="str">
        <f ca="1"/>
        <v>"Penasco y Castellana, Mrs. Vict","yes","female",17,"1st"</v>
      </c>
      <c r="Z245" t="str">
        <f ca="1"/>
        <v xml:space="preserve"> </v>
      </c>
    </row>
    <row r="246" spans="25:26" x14ac:dyDescent="0.45">
      <c r="Y246" t="str">
        <f ca="1"/>
        <v>"Perreault, Miss. Anne","yes","female",30,"1st"</v>
      </c>
      <c r="Z246" t="str">
        <f ca="1"/>
        <v xml:space="preserve"> </v>
      </c>
    </row>
    <row r="247" spans="25:26" x14ac:dyDescent="0.45">
      <c r="Y247" t="str">
        <f ca="1"/>
        <v>"Peuchen, Major. Arthur Godfrey","yes","male",52,"1st"</v>
      </c>
      <c r="Z247" t="str">
        <f ca="1"/>
        <v xml:space="preserve"> </v>
      </c>
    </row>
    <row r="248" spans="25:26" x14ac:dyDescent="0.45">
      <c r="Y248" t="str">
        <f ca="1"/>
        <v>"Porter, Mr. Walter Chamberlain","no","male",47,"1st"</v>
      </c>
      <c r="Z248" t="str">
        <f ca="1"/>
        <v xml:space="preserve"> </v>
      </c>
    </row>
    <row r="249" spans="25:26" x14ac:dyDescent="0.45">
      <c r="Y249" t="str">
        <f ca="1"/>
        <v>"Potter, Mrs. Thomas Jr (Lily Al","yes","female",56,"1st"</v>
      </c>
      <c r="Z249" t="str">
        <f ca="1"/>
        <v xml:space="preserve"> </v>
      </c>
    </row>
    <row r="250" spans="25:26" x14ac:dyDescent="0.45">
      <c r="Y250" t="str">
        <f ca="1"/>
        <v>"Reuchlin, Jonkheer. John George","no","male",38,"1st"</v>
      </c>
      <c r="Z250" t="str">
        <f ca="1"/>
        <v xml:space="preserve"> </v>
      </c>
    </row>
    <row r="251" spans="25:26" x14ac:dyDescent="0.45">
      <c r="Y251" t="str">
        <f ca="1"/>
        <v>"Rheims, Mr. George Alexander Lu","yes","male",NA,"1st"</v>
      </c>
      <c r="Z251" t="str">
        <f ca="1"/>
        <v xml:space="preserve"> </v>
      </c>
    </row>
    <row r="252" spans="25:26" x14ac:dyDescent="0.45">
      <c r="Y252" t="str">
        <f ca="1"/>
        <v>"Ringhini, Mr. Sante","no","male",22,"1st"</v>
      </c>
      <c r="Z252" t="str">
        <f ca="1"/>
        <v xml:space="preserve"> </v>
      </c>
    </row>
    <row r="253" spans="25:26" x14ac:dyDescent="0.45">
      <c r="Y253" t="str">
        <f ca="1"/>
        <v>"Robbins, Mr. Victor","no","male",NA,"1st"</v>
      </c>
      <c r="Z253" t="str">
        <f ca="1"/>
        <v xml:space="preserve"> </v>
      </c>
    </row>
    <row r="254" spans="25:26" x14ac:dyDescent="0.45">
      <c r="Y254" t="str">
        <f ca="1"/>
        <v>"Robert, Mrs. Edward Scott (Elis","yes","female",43,"1st"</v>
      </c>
      <c r="Z254" t="str">
        <f ca="1"/>
        <v xml:space="preserve"> </v>
      </c>
    </row>
    <row r="255" spans="25:26" x14ac:dyDescent="0.45">
      <c r="Y255" t="str">
        <f ca="1"/>
        <v>"Roebling, Mr. Washington August","no","male",31,"1st"</v>
      </c>
      <c r="Z255" t="str">
        <f ca="1"/>
        <v xml:space="preserve"> </v>
      </c>
    </row>
    <row r="256" spans="25:26" x14ac:dyDescent="0.45">
      <c r="Y256" t="str">
        <f ca="1"/>
        <v>"Romaine, Mr. Charles Hallace (","yes","male",45,"1st"</v>
      </c>
      <c r="Z256" t="str">
        <f ca="1"/>
        <v xml:space="preserve"> </v>
      </c>
    </row>
    <row r="257" spans="25:26" x14ac:dyDescent="0.45">
      <c r="Y257" t="str">
        <f ca="1"/>
        <v>"Rood, Mr. Hugh Roscoe","no","male",NA,"1st"</v>
      </c>
      <c r="Z257" t="str">
        <f ca="1"/>
        <v xml:space="preserve"> </v>
      </c>
    </row>
    <row r="258" spans="25:26" x14ac:dyDescent="0.45">
      <c r="Y258" t="str">
        <f ca="1"/>
        <v>"Rosenbaum, Miss. Edith Louise","yes","female",33,"1st"</v>
      </c>
      <c r="Z258" t="str">
        <f ca="1"/>
        <v xml:space="preserve"> </v>
      </c>
    </row>
    <row r="259" spans="25:26" x14ac:dyDescent="0.45">
      <c r="Y259" t="str">
        <f ca="1"/>
        <v>"Rosenshine, Mr. George (Mr Geo","no","male",46,"1st"</v>
      </c>
      <c r="Z259" t="str">
        <f ca="1"/>
        <v xml:space="preserve"> </v>
      </c>
    </row>
    <row r="260" spans="25:26" x14ac:dyDescent="0.45">
      <c r="Y260" t="str">
        <f ca="1"/>
        <v>"Ross, Mr. John Hugo","no","male",36,"1st"</v>
      </c>
      <c r="Z260" t="str">
        <f ca="1"/>
        <v xml:space="preserve"> </v>
      </c>
    </row>
    <row r="261" spans="25:26" x14ac:dyDescent="0.45">
      <c r="Y261" t="str">
        <f ca="1"/>
        <v>"Rothes, the Countess. of (Lucy","yes","female",33,"1st"</v>
      </c>
      <c r="Z261" t="str">
        <f ca="1"/>
        <v xml:space="preserve"> </v>
      </c>
    </row>
    <row r="262" spans="25:26" x14ac:dyDescent="0.45">
      <c r="Y262" t="str">
        <f ca="1"/>
        <v>"Rothschild, Mr. Martin","no","male",55,"1st"</v>
      </c>
      <c r="Z262" t="str">
        <f ca="1"/>
        <v xml:space="preserve"> </v>
      </c>
    </row>
    <row r="263" spans="25:26" x14ac:dyDescent="0.45">
      <c r="Y263" t="str">
        <f ca="1"/>
        <v>"Rothschild, Mrs. Martin (Elizab","yes","female",54,"1st"</v>
      </c>
      <c r="Z263" t="str">
        <f ca="1"/>
        <v xml:space="preserve"> </v>
      </c>
    </row>
    <row r="264" spans="25:26" x14ac:dyDescent="0.45">
      <c r="Y264" t="str">
        <f ca="1"/>
        <v>"Rowe, Mr. Alfred G","no","male",33,"1st"</v>
      </c>
      <c r="Z264" t="str">
        <f ca="1"/>
        <v xml:space="preserve"> </v>
      </c>
    </row>
    <row r="265" spans="25:26" x14ac:dyDescent="0.45">
      <c r="Y265" t="str">
        <f ca="1"/>
        <v>"Ryerson, Master. John Borie","yes","male",13,"1st"</v>
      </c>
      <c r="Z265" t="str">
        <f ca="1"/>
        <v xml:space="preserve"> </v>
      </c>
    </row>
    <row r="266" spans="25:26" x14ac:dyDescent="0.45">
      <c r="Y266" t="str">
        <f ca="1"/>
        <v>"Ryerson, Miss. Emily Borie","yes","female",18,"1st"</v>
      </c>
      <c r="Z266" t="str">
        <f ca="1"/>
        <v xml:space="preserve"> </v>
      </c>
    </row>
    <row r="267" spans="25:26" x14ac:dyDescent="0.45">
      <c r="Y267" t="str">
        <f ca="1"/>
        <v>"Ryerson, Miss. Susan Parker Su","yes","female",21,"1st"</v>
      </c>
      <c r="Z267" t="str">
        <f ca="1"/>
        <v xml:space="preserve"> </v>
      </c>
    </row>
    <row r="268" spans="25:26" x14ac:dyDescent="0.45">
      <c r="Y268" t="str">
        <f ca="1"/>
        <v>"Ryerson, Mr. Arthur Larned","no","male",61,"1st"</v>
      </c>
      <c r="Z268" t="str">
        <f ca="1"/>
        <v xml:space="preserve"> </v>
      </c>
    </row>
    <row r="269" spans="25:26" x14ac:dyDescent="0.45">
      <c r="Y269" t="str">
        <f ca="1"/>
        <v>"Ryerson, Mrs. Arthur Larned (Em","yes","female",48,"1st"</v>
      </c>
      <c r="Z269" t="str">
        <f ca="1"/>
        <v xml:space="preserve"> </v>
      </c>
    </row>
    <row r="270" spans="25:26" x14ac:dyDescent="0.45">
      <c r="Y270" t="str">
        <f ca="1"/>
        <v>"Saalfeld, Mr. Adolphe","yes","male",NA,"1st"</v>
      </c>
      <c r="Z270" t="str">
        <f ca="1"/>
        <v xml:space="preserve"> </v>
      </c>
    </row>
    <row r="271" spans="25:26" x14ac:dyDescent="0.45">
      <c r="Y271" t="str">
        <f ca="1"/>
        <v>"Sagesser, Mlle. Emma","yes","female",24,"1st"</v>
      </c>
      <c r="Z271" t="str">
        <f ca="1"/>
        <v xml:space="preserve"> </v>
      </c>
    </row>
    <row r="272" spans="25:26" x14ac:dyDescent="0.45">
      <c r="Y272" t="str">
        <f ca="1"/>
        <v>"Salomon, Mr. Abraham L","yes","male",NA,"1st"</v>
      </c>
      <c r="Z272" t="str">
        <f ca="1"/>
        <v xml:space="preserve"> </v>
      </c>
    </row>
    <row r="273" spans="25:26" x14ac:dyDescent="0.45">
      <c r="Y273" t="str">
        <f ca="1"/>
        <v>"Schabert, Mrs. Paul (Emma Mock)","yes","female",35,"1st"</v>
      </c>
      <c r="Z273" t="str">
        <f ca="1"/>
        <v xml:space="preserve"> </v>
      </c>
    </row>
    <row r="274" spans="25:26" x14ac:dyDescent="0.45">
      <c r="Y274" t="str">
        <f ca="1"/>
        <v>"Serepeca, Miss. Augusta","yes","female",30,"1st"</v>
      </c>
      <c r="Z274" t="str">
        <f ca="1"/>
        <v xml:space="preserve"> </v>
      </c>
    </row>
    <row r="275" spans="25:26" x14ac:dyDescent="0.45">
      <c r="Y275" t="str">
        <f ca="1"/>
        <v>"Seward, Mr. Frederic Kimber","yes","male",34,"1st"</v>
      </c>
      <c r="Z275" t="str">
        <f ca="1"/>
        <v xml:space="preserve"> </v>
      </c>
    </row>
    <row r="276" spans="25:26" x14ac:dyDescent="0.45">
      <c r="Y276" t="str">
        <f ca="1"/>
        <v>"Shutes, Miss. Elizabeth W","yes","female",40,"1st"</v>
      </c>
      <c r="Z276" t="str">
        <f ca="1"/>
        <v xml:space="preserve"> </v>
      </c>
    </row>
    <row r="277" spans="25:26" x14ac:dyDescent="0.45">
      <c r="Y277" t="str">
        <f ca="1"/>
        <v>"Silverthorne, Mr. Spencer Victo","yes","male",35,"1st"</v>
      </c>
      <c r="Z277" t="str">
        <f ca="1"/>
        <v xml:space="preserve"> </v>
      </c>
    </row>
    <row r="278" spans="25:26" x14ac:dyDescent="0.45">
      <c r="Y278" t="str">
        <f ca="1"/>
        <v>"Silvey, Mr. William Baird","no","male",50,"1st"</v>
      </c>
      <c r="Z278" t="str">
        <f ca="1"/>
        <v xml:space="preserve"> </v>
      </c>
    </row>
    <row r="279" spans="25:26" x14ac:dyDescent="0.45">
      <c r="Y279" t="str">
        <f ca="1"/>
        <v>"Silvey, Mrs. William Baird (Ali","yes","female",39,"1st"</v>
      </c>
      <c r="Z279" t="str">
        <f ca="1"/>
        <v xml:space="preserve"> </v>
      </c>
    </row>
    <row r="280" spans="25:26" x14ac:dyDescent="0.45">
      <c r="Y280" t="str">
        <f ca="1"/>
        <v>"Simonius-Blumer, Col. Oberst Al","yes","male",56,"1st"</v>
      </c>
      <c r="Z280" t="str">
        <f ca="1"/>
        <v xml:space="preserve"> </v>
      </c>
    </row>
    <row r="281" spans="25:26" x14ac:dyDescent="0.45">
      <c r="Y281" t="str">
        <f ca="1"/>
        <v>"Sloper, Mr. William Thompson","yes","male",28,"1st"</v>
      </c>
      <c r="Z281" t="str">
        <f ca="1"/>
        <v xml:space="preserve"> </v>
      </c>
    </row>
    <row r="282" spans="25:26" x14ac:dyDescent="0.45">
      <c r="Y282" t="str">
        <f ca="1"/>
        <v>"Smart, Mr. John Montgomery","no","male",56,"1st"</v>
      </c>
      <c r="Z282" t="str">
        <f ca="1"/>
        <v xml:space="preserve"> </v>
      </c>
    </row>
    <row r="283" spans="25:26" x14ac:dyDescent="0.45">
      <c r="Y283" t="str">
        <f ca="1"/>
        <v>"Smith, Mr. James Clinch","no","male",56,"1st"</v>
      </c>
      <c r="Z283" t="str">
        <f ca="1"/>
        <v xml:space="preserve"> </v>
      </c>
    </row>
    <row r="284" spans="25:26" x14ac:dyDescent="0.45">
      <c r="Y284" t="str">
        <f ca="1"/>
        <v>"Smith, Mr. Lucien Philip","no","male",24,"1st"</v>
      </c>
      <c r="Z284" t="str">
        <f ca="1"/>
        <v xml:space="preserve"> </v>
      </c>
    </row>
    <row r="285" spans="25:26" x14ac:dyDescent="0.45">
      <c r="Y285" t="str">
        <f ca="1"/>
        <v>"Smith, Mr. Richard William","no","male",NA,"1st"</v>
      </c>
      <c r="Z285" t="str">
        <f ca="1"/>
        <v xml:space="preserve"> </v>
      </c>
    </row>
    <row r="286" spans="25:26" x14ac:dyDescent="0.45">
      <c r="Y286" t="str">
        <f ca="1"/>
        <v>"Smith, Mrs. Lucien Philip (Mary","yes","female",18,"1st"</v>
      </c>
      <c r="Z286" t="str">
        <f ca="1"/>
        <v xml:space="preserve"> </v>
      </c>
    </row>
    <row r="287" spans="25:26" x14ac:dyDescent="0.45">
      <c r="Y287" t="str">
        <f ca="1"/>
        <v>"Snyder, Mr. John Pillsbury","yes","male",24,"1st"</v>
      </c>
      <c r="Z287" t="str">
        <f ca="1"/>
        <v xml:space="preserve"> </v>
      </c>
    </row>
    <row r="288" spans="25:26" x14ac:dyDescent="0.45">
      <c r="Y288" t="str">
        <f ca="1"/>
        <v>"Snyder, Mrs. John Pillsbury (Ne","yes","female",23,"1st"</v>
      </c>
      <c r="Z288" t="str">
        <f ca="1"/>
        <v xml:space="preserve"> </v>
      </c>
    </row>
    <row r="289" spans="25:26" x14ac:dyDescent="0.45">
      <c r="Y289" t="str">
        <f ca="1"/>
        <v>"Spedden, Master. Robert Douglas","yes","male",6,"1st"</v>
      </c>
      <c r="Z289" t="str">
        <f ca="1"/>
        <v xml:space="preserve"> </v>
      </c>
    </row>
    <row r="290" spans="25:26" x14ac:dyDescent="0.45">
      <c r="Y290" t="str">
        <f ca="1"/>
        <v>"Spedden, Mr. Frederic Oakley","yes","male",45,"1st"</v>
      </c>
      <c r="Z290" t="str">
        <f ca="1"/>
        <v xml:space="preserve"> </v>
      </c>
    </row>
    <row r="291" spans="25:26" x14ac:dyDescent="0.45">
      <c r="Y291" t="str">
        <f ca="1"/>
        <v>"Spedden, Mrs. Frederic Oakley (","yes","female",40,"1st"</v>
      </c>
      <c r="Z291" t="str">
        <f ca="1"/>
        <v xml:space="preserve"> </v>
      </c>
    </row>
    <row r="292" spans="25:26" x14ac:dyDescent="0.45">
      <c r="Y292" t="str">
        <f ca="1"/>
        <v>"Spencer, Mr. William Augustus","no","male",57,"1st"</v>
      </c>
      <c r="Z292" t="str">
        <f ca="1"/>
        <v xml:space="preserve"> </v>
      </c>
    </row>
    <row r="293" spans="25:26" x14ac:dyDescent="0.45">
      <c r="Y293" t="str">
        <f ca="1"/>
        <v>"Spencer, Mrs. William Augustus","yes","female",NA,"1st"</v>
      </c>
      <c r="Z293" t="str">
        <f ca="1"/>
        <v xml:space="preserve"> </v>
      </c>
    </row>
    <row r="294" spans="25:26" x14ac:dyDescent="0.45">
      <c r="Y294" t="str">
        <f ca="1"/>
        <v>"Stahelin-Maeglin, Dr. Max","yes","male",32,"1st"</v>
      </c>
      <c r="Z294" t="str">
        <f ca="1"/>
        <v xml:space="preserve"> </v>
      </c>
    </row>
    <row r="295" spans="25:26" x14ac:dyDescent="0.45">
      <c r="Y295" t="str">
        <f ca="1"/>
        <v>"Stead, Mr. William Thomas","no","male",62,"1st"</v>
      </c>
      <c r="Z295" t="str">
        <f ca="1"/>
        <v xml:space="preserve"> </v>
      </c>
    </row>
    <row r="296" spans="25:26" x14ac:dyDescent="0.45">
      <c r="Y296" t="str">
        <f ca="1"/>
        <v>"Stengel, Mr. Charles Emil Henry","yes","male",54,"1st"</v>
      </c>
      <c r="Z296" t="str">
        <f ca="1"/>
        <v xml:space="preserve"> </v>
      </c>
    </row>
    <row r="297" spans="25:26" x14ac:dyDescent="0.45">
      <c r="Y297" t="str">
        <f ca="1"/>
        <v>"Stengel, Mrs. Charles Emil Henr","yes","female",43,"1st"</v>
      </c>
      <c r="Z297" t="str">
        <f ca="1"/>
        <v xml:space="preserve"> </v>
      </c>
    </row>
    <row r="298" spans="25:26" x14ac:dyDescent="0.45">
      <c r="Y298" t="str">
        <f ca="1"/>
        <v>"Stephenson, Mrs. Walter Bertram","yes","female",52,"1st"</v>
      </c>
      <c r="Z298" t="str">
        <f ca="1"/>
        <v xml:space="preserve"> </v>
      </c>
    </row>
    <row r="299" spans="25:26" x14ac:dyDescent="0.45">
      <c r="Y299" t="str">
        <f ca="1"/>
        <v>"Stewart, Mr. Albert A","no","male",NA,"1st"</v>
      </c>
      <c r="Z299" t="str">
        <f ca="1"/>
        <v xml:space="preserve"> </v>
      </c>
    </row>
    <row r="300" spans="25:26" x14ac:dyDescent="0.45">
      <c r="Y300" t="str">
        <f ca="1"/>
        <v>"Stone, Mrs. George Nelson (Mart","yes","female",62,"1st"</v>
      </c>
      <c r="Z300" t="str">
        <f ca="1"/>
        <v xml:space="preserve"> </v>
      </c>
    </row>
    <row r="301" spans="25:26" x14ac:dyDescent="0.45">
      <c r="Y301" t="str">
        <f ca="1"/>
        <v>"Straus, Mr. Isidor","no","male",67,"1st"</v>
      </c>
      <c r="Z301" t="str">
        <f ca="1"/>
        <v xml:space="preserve"> </v>
      </c>
    </row>
    <row r="302" spans="25:26" x14ac:dyDescent="0.45">
      <c r="Y302" t="str">
        <f ca="1"/>
        <v>"Straus, Mrs. Isidor (Rosalie Id","no","female",63,"1st"</v>
      </c>
      <c r="Z302" t="str">
        <f ca="1"/>
        <v xml:space="preserve"> </v>
      </c>
    </row>
    <row r="303" spans="25:26" x14ac:dyDescent="0.45">
      <c r="Y303" t="str">
        <f ca="1"/>
        <v>"Sutton, Mr. Frederick","no","male",61,"1st"</v>
      </c>
      <c r="Z303" t="str">
        <f ca="1"/>
        <v xml:space="preserve"> </v>
      </c>
    </row>
    <row r="304" spans="25:26" x14ac:dyDescent="0.45">
      <c r="Y304" t="str">
        <f ca="1"/>
        <v>"Swift, Mrs. Frederick Joel (Mar","yes","female",48,"1st"</v>
      </c>
      <c r="Z304" t="str">
        <f ca="1"/>
        <v xml:space="preserve"> </v>
      </c>
    </row>
    <row r="305" spans="25:26" x14ac:dyDescent="0.45">
      <c r="Y305" t="str">
        <f ca="1"/>
        <v>"Taussig, Miss. Ruth","yes","female",18,"1st"</v>
      </c>
      <c r="Z305" t="str">
        <f ca="1"/>
        <v xml:space="preserve"> </v>
      </c>
    </row>
    <row r="306" spans="25:26" x14ac:dyDescent="0.45">
      <c r="Y306" t="str">
        <f ca="1"/>
        <v>"Taussig, Mr. Emil","no","male",52,"1st"</v>
      </c>
      <c r="Z306" t="str">
        <f ca="1"/>
        <v xml:space="preserve"> </v>
      </c>
    </row>
    <row r="307" spans="25:26" x14ac:dyDescent="0.45">
      <c r="Y307" t="str">
        <f ca="1"/>
        <v>"Taussig, Mrs. Emil (Tillie Mand","yes","female",39,"1st"</v>
      </c>
      <c r="Z307" t="str">
        <f ca="1"/>
        <v xml:space="preserve"> </v>
      </c>
    </row>
    <row r="308" spans="25:26" x14ac:dyDescent="0.45">
      <c r="Y308" t="str">
        <f ca="1"/>
        <v>"Taylor, Mr. Elmer Zebley","yes","male",48,"1st"</v>
      </c>
      <c r="Z308" t="str">
        <f ca="1"/>
        <v xml:space="preserve"> </v>
      </c>
    </row>
    <row r="309" spans="25:26" x14ac:dyDescent="0.45">
      <c r="Y309" t="str">
        <f ca="1"/>
        <v>"Taylor, Mrs. Elmer Zebley (Juli","yes","female",NA,"1st"</v>
      </c>
      <c r="Z309" t="str">
        <f ca="1"/>
        <v xml:space="preserve"> </v>
      </c>
    </row>
    <row r="310" spans="25:26" x14ac:dyDescent="0.45">
      <c r="Y310" t="str">
        <f ca="1"/>
        <v>"Thayer, Mr. John Borland","no","male",49,"1st"</v>
      </c>
      <c r="Z310" t="str">
        <f ca="1"/>
        <v xml:space="preserve"> </v>
      </c>
    </row>
    <row r="311" spans="25:26" x14ac:dyDescent="0.45">
      <c r="Y311" t="str">
        <f ca="1"/>
        <v>"Thayer, Mr. John Borland Jr","yes","male",17,"1st"</v>
      </c>
      <c r="Z311" t="str">
        <f ca="1"/>
        <v xml:space="preserve"> </v>
      </c>
    </row>
    <row r="312" spans="25:26" x14ac:dyDescent="0.45">
      <c r="Y312" t="str">
        <f ca="1"/>
        <v>"Thayer, Mrs. John Borland (Mari","yes","female",39,"1st"</v>
      </c>
      <c r="Z312" t="str">
        <f ca="1"/>
        <v xml:space="preserve"> </v>
      </c>
    </row>
    <row r="313" spans="25:26" x14ac:dyDescent="0.45">
      <c r="Y313" t="str">
        <f ca="1"/>
        <v>"Thorne, Mrs. Gertrude Maybelle","yes","female",NA,"1st"</v>
      </c>
      <c r="Z313" t="str">
        <f ca="1"/>
        <v xml:space="preserve"> </v>
      </c>
    </row>
    <row r="314" spans="25:26" x14ac:dyDescent="0.45">
      <c r="Y314" t="str">
        <f ca="1"/>
        <v>"Tucker, Mr. Gilbert Milligan Jr","yes","male",31,"1st"</v>
      </c>
      <c r="Z314" t="str">
        <f ca="1"/>
        <v xml:space="preserve"> </v>
      </c>
    </row>
    <row r="315" spans="25:26" x14ac:dyDescent="0.45">
      <c r="Y315" t="str">
        <f ca="1"/>
        <v>"Uruchurtu, Don. Manuel E","no","male",40,"1st"</v>
      </c>
      <c r="Z315" t="str">
        <f ca="1"/>
        <v xml:space="preserve"> </v>
      </c>
    </row>
    <row r="316" spans="25:26" x14ac:dyDescent="0.45">
      <c r="Y316" t="str">
        <f ca="1"/>
        <v>"Van der hoef, Mr. Wyckoff","no","male",61,"1st"</v>
      </c>
      <c r="Z316" t="str">
        <f ca="1"/>
        <v xml:space="preserve"> </v>
      </c>
    </row>
    <row r="317" spans="25:26" x14ac:dyDescent="0.45">
      <c r="Y317" t="str">
        <f ca="1"/>
        <v>"Walker, Mr. William Anderson","no","male",47,"1st"</v>
      </c>
      <c r="Z317" t="str">
        <f ca="1"/>
        <v xml:space="preserve"> </v>
      </c>
    </row>
    <row r="318" spans="25:26" x14ac:dyDescent="0.45">
      <c r="Y318" t="str">
        <f ca="1"/>
        <v>"Ward, Miss. Anna","yes","female",35,"1st"</v>
      </c>
      <c r="Z318" t="str">
        <f ca="1"/>
        <v xml:space="preserve"> </v>
      </c>
    </row>
    <row r="319" spans="25:26" x14ac:dyDescent="0.45">
      <c r="Y319" t="str">
        <f ca="1"/>
        <v>"Warren, Mr. Frank Manley","no","male",64,"1st"</v>
      </c>
      <c r="Z319" t="str">
        <f ca="1"/>
        <v xml:space="preserve"> </v>
      </c>
    </row>
    <row r="320" spans="25:26" x14ac:dyDescent="0.45">
      <c r="Y320" t="str">
        <f ca="1"/>
        <v>"Warren, Mrs. Frank Manley (Anna","yes","female",60,"1st"</v>
      </c>
      <c r="Z320" t="str">
        <f ca="1"/>
        <v xml:space="preserve"> </v>
      </c>
    </row>
    <row r="321" spans="25:26" x14ac:dyDescent="0.45">
      <c r="Y321" t="str">
        <f ca="1"/>
        <v>"Weir, Col. John","no","male",60,"1st"</v>
      </c>
      <c r="Z321" t="str">
        <f ca="1"/>
        <v xml:space="preserve"> </v>
      </c>
    </row>
    <row r="322" spans="25:26" x14ac:dyDescent="0.45">
      <c r="Y322" t="str">
        <f ca="1"/>
        <v>"White, Mr. Percival Wayland","no","male",54,"1st"</v>
      </c>
      <c r="Z322" t="str">
        <f ca="1"/>
        <v xml:space="preserve"> </v>
      </c>
    </row>
    <row r="323" spans="25:26" x14ac:dyDescent="0.45">
      <c r="Y323" t="str">
        <f ca="1"/>
        <v>"White, Mr. Richard Frasar","no","male",21,"1st"</v>
      </c>
      <c r="Z323" t="str">
        <f ca="1"/>
        <v xml:space="preserve"> </v>
      </c>
    </row>
    <row r="324" spans="25:26" x14ac:dyDescent="0.45">
      <c r="Y324" t="str">
        <f ca="1"/>
        <v>"White, Mrs. John Stuart (Ella H","yes","female",55,"1st"</v>
      </c>
      <c r="Z324" t="str">
        <f ca="1"/>
        <v xml:space="preserve"> </v>
      </c>
    </row>
    <row r="325" spans="25:26" x14ac:dyDescent="0.45">
      <c r="Y325" t="str">
        <f ca="1"/>
        <v>"Wick, Miss. Mary Natalie","yes","female",31,"1st"</v>
      </c>
      <c r="Z325" t="str">
        <f ca="1"/>
        <v xml:space="preserve"> </v>
      </c>
    </row>
    <row r="326" spans="25:26" x14ac:dyDescent="0.45">
      <c r="Y326" t="str">
        <f ca="1"/>
        <v>"Wick, Mr. George Dennick","no","male",57,"1st"</v>
      </c>
      <c r="Z326" t="str">
        <f ca="1"/>
        <v xml:space="preserve"> </v>
      </c>
    </row>
    <row r="327" spans="25:26" x14ac:dyDescent="0.45">
      <c r="Y327" t="str">
        <f ca="1"/>
        <v>"Wick, Mrs. George Dennick (Mary","yes","female",45,"1st"</v>
      </c>
      <c r="Z327" t="str">
        <f ca="1"/>
        <v xml:space="preserve"> </v>
      </c>
    </row>
    <row r="328" spans="25:26" x14ac:dyDescent="0.45">
      <c r="Y328" t="str">
        <f ca="1"/>
        <v>"Widener, Mr. George Dunton","no","male",50,"1st"</v>
      </c>
      <c r="Z328" t="str">
        <f ca="1"/>
        <v xml:space="preserve"> </v>
      </c>
    </row>
    <row r="329" spans="25:26" x14ac:dyDescent="0.45">
      <c r="Y329" t="str">
        <f ca="1"/>
        <v>"Widener, Mr. Harry Elkins","no","male",27,"1st"</v>
      </c>
      <c r="Z329" t="str">
        <f ca="1"/>
        <v xml:space="preserve"> </v>
      </c>
    </row>
    <row r="330" spans="25:26" x14ac:dyDescent="0.45">
      <c r="Y330" t="str">
        <f ca="1"/>
        <v>"Widener, Mrs. George Dunton (El","yes","female",50,"1st"</v>
      </c>
      <c r="Z330" t="str">
        <f ca="1"/>
        <v xml:space="preserve"> </v>
      </c>
    </row>
    <row r="331" spans="25:26" x14ac:dyDescent="0.45">
      <c r="Y331" t="str">
        <f ca="1"/>
        <v>"Willard, Miss. Constance","yes","female",21,"1st"</v>
      </c>
      <c r="Z331" t="str">
        <f ca="1"/>
        <v xml:space="preserve"> </v>
      </c>
    </row>
    <row r="332" spans="25:26" x14ac:dyDescent="0.45">
      <c r="Y332" t="str">
        <f ca="1"/>
        <v>"Williams, Mr. Charles Duane","no","male",51,"1st"</v>
      </c>
      <c r="Z332" t="str">
        <f ca="1"/>
        <v xml:space="preserve"> </v>
      </c>
    </row>
    <row r="333" spans="25:26" x14ac:dyDescent="0.45">
      <c r="Y333" t="str">
        <f ca="1"/>
        <v>"Williams, Mr. Richard Norris II","yes","male",21,"1st"</v>
      </c>
      <c r="Z333" t="str">
        <f ca="1"/>
        <v xml:space="preserve"> </v>
      </c>
    </row>
    <row r="334" spans="25:26" x14ac:dyDescent="0.45">
      <c r="Y334" t="str">
        <f ca="1"/>
        <v>"Williams-Lambert, Mr. Fletcher","no","male",NA,"1st"</v>
      </c>
      <c r="Z334" t="str">
        <f ca="1"/>
        <v xml:space="preserve"> </v>
      </c>
    </row>
    <row r="335" spans="25:26" x14ac:dyDescent="0.45">
      <c r="Y335" t="str">
        <f ca="1"/>
        <v>"Wilson, Miss. Helen Alice","yes","female",31,"1st"</v>
      </c>
      <c r="Z335" t="str">
        <f ca="1"/>
        <v xml:space="preserve"> </v>
      </c>
    </row>
    <row r="336" spans="25:26" x14ac:dyDescent="0.45">
      <c r="Y336" t="str">
        <f ca="1"/>
        <v>"Woolner, Mr. Hugh","yes","male",NA,"1st"</v>
      </c>
      <c r="Z336" t="str">
        <f ca="1"/>
        <v xml:space="preserve"> </v>
      </c>
    </row>
    <row r="337" spans="25:26" x14ac:dyDescent="0.45">
      <c r="Y337" t="str">
        <f ca="1"/>
        <v>"Wright, Mr. George","no","male",62,"1st"</v>
      </c>
      <c r="Z337" t="str">
        <f ca="1"/>
        <v xml:space="preserve"> </v>
      </c>
    </row>
    <row r="338" spans="25:26" x14ac:dyDescent="0.45">
      <c r="Y338" t="str">
        <f ca="1"/>
        <v>"Young, Miss. Marie Grice","yes","female",36,"1st"</v>
      </c>
      <c r="Z338" t="str">
        <f ca="1"/>
        <v xml:space="preserve"> </v>
      </c>
    </row>
    <row r="339" spans="25:26" x14ac:dyDescent="0.45">
      <c r="Y339" t="str">
        <f ca="1"/>
        <v>"Abelson, Mr. Samuel","no","male",30,"2nd"</v>
      </c>
      <c r="Z339" t="str">
        <f ca="1"/>
        <v xml:space="preserve"> </v>
      </c>
    </row>
    <row r="340" spans="25:26" x14ac:dyDescent="0.45">
      <c r="Y340" t="str">
        <f ca="1"/>
        <v>"Abelson, Mrs. Samuel (Hannah Wi","yes","female",28,"2nd"</v>
      </c>
      <c r="Z340" t="str">
        <f ca="1"/>
        <v xml:space="preserve"> </v>
      </c>
    </row>
    <row r="341" spans="25:26" x14ac:dyDescent="0.45">
      <c r="Y341" t="str">
        <f ca="1"/>
        <v>"Aldworth, Mr. Charles Augustus","no","male",30,"2nd"</v>
      </c>
      <c r="Z341" t="str">
        <f ca="1"/>
        <v xml:space="preserve"> </v>
      </c>
    </row>
    <row r="342" spans="25:26" x14ac:dyDescent="0.45">
      <c r="Y342" t="str">
        <f ca="1"/>
        <v>"Andrew, Mr. Edgardo Samuel","no","male",18,"2nd"</v>
      </c>
      <c r="Z342" t="str">
        <f ca="1"/>
        <v xml:space="preserve"> </v>
      </c>
    </row>
    <row r="343" spans="25:26" x14ac:dyDescent="0.45">
      <c r="Y343" t="str">
        <f ca="1"/>
        <v>"Andrew, Mr. Frank Thomas","no","male",25,"2nd"</v>
      </c>
      <c r="Z343" t="str">
        <f ca="1"/>
        <v xml:space="preserve"> </v>
      </c>
    </row>
    <row r="344" spans="25:26" x14ac:dyDescent="0.45">
      <c r="Y344" t="str">
        <f ca="1"/>
        <v>"Angle, Mr. William A","no","male",34,"2nd"</v>
      </c>
      <c r="Z344" t="str">
        <f ca="1"/>
        <v xml:space="preserve"> </v>
      </c>
    </row>
    <row r="345" spans="25:26" x14ac:dyDescent="0.45">
      <c r="Y345" t="str">
        <f ca="1"/>
        <v>"Angle, Mrs. William A (Florence","yes","female",36,"2nd"</v>
      </c>
      <c r="Z345" t="str">
        <f ca="1"/>
        <v xml:space="preserve"> </v>
      </c>
    </row>
    <row r="346" spans="25:26" x14ac:dyDescent="0.45">
      <c r="Y346" t="str">
        <f ca="1"/>
        <v>"Ashby, Mr. John","no","male",57,"2nd"</v>
      </c>
      <c r="Z346" t="str">
        <f ca="1"/>
        <v xml:space="preserve"> </v>
      </c>
    </row>
    <row r="347" spans="25:26" x14ac:dyDescent="0.45">
      <c r="Y347" t="str">
        <f ca="1"/>
        <v>"Bailey, Mr. Percy Andrew","no","male",18,"2nd"</v>
      </c>
      <c r="Z347" t="str">
        <f ca="1"/>
        <v xml:space="preserve"> </v>
      </c>
    </row>
    <row r="348" spans="25:26" x14ac:dyDescent="0.45">
      <c r="Y348" t="str">
        <f ca="1"/>
        <v>"Baimbrigge, Mr. Charles Robert","no","male",23,"2nd"</v>
      </c>
      <c r="Z348" t="str">
        <f ca="1"/>
        <v xml:space="preserve"> </v>
      </c>
    </row>
    <row r="349" spans="25:26" x14ac:dyDescent="0.45">
      <c r="Y349" t="str">
        <f ca="1"/>
        <v>"Ball, Mrs. (Ada E Hall)","yes","female",36,"2nd"</v>
      </c>
      <c r="Z349" t="str">
        <f ca="1"/>
        <v xml:space="preserve"> </v>
      </c>
    </row>
    <row r="350" spans="25:26" x14ac:dyDescent="0.45">
      <c r="Y350" t="str">
        <f ca="1"/>
        <v>"Banfield, Mr. Frederick James","no","male",28,"2nd"</v>
      </c>
      <c r="Z350" t="str">
        <f ca="1"/>
        <v xml:space="preserve"> </v>
      </c>
    </row>
    <row r="351" spans="25:26" x14ac:dyDescent="0.45">
      <c r="Y351" t="str">
        <f ca="1"/>
        <v>"Bateman, Rev. Robert James","no","male",51,"2nd"</v>
      </c>
      <c r="Z351" t="str">
        <f ca="1"/>
        <v xml:space="preserve"> </v>
      </c>
    </row>
    <row r="352" spans="25:26" x14ac:dyDescent="0.45">
      <c r="Y352" t="str">
        <f ca="1"/>
        <v>"Beane, Mr. Edward","yes","male",32,"2nd"</v>
      </c>
      <c r="Z352" t="str">
        <f ca="1"/>
        <v xml:space="preserve"> </v>
      </c>
    </row>
    <row r="353" spans="25:26" x14ac:dyDescent="0.45">
      <c r="Y353" t="str">
        <f ca="1"/>
        <v>"Beane, Mrs. Edward (Ethel Clark","yes","female",19,"2nd"</v>
      </c>
      <c r="Z353" t="str">
        <f ca="1"/>
        <v xml:space="preserve"> </v>
      </c>
    </row>
    <row r="354" spans="25:26" x14ac:dyDescent="0.45">
      <c r="Y354" t="str">
        <f ca="1"/>
        <v>"Beauchamp, Mr. Henry James","no","male",28,"2nd"</v>
      </c>
      <c r="Z354" t="str">
        <f ca="1"/>
        <v xml:space="preserve"> </v>
      </c>
    </row>
    <row r="355" spans="25:26" x14ac:dyDescent="0.45">
      <c r="Y355" t="str">
        <f ca="1"/>
        <v>"Becker, Master. Richard F","yes","male",1,"2nd"</v>
      </c>
      <c r="Z355" t="str">
        <f ca="1"/>
        <v xml:space="preserve"> </v>
      </c>
    </row>
    <row r="356" spans="25:26" x14ac:dyDescent="0.45">
      <c r="Y356" t="str">
        <f ca="1"/>
        <v>"Becker, Miss. Marion Louise","yes","female",4,"2nd"</v>
      </c>
      <c r="Z356" t="str">
        <f ca="1"/>
        <v xml:space="preserve"> </v>
      </c>
    </row>
    <row r="357" spans="25:26" x14ac:dyDescent="0.45">
      <c r="Y357" t="str">
        <f ca="1"/>
        <v>"Becker, Miss. Ruth Elizabeth","yes","female",12,"2nd"</v>
      </c>
      <c r="Z357" t="str">
        <f ca="1"/>
        <v xml:space="preserve"> </v>
      </c>
    </row>
    <row r="358" spans="25:26" x14ac:dyDescent="0.45">
      <c r="Y358" t="str">
        <f ca="1"/>
        <v>"Becker, Mrs. Allen Oliver (Nell","yes","female",36,"2nd"</v>
      </c>
      <c r="Z358" t="str">
        <f ca="1"/>
        <v xml:space="preserve"> </v>
      </c>
    </row>
    <row r="359" spans="25:26" x14ac:dyDescent="0.45">
      <c r="Y359" t="str">
        <f ca="1"/>
        <v>"Beesley, Mr. Lawrence","yes","male",34,"2nd"</v>
      </c>
      <c r="Z359" t="str">
        <f ca="1"/>
        <v xml:space="preserve"> </v>
      </c>
    </row>
    <row r="360" spans="25:26" x14ac:dyDescent="0.45">
      <c r="Y360" t="str">
        <f ca="1"/>
        <v>"Bentham, Miss. Lilian W","yes","female",19,"2nd"</v>
      </c>
      <c r="Z360" t="str">
        <f ca="1"/>
        <v xml:space="preserve"> </v>
      </c>
    </row>
    <row r="361" spans="25:26" x14ac:dyDescent="0.45">
      <c r="Y361" t="str">
        <f ca="1"/>
        <v>"Berriman, Mr. William John","no","male",23,"2nd"</v>
      </c>
      <c r="Z361" t="str">
        <f ca="1"/>
        <v xml:space="preserve"> </v>
      </c>
    </row>
    <row r="362" spans="25:26" x14ac:dyDescent="0.45">
      <c r="Y362" t="str">
        <f ca="1"/>
        <v>"Botsford, Mr. William Hull","no","male",26,"2nd"</v>
      </c>
      <c r="Z362" t="str">
        <f ca="1"/>
        <v xml:space="preserve"> </v>
      </c>
    </row>
    <row r="363" spans="25:26" x14ac:dyDescent="0.45">
      <c r="Y363" t="str">
        <f ca="1"/>
        <v>"Bowenur, Mr. Solomon","no","male",42,"2nd"</v>
      </c>
      <c r="Z363" t="str">
        <f ca="1"/>
        <v xml:space="preserve"> </v>
      </c>
    </row>
    <row r="364" spans="25:26" x14ac:dyDescent="0.45">
      <c r="Y364" t="str">
        <f ca="1"/>
        <v>"Bracken, Mr. James H","no","male",27,"2nd"</v>
      </c>
      <c r="Z364" t="str">
        <f ca="1"/>
        <v xml:space="preserve"> </v>
      </c>
    </row>
    <row r="365" spans="25:26" x14ac:dyDescent="0.45">
      <c r="Y365" t="str">
        <f ca="1"/>
        <v>"Brown, Miss. Amelia Mildred","yes","female",24,"2nd"</v>
      </c>
      <c r="Z365" t="str">
        <f ca="1"/>
        <v xml:space="preserve"> </v>
      </c>
    </row>
    <row r="366" spans="25:26" x14ac:dyDescent="0.45">
      <c r="Y366" t="str">
        <f ca="1"/>
        <v>"Brown, Miss. Edith Eileen","yes","female",15,"2nd"</v>
      </c>
      <c r="Z366" t="str">
        <f ca="1"/>
        <v xml:space="preserve"> </v>
      </c>
    </row>
    <row r="367" spans="25:26" x14ac:dyDescent="0.45">
      <c r="Y367" t="str">
        <f ca="1"/>
        <v>"Brown, Mr. Thomas William Solom","no","male",60,"2nd"</v>
      </c>
      <c r="Z367" t="str">
        <f ca="1"/>
        <v xml:space="preserve"> </v>
      </c>
    </row>
    <row r="368" spans="25:26" x14ac:dyDescent="0.45">
      <c r="Y368" t="str">
        <f ca="1"/>
        <v>"Brown, Mrs. Thomas William Solo","yes","female",40,"2nd"</v>
      </c>
      <c r="Z368" t="str">
        <f ca="1"/>
        <v xml:space="preserve"> </v>
      </c>
    </row>
    <row r="369" spans="25:26" x14ac:dyDescent="0.45">
      <c r="Y369" t="str">
        <f ca="1"/>
        <v>"Bryhl, Miss. Dagmar Jenny Ingeb","yes","female",20,"2nd"</v>
      </c>
      <c r="Z369" t="str">
        <f ca="1"/>
        <v xml:space="preserve"> </v>
      </c>
    </row>
    <row r="370" spans="25:26" x14ac:dyDescent="0.45">
      <c r="Y370" t="str">
        <f ca="1"/>
        <v>"Bryhl, Mr. Kurt Arnold Gottfrid","no","male",25,"2nd"</v>
      </c>
      <c r="Z370" t="str">
        <f ca="1"/>
        <v xml:space="preserve"> </v>
      </c>
    </row>
    <row r="371" spans="25:26" x14ac:dyDescent="0.45">
      <c r="Y371" t="str">
        <f ca="1"/>
        <v>"Buss, Miss. Kate","yes","female",36,"2nd"</v>
      </c>
      <c r="Z371" t="str">
        <f ca="1"/>
        <v xml:space="preserve"> </v>
      </c>
    </row>
    <row r="372" spans="25:26" x14ac:dyDescent="0.45">
      <c r="Y372" t="str">
        <f ca="1"/>
        <v>"Butler, Mr. Reginald Fenton","no","male",25,"2nd"</v>
      </c>
      <c r="Z372" t="str">
        <f ca="1"/>
        <v xml:space="preserve"> </v>
      </c>
    </row>
    <row r="373" spans="25:26" x14ac:dyDescent="0.45">
      <c r="Y373" t="str">
        <f ca="1"/>
        <v>"Byles, Rev. Thomas Roussel Davi","no","male",42,"2nd"</v>
      </c>
      <c r="Z373" t="str">
        <f ca="1"/>
        <v xml:space="preserve"> </v>
      </c>
    </row>
    <row r="374" spans="25:26" x14ac:dyDescent="0.45">
      <c r="Y374" t="str">
        <f ca="1"/>
        <v>"Bystrom, Mrs. (Karolina)","yes","female",42,"2nd"</v>
      </c>
      <c r="Z374" t="str">
        <f ca="1"/>
        <v xml:space="preserve"> </v>
      </c>
    </row>
    <row r="375" spans="25:26" x14ac:dyDescent="0.45">
      <c r="Y375" t="str">
        <f ca="1"/>
        <v>"Caldwell, Master. Alden Gates","yes","male",0.833299994,"2nd"</v>
      </c>
      <c r="Z375" t="str">
        <f ca="1"/>
        <v xml:space="preserve"> </v>
      </c>
    </row>
    <row r="376" spans="25:26" x14ac:dyDescent="0.45">
      <c r="Y376" t="str">
        <f ca="1"/>
        <v>"Caldwell, Mr. Albert Francis","yes","male",26,"2nd"</v>
      </c>
      <c r="Z376" t="str">
        <f ca="1"/>
        <v xml:space="preserve"> </v>
      </c>
    </row>
    <row r="377" spans="25:26" x14ac:dyDescent="0.45">
      <c r="Y377" t="str">
        <f ca="1"/>
        <v>"Caldwell, Mrs. Albert Francis (","yes","female",22,"2nd"</v>
      </c>
      <c r="Z377" t="str">
        <f ca="1"/>
        <v xml:space="preserve"> </v>
      </c>
    </row>
    <row r="378" spans="25:26" x14ac:dyDescent="0.45">
      <c r="Y378" t="str">
        <f ca="1"/>
        <v>"Cameron, Miss. Clear Annie","yes","female",35,"2nd"</v>
      </c>
      <c r="Z378" t="str">
        <f ca="1"/>
        <v xml:space="preserve"> </v>
      </c>
    </row>
    <row r="379" spans="25:26" x14ac:dyDescent="0.45">
      <c r="Y379" t="str">
        <f ca="1"/>
        <v>"Campbell, Mr. William","no","male",NA,"2nd"</v>
      </c>
      <c r="Z379" t="str">
        <f ca="1"/>
        <v xml:space="preserve"> </v>
      </c>
    </row>
    <row r="380" spans="25:26" x14ac:dyDescent="0.45">
      <c r="Y380" t="str">
        <f ca="1"/>
        <v>"Carbines, Mr. William","no","male",19,"2nd"</v>
      </c>
      <c r="Z380" t="str">
        <f ca="1"/>
        <v xml:space="preserve"> </v>
      </c>
    </row>
    <row r="381" spans="25:26" x14ac:dyDescent="0.45">
      <c r="Y381" t="str">
        <f ca="1"/>
        <v>"Carter, Mrs. Ernest Courtenay (","no","female",44,"2nd"</v>
      </c>
      <c r="Z381" t="str">
        <f ca="1"/>
        <v xml:space="preserve"> </v>
      </c>
    </row>
    <row r="382" spans="25:26" x14ac:dyDescent="0.45">
      <c r="Y382" t="str">
        <f ca="1"/>
        <v>"Carter, Rev. Ernest Courtenay","no","male",54,"2nd"</v>
      </c>
      <c r="Z382" t="str">
        <f ca="1"/>
        <v xml:space="preserve"> </v>
      </c>
    </row>
    <row r="383" spans="25:26" x14ac:dyDescent="0.45">
      <c r="Y383" t="str">
        <f ca="1"/>
        <v>"Chapman, Mr. Charles Henry","no","male",52,"2nd"</v>
      </c>
      <c r="Z383" t="str">
        <f ca="1"/>
        <v xml:space="preserve"> </v>
      </c>
    </row>
    <row r="384" spans="25:26" x14ac:dyDescent="0.45">
      <c r="Y384" t="str">
        <f ca="1"/>
        <v>"Chapman, Mr. John Henry","no","male",37,"2nd"</v>
      </c>
      <c r="Z384" t="str">
        <f ca="1"/>
        <v xml:space="preserve"> </v>
      </c>
    </row>
    <row r="385" spans="25:26" x14ac:dyDescent="0.45">
      <c r="Y385" t="str">
        <f ca="1"/>
        <v>"Chapman, Mrs. John Henry (Sara","no","female",29,"2nd"</v>
      </c>
      <c r="Z385" t="str">
        <f ca="1"/>
        <v xml:space="preserve"> </v>
      </c>
    </row>
    <row r="386" spans="25:26" x14ac:dyDescent="0.45">
      <c r="Y386" t="str">
        <f ca="1"/>
        <v>"Christy, Miss. Julie Rachel","yes","female",25,"2nd"</v>
      </c>
      <c r="Z386" t="str">
        <f ca="1"/>
        <v xml:space="preserve"> </v>
      </c>
    </row>
    <row r="387" spans="25:26" x14ac:dyDescent="0.45">
      <c r="Y387" t="str">
        <f ca="1"/>
        <v>"Christy, Mrs. (Alice Frances)","yes","female",45,"2nd"</v>
      </c>
      <c r="Z387" t="str">
        <f ca="1"/>
        <v xml:space="preserve"> </v>
      </c>
    </row>
    <row r="388" spans="25:26" x14ac:dyDescent="0.45">
      <c r="Y388" t="str">
        <f ca="1"/>
        <v>"Clarke, Mr. Charles Valentine","no","male",29,"2nd"</v>
      </c>
      <c r="Z388" t="str">
        <f ca="1"/>
        <v xml:space="preserve"> </v>
      </c>
    </row>
    <row r="389" spans="25:26" x14ac:dyDescent="0.45">
      <c r="Y389" t="str">
        <f ca="1"/>
        <v>"Clarke, Mrs. Charles V (Ada Mar","yes","female",28,"2nd"</v>
      </c>
      <c r="Z389" t="str">
        <f ca="1"/>
        <v xml:space="preserve"> </v>
      </c>
    </row>
    <row r="390" spans="25:26" x14ac:dyDescent="0.45">
      <c r="Y390" t="str">
        <f ca="1"/>
        <v>"Coleridge, Mr. Reginald Charles","no","male",29,"2nd"</v>
      </c>
      <c r="Z390" t="str">
        <f ca="1"/>
        <v xml:space="preserve"> </v>
      </c>
    </row>
    <row r="391" spans="25:26" x14ac:dyDescent="0.45">
      <c r="Y391" t="str">
        <f ca="1"/>
        <v>"Collander, Mr. Erik Gustaf","no","male",28,"2nd"</v>
      </c>
      <c r="Z391" t="str">
        <f ca="1"/>
        <v xml:space="preserve"> </v>
      </c>
    </row>
    <row r="392" spans="25:26" x14ac:dyDescent="0.45">
      <c r="Y392" t="str">
        <f ca="1"/>
        <v>"Collett, Mr. Sidney C Stuart","yes","male",24,"2nd"</v>
      </c>
      <c r="Z392" t="str">
        <f ca="1"/>
        <v xml:space="preserve"> </v>
      </c>
    </row>
    <row r="393" spans="25:26" x14ac:dyDescent="0.45">
      <c r="Y393" t="str">
        <f ca="1"/>
        <v>"Collyer, Miss. Marjorie Lottie","yes","female",8,"2nd"</v>
      </c>
      <c r="Z393" t="str">
        <f ca="1"/>
        <v xml:space="preserve"> </v>
      </c>
    </row>
    <row r="394" spans="25:26" x14ac:dyDescent="0.45">
      <c r="Y394" t="str">
        <f ca="1"/>
        <v>"Collyer, Mr. Harvey","no","male",31,"2nd"</v>
      </c>
      <c r="Z394" t="str">
        <f ca="1"/>
        <v xml:space="preserve"> </v>
      </c>
    </row>
    <row r="395" spans="25:26" x14ac:dyDescent="0.45">
      <c r="Y395" t="str">
        <f ca="1"/>
        <v>"Collyer, Mrs. Harvey (Charlotte","yes","female",31,"2nd"</v>
      </c>
      <c r="Z395" t="str">
        <f ca="1"/>
        <v xml:space="preserve"> </v>
      </c>
    </row>
    <row r="396" spans="25:26" x14ac:dyDescent="0.45">
      <c r="Y396" t="str">
        <f ca="1"/>
        <v>"Cook, Mrs. (Selena Rogers)","yes","female",22,"2nd"</v>
      </c>
      <c r="Z396" t="str">
        <f ca="1"/>
        <v xml:space="preserve"> </v>
      </c>
    </row>
    <row r="397" spans="25:26" x14ac:dyDescent="0.45">
      <c r="Y397" t="str">
        <f ca="1"/>
        <v>"Corbett, Mrs. Walter H (Irene C","no","female",30,"2nd"</v>
      </c>
      <c r="Z397" t="str">
        <f ca="1"/>
        <v xml:space="preserve"> </v>
      </c>
    </row>
    <row r="398" spans="25:26" x14ac:dyDescent="0.45">
      <c r="Y398" t="str">
        <f ca="1"/>
        <v>"Corey, Mrs. Percy C (Mary Phyll","no","female",NA,"2nd"</v>
      </c>
      <c r="Z398" t="str">
        <f ca="1"/>
        <v xml:space="preserve"> </v>
      </c>
    </row>
    <row r="399" spans="25:26" x14ac:dyDescent="0.45">
      <c r="Y399" t="str">
        <f ca="1"/>
        <v>"Cotterill, Mr. Henry Harry","no","male",21,"2nd"</v>
      </c>
      <c r="Z399" t="str">
        <f ca="1"/>
        <v xml:space="preserve"> </v>
      </c>
    </row>
    <row r="400" spans="25:26" x14ac:dyDescent="0.45">
      <c r="Y400" t="str">
        <f ca="1"/>
        <v>"Cunningham, Mr. Alfred Fleming","no","male",NA,"2nd"</v>
      </c>
      <c r="Z400" t="str">
        <f ca="1"/>
        <v xml:space="preserve"> </v>
      </c>
    </row>
    <row r="401" spans="25:26" x14ac:dyDescent="0.45">
      <c r="Y401" t="str">
        <f ca="1"/>
        <v>"Davies, Master. John Morgan Jr","yes","male",8,"2nd"</v>
      </c>
      <c r="Z401" t="str">
        <f ca="1"/>
        <v xml:space="preserve"> </v>
      </c>
    </row>
    <row r="402" spans="25:26" x14ac:dyDescent="0.45">
      <c r="Y402" t="str">
        <f ca="1"/>
        <v>"Davies, Mr. Charles Henry","no","male",18,"2nd"</v>
      </c>
      <c r="Z402" t="str">
        <f ca="1"/>
        <v xml:space="preserve"> </v>
      </c>
    </row>
    <row r="403" spans="25:26" x14ac:dyDescent="0.45">
      <c r="Y403" t="str">
        <f ca="1"/>
        <v>"Davies, Mrs. John Morgan (Eliza","yes","female",48,"2nd"</v>
      </c>
      <c r="Z403" t="str">
        <f ca="1"/>
        <v xml:space="preserve"> </v>
      </c>
    </row>
    <row r="404" spans="25:26" x14ac:dyDescent="0.45">
      <c r="Y404" t="str">
        <f ca="1"/>
        <v>"Davis, Miss. Mary","yes","female",28,"2nd"</v>
      </c>
      <c r="Z404" t="str">
        <f ca="1"/>
        <v xml:space="preserve"> </v>
      </c>
    </row>
    <row r="405" spans="25:26" x14ac:dyDescent="0.45">
      <c r="Y405" t="str">
        <f ca="1"/>
        <v>"de Brito, Mr. Jose Joaquim","no","male",32,"2nd"</v>
      </c>
      <c r="Z405" t="str">
        <f ca="1"/>
        <v xml:space="preserve"> </v>
      </c>
    </row>
    <row r="406" spans="25:26" x14ac:dyDescent="0.45">
      <c r="Y406" t="str">
        <f ca="1"/>
        <v>"Deacon, Mr. Percy William","no","male",17,"2nd"</v>
      </c>
      <c r="Z406" t="str">
        <f ca="1"/>
        <v xml:space="preserve"> </v>
      </c>
    </row>
    <row r="407" spans="25:26" x14ac:dyDescent="0.45">
      <c r="Y407" t="str">
        <f ca="1"/>
        <v>"del Carlo, Mr. Sebastiano","no","male",29,"2nd"</v>
      </c>
      <c r="Z407" t="str">
        <f ca="1"/>
        <v xml:space="preserve"> </v>
      </c>
    </row>
    <row r="408" spans="25:26" x14ac:dyDescent="0.45">
      <c r="Y408" t="str">
        <f ca="1"/>
        <v>"del Carlo, Mrs. Sebastiano (Arg","yes","female",24,"2nd"</v>
      </c>
      <c r="Z408" t="str">
        <f ca="1"/>
        <v xml:space="preserve"> </v>
      </c>
    </row>
    <row r="409" spans="25:26" x14ac:dyDescent="0.45">
      <c r="Y409" t="str">
        <f ca="1"/>
        <v>"Denbury, Mr. Herbert","no","male",25,"2nd"</v>
      </c>
      <c r="Z409" t="str">
        <f ca="1"/>
        <v xml:space="preserve"> </v>
      </c>
    </row>
    <row r="410" spans="25:26" x14ac:dyDescent="0.45">
      <c r="Y410" t="str">
        <f ca="1"/>
        <v>"Dibden, Mr. William","no","male",18,"2nd"</v>
      </c>
      <c r="Z410" t="str">
        <f ca="1"/>
        <v xml:space="preserve"> </v>
      </c>
    </row>
    <row r="411" spans="25:26" x14ac:dyDescent="0.45">
      <c r="Y411" t="str">
        <f ca="1"/>
        <v>"Doling, Miss. Elsie","yes","female",18,"2nd"</v>
      </c>
      <c r="Z411" t="str">
        <f ca="1"/>
        <v xml:space="preserve"> </v>
      </c>
    </row>
    <row r="412" spans="25:26" x14ac:dyDescent="0.45">
      <c r="Y412" t="str">
        <f ca="1"/>
        <v>"Doling, Mrs. John T (Ada Julia","yes","female",34,"2nd"</v>
      </c>
      <c r="Z412" t="str">
        <f ca="1"/>
        <v xml:space="preserve"> </v>
      </c>
    </row>
    <row r="413" spans="25:26" x14ac:dyDescent="0.45">
      <c r="Y413" t="str">
        <f ca="1"/>
        <v>"Downton, Mr. William James","no","male",54,"2nd"</v>
      </c>
      <c r="Z413" t="str">
        <f ca="1"/>
        <v xml:space="preserve"> </v>
      </c>
    </row>
    <row r="414" spans="25:26" x14ac:dyDescent="0.45">
      <c r="Y414" t="str">
        <f ca="1"/>
        <v>"Drew, Master. Marshall Brines","yes","male",8,"2nd"</v>
      </c>
      <c r="Z414" t="str">
        <f ca="1"/>
        <v xml:space="preserve"> </v>
      </c>
    </row>
    <row r="415" spans="25:26" x14ac:dyDescent="0.45">
      <c r="Y415" t="str">
        <f ca="1"/>
        <v>"Drew, Mr. James Vivian","no","male",42,"2nd"</v>
      </c>
      <c r="Z415" t="str">
        <f ca="1"/>
        <v xml:space="preserve"> </v>
      </c>
    </row>
    <row r="416" spans="25:26" x14ac:dyDescent="0.45">
      <c r="Y416" t="str">
        <f ca="1"/>
        <v>"Drew, Mrs. James Vivian (Lulu T","yes","female",34,"2nd"</v>
      </c>
      <c r="Z416" t="str">
        <f ca="1"/>
        <v xml:space="preserve"> </v>
      </c>
    </row>
    <row r="417" spans="25:26" x14ac:dyDescent="0.45">
      <c r="Y417" t="str">
        <f ca="1"/>
        <v>"Duran y More, Miss. Asuncion","yes","female",27,"2nd"</v>
      </c>
      <c r="Z417" t="str">
        <f ca="1"/>
        <v xml:space="preserve"> </v>
      </c>
    </row>
    <row r="418" spans="25:26" x14ac:dyDescent="0.45">
      <c r="Y418" t="str">
        <f ca="1"/>
        <v>"Duran y More, Miss. Florentina","yes","female",30,"2nd"</v>
      </c>
      <c r="Z418" t="str">
        <f ca="1"/>
        <v xml:space="preserve"> </v>
      </c>
    </row>
    <row r="419" spans="25:26" x14ac:dyDescent="0.45">
      <c r="Y419" t="str">
        <f ca="1"/>
        <v>"Eitemiller, Mr. George Floyd","no","male",23,"2nd"</v>
      </c>
      <c r="Z419" t="str">
        <f ca="1"/>
        <v xml:space="preserve"> </v>
      </c>
    </row>
    <row r="420" spans="25:26" x14ac:dyDescent="0.45">
      <c r="Y420" t="str">
        <f ca="1"/>
        <v>"Enander, Mr. Ingvar","no","male",21,"2nd"</v>
      </c>
      <c r="Z420" t="str">
        <f ca="1"/>
        <v xml:space="preserve"> </v>
      </c>
    </row>
    <row r="421" spans="25:26" x14ac:dyDescent="0.45">
      <c r="Y421" t="str">
        <f ca="1"/>
        <v>"Fahlstrom, Mr. Arne Jonas","no","male",18,"2nd"</v>
      </c>
      <c r="Z421" t="str">
        <f ca="1"/>
        <v xml:space="preserve"> </v>
      </c>
    </row>
    <row r="422" spans="25:26" x14ac:dyDescent="0.45">
      <c r="Y422" t="str">
        <f ca="1"/>
        <v>"Faunthorpe, Mr. Harry","no","male",40,"2nd"</v>
      </c>
      <c r="Z422" t="str">
        <f ca="1"/>
        <v xml:space="preserve"> </v>
      </c>
    </row>
    <row r="423" spans="25:26" x14ac:dyDescent="0.45">
      <c r="Y423" t="str">
        <f ca="1"/>
        <v>"Faunthorpe, Mrs. Lizzie (Elizab","yes","female",29,"2nd"</v>
      </c>
      <c r="Z423" t="str">
        <f ca="1"/>
        <v xml:space="preserve"> </v>
      </c>
    </row>
    <row r="424" spans="25:26" x14ac:dyDescent="0.45">
      <c r="Y424" t="str">
        <f ca="1"/>
        <v>"Fillbrook, Mr. Joseph Charles","no","male",18,"2nd"</v>
      </c>
      <c r="Z424" t="str">
        <f ca="1"/>
        <v xml:space="preserve"> </v>
      </c>
    </row>
    <row r="425" spans="25:26" x14ac:dyDescent="0.45">
      <c r="Y425" t="str">
        <f ca="1"/>
        <v>"Fox, Mr. Stanley Hubert","no","male",36,"2nd"</v>
      </c>
      <c r="Z425" t="str">
        <f ca="1"/>
        <v xml:space="preserve"> </v>
      </c>
    </row>
    <row r="426" spans="25:26" x14ac:dyDescent="0.45">
      <c r="Y426" t="str">
        <f ca="1"/>
        <v>"Frost, Mr. Anthony Wood Archie","no","male",NA,"2nd"</v>
      </c>
      <c r="Z426" t="str">
        <f ca="1"/>
        <v xml:space="preserve"> </v>
      </c>
    </row>
    <row r="427" spans="25:26" x14ac:dyDescent="0.45">
      <c r="Y427" t="str">
        <f ca="1"/>
        <v>"Funk, Miss. Annie Clemmer","no","female",38,"2nd"</v>
      </c>
      <c r="Z427" t="str">
        <f ca="1"/>
        <v xml:space="preserve"> </v>
      </c>
    </row>
    <row r="428" spans="25:26" x14ac:dyDescent="0.45">
      <c r="Y428" t="str">
        <f ca="1"/>
        <v>"Fynney, Mr. Joseph J","no","male",35,"2nd"</v>
      </c>
      <c r="Z428" t="str">
        <f ca="1"/>
        <v xml:space="preserve"> </v>
      </c>
    </row>
    <row r="429" spans="25:26" x14ac:dyDescent="0.45">
      <c r="Y429" t="str">
        <f ca="1"/>
        <v>"Gale, Mr. Harry","no","male",38,"2nd"</v>
      </c>
      <c r="Z429" t="str">
        <f ca="1"/>
        <v xml:space="preserve"> </v>
      </c>
    </row>
    <row r="430" spans="25:26" x14ac:dyDescent="0.45">
      <c r="Y430" t="str">
        <f ca="1"/>
        <v>"Gale, Mr. Shadrach","no","male",34,"2nd"</v>
      </c>
      <c r="Z430" t="str">
        <f ca="1"/>
        <v xml:space="preserve"> </v>
      </c>
    </row>
    <row r="431" spans="25:26" x14ac:dyDescent="0.45">
      <c r="Y431" t="str">
        <f ca="1"/>
        <v>"Garside, Miss. Ethel","yes","female",34,"2nd"</v>
      </c>
      <c r="Z431" t="str">
        <f ca="1"/>
        <v xml:space="preserve"> </v>
      </c>
    </row>
    <row r="432" spans="25:26" x14ac:dyDescent="0.45">
      <c r="Y432" t="str">
        <f ca="1"/>
        <v>"Gaskell, Mr. Alfred","no","male",16,"2nd"</v>
      </c>
      <c r="Z432" t="str">
        <f ca="1"/>
        <v xml:space="preserve"> </v>
      </c>
    </row>
    <row r="433" spans="25:26" x14ac:dyDescent="0.45">
      <c r="Y433" t="str">
        <f ca="1"/>
        <v>"Gavey, Mr. Lawrence","no","male",26,"2nd"</v>
      </c>
      <c r="Z433" t="str">
        <f ca="1"/>
        <v xml:space="preserve"> </v>
      </c>
    </row>
    <row r="434" spans="25:26" x14ac:dyDescent="0.45">
      <c r="Y434" t="str">
        <f ca="1"/>
        <v>"Gilbert, Mr. William","no","male",47,"2nd"</v>
      </c>
      <c r="Z434" t="str">
        <f ca="1"/>
        <v xml:space="preserve"> </v>
      </c>
    </row>
    <row r="435" spans="25:26" x14ac:dyDescent="0.45">
      <c r="Y435" t="str">
        <f ca="1"/>
        <v>"Giles, Mr. Edgar","no","male",21,"2nd"</v>
      </c>
      <c r="Z435" t="str">
        <f ca="1"/>
        <v xml:space="preserve"> </v>
      </c>
    </row>
    <row r="436" spans="25:26" x14ac:dyDescent="0.45">
      <c r="Y436" t="str">
        <f ca="1"/>
        <v>"Giles, Mr. Frederick Edward","no","male",21,"2nd"</v>
      </c>
      <c r="Z436" t="str">
        <f ca="1"/>
        <v xml:space="preserve"> </v>
      </c>
    </row>
    <row r="437" spans="25:26" x14ac:dyDescent="0.45">
      <c r="Y437" t="str">
        <f ca="1"/>
        <v>"Giles, Mr. Ralph","no","male",24,"2nd"</v>
      </c>
      <c r="Z437" t="str">
        <f ca="1"/>
        <v xml:space="preserve"> </v>
      </c>
    </row>
    <row r="438" spans="25:26" x14ac:dyDescent="0.45">
      <c r="Y438" t="str">
        <f ca="1"/>
        <v>"Gill, Mr. John William","no","male",24,"2nd"</v>
      </c>
      <c r="Z438" t="str">
        <f ca="1"/>
        <v xml:space="preserve"> </v>
      </c>
    </row>
    <row r="439" spans="25:26" x14ac:dyDescent="0.45">
      <c r="Y439" t="str">
        <f ca="1"/>
        <v>"Gillespie, Mr. William Henry","no","male",34,"2nd"</v>
      </c>
      <c r="Z439" t="str">
        <f ca="1"/>
        <v xml:space="preserve"> </v>
      </c>
    </row>
    <row r="440" spans="25:26" x14ac:dyDescent="0.45">
      <c r="Y440" t="str">
        <f ca="1"/>
        <v>"Givard, Mr. Hans Kristensen","no","male",30,"2nd"</v>
      </c>
      <c r="Z440" t="str">
        <f ca="1"/>
        <v xml:space="preserve"> </v>
      </c>
    </row>
    <row r="441" spans="25:26" x14ac:dyDescent="0.45">
      <c r="Y441" t="str">
        <f ca="1"/>
        <v>"Greenberg, Mr. Samuel","no","male",52,"2nd"</v>
      </c>
      <c r="Z441" t="str">
        <f ca="1"/>
        <v xml:space="preserve"> </v>
      </c>
    </row>
    <row r="442" spans="25:26" x14ac:dyDescent="0.45">
      <c r="Y442" t="str">
        <f ca="1"/>
        <v>"Hale, Mr. Reginald","no","male",30,"2nd"</v>
      </c>
      <c r="Z442" t="str">
        <f ca="1"/>
        <v xml:space="preserve"> </v>
      </c>
    </row>
    <row r="443" spans="25:26" x14ac:dyDescent="0.45">
      <c r="Y443" t="str">
        <f ca="1"/>
        <v>"Hamalainen, Master. Viljo","yes","male",0.666700006,"2nd"</v>
      </c>
      <c r="Z443" t="str">
        <f ca="1"/>
        <v xml:space="preserve"> </v>
      </c>
    </row>
    <row r="444" spans="25:26" x14ac:dyDescent="0.45">
      <c r="Y444" t="str">
        <f ca="1"/>
        <v>"Hamalainen, Mrs. William (Anna)","yes","female",24,"2nd"</v>
      </c>
      <c r="Z444" t="str">
        <f ca="1"/>
        <v xml:space="preserve"> </v>
      </c>
    </row>
    <row r="445" spans="25:26" x14ac:dyDescent="0.45">
      <c r="Y445" t="str">
        <f ca="1"/>
        <v>"Harbeck, Mr. William H","no","male",44,"2nd"</v>
      </c>
      <c r="Z445" t="str">
        <f ca="1"/>
        <v xml:space="preserve"> </v>
      </c>
    </row>
    <row r="446" spans="25:26" x14ac:dyDescent="0.45">
      <c r="Y446" t="str">
        <f ca="1"/>
        <v>"Harper, Miss. Annie Jessie Nin","yes","female",6,"2nd"</v>
      </c>
      <c r="Z446" t="str">
        <f ca="1"/>
        <v xml:space="preserve"> </v>
      </c>
    </row>
    <row r="447" spans="25:26" x14ac:dyDescent="0.45">
      <c r="Y447" t="str">
        <f ca="1"/>
        <v>"Harper, Rev. John","no","male",28,"2nd"</v>
      </c>
      <c r="Z447" t="str">
        <f ca="1"/>
        <v xml:space="preserve"> </v>
      </c>
    </row>
    <row r="448" spans="25:26" x14ac:dyDescent="0.45">
      <c r="Y448" t="str">
        <f ca="1"/>
        <v>"Harris, Mr. George","yes","male",62,"2nd"</v>
      </c>
      <c r="Z448" t="str">
        <f ca="1"/>
        <v xml:space="preserve"> </v>
      </c>
    </row>
    <row r="449" spans="25:26" x14ac:dyDescent="0.45">
      <c r="Y449" t="str">
        <f ca="1"/>
        <v>"Harris, Mr. Walter","no","male",30,"2nd"</v>
      </c>
      <c r="Z449" t="str">
        <f ca="1"/>
        <v xml:space="preserve"> </v>
      </c>
    </row>
    <row r="450" spans="25:26" x14ac:dyDescent="0.45">
      <c r="Y450" t="str">
        <f ca="1"/>
        <v>"Hart, Miss. Eva Miriam","yes","female",7,"2nd"</v>
      </c>
      <c r="Z450" t="str">
        <f ca="1"/>
        <v xml:space="preserve"> </v>
      </c>
    </row>
    <row r="451" spans="25:26" x14ac:dyDescent="0.45">
      <c r="Y451" t="str">
        <f ca="1"/>
        <v>"Hart, Mr. Benjamin","no","male",43,"2nd"</v>
      </c>
      <c r="Z451" t="str">
        <f ca="1"/>
        <v xml:space="preserve"> </v>
      </c>
    </row>
    <row r="452" spans="25:26" x14ac:dyDescent="0.45">
      <c r="Y452" t="str">
        <f ca="1"/>
        <v>"Hart, Mrs. Benjamin (Esther Ada","yes","female",45,"2nd"</v>
      </c>
      <c r="Z452" t="str">
        <f ca="1"/>
        <v xml:space="preserve"> </v>
      </c>
    </row>
    <row r="453" spans="25:26" x14ac:dyDescent="0.45">
      <c r="Y453" t="str">
        <f ca="1"/>
        <v>"Herman, Miss. Alice","yes","female",24,"2nd"</v>
      </c>
      <c r="Z453" t="str">
        <f ca="1"/>
        <v xml:space="preserve"> </v>
      </c>
    </row>
    <row r="454" spans="25:26" x14ac:dyDescent="0.45">
      <c r="Y454" t="str">
        <f ca="1"/>
        <v>"Herman, Miss. Kate","yes","female",24,"2nd"</v>
      </c>
      <c r="Z454" t="str">
        <f ca="1"/>
        <v xml:space="preserve"> </v>
      </c>
    </row>
    <row r="455" spans="25:26" x14ac:dyDescent="0.45">
      <c r="Y455" t="str">
        <f ca="1"/>
        <v>"Herman, Mr. Samuel","no","male",49,"2nd"</v>
      </c>
      <c r="Z455" t="str">
        <f ca="1"/>
        <v xml:space="preserve"> </v>
      </c>
    </row>
    <row r="456" spans="25:26" x14ac:dyDescent="0.45">
      <c r="Y456" t="str">
        <f ca="1"/>
        <v>"Herman, Mrs. Samuel (Jane Laver","yes","female",48,"2nd"</v>
      </c>
      <c r="Z456" t="str">
        <f ca="1"/>
        <v xml:space="preserve"> </v>
      </c>
    </row>
    <row r="457" spans="25:26" x14ac:dyDescent="0.45">
      <c r="Y457" t="str">
        <f ca="1"/>
        <v>"Hewlett, Mrs. (Mary D Kingcome)","yes","female",55,"2nd"</v>
      </c>
      <c r="Z457" t="str">
        <f ca="1"/>
        <v xml:space="preserve"> </v>
      </c>
    </row>
    <row r="458" spans="25:26" x14ac:dyDescent="0.45">
      <c r="Y458" t="str">
        <f ca="1"/>
        <v>"Hickman, Mr. Leonard Mark","no","male",24,"2nd"</v>
      </c>
      <c r="Z458" t="str">
        <f ca="1"/>
        <v xml:space="preserve"> </v>
      </c>
    </row>
    <row r="459" spans="25:26" x14ac:dyDescent="0.45">
      <c r="Y459" t="str">
        <f ca="1"/>
        <v>"Hickman, Mr. Lewis","no","male",32,"2nd"</v>
      </c>
      <c r="Z459" t="str">
        <f ca="1"/>
        <v xml:space="preserve"> </v>
      </c>
    </row>
    <row r="460" spans="25:26" x14ac:dyDescent="0.45">
      <c r="Y460" t="str">
        <f ca="1"/>
        <v>"Hickman, Mr. Stanley George","no","male",21,"2nd"</v>
      </c>
      <c r="Z460" t="str">
        <f ca="1"/>
        <v xml:space="preserve"> </v>
      </c>
    </row>
    <row r="461" spans="25:26" x14ac:dyDescent="0.45">
      <c r="Y461" t="str">
        <f ca="1"/>
        <v>"Hiltunen, Miss. Marta","no","female",18,"2nd"</v>
      </c>
      <c r="Z461" t="str">
        <f ca="1"/>
        <v xml:space="preserve"> </v>
      </c>
    </row>
    <row r="462" spans="25:26" x14ac:dyDescent="0.45">
      <c r="Y462" t="str">
        <f ca="1"/>
        <v>"Hocking, Miss. Ellen Nellie","yes","female",20,"2nd"</v>
      </c>
      <c r="Z462" t="str">
        <f ca="1"/>
        <v xml:space="preserve"> </v>
      </c>
    </row>
    <row r="463" spans="25:26" x14ac:dyDescent="0.45">
      <c r="Y463" t="str">
        <f ca="1"/>
        <v>"Hocking, Mr. Richard George","no","male",23,"2nd"</v>
      </c>
      <c r="Z463" t="str">
        <f ca="1"/>
        <v xml:space="preserve"> </v>
      </c>
    </row>
    <row r="464" spans="25:26" x14ac:dyDescent="0.45">
      <c r="Y464" t="str">
        <f ca="1"/>
        <v>"Hocking, Mr. Samuel James Metca","no","male",36,"2nd"</v>
      </c>
      <c r="Z464" t="str">
        <f ca="1"/>
        <v xml:space="preserve"> </v>
      </c>
    </row>
    <row r="465" spans="25:26" x14ac:dyDescent="0.45">
      <c r="Y465" t="str">
        <f ca="1"/>
        <v>"Hocking, Mrs. Elizabeth (Eliza","yes","female",54,"2nd"</v>
      </c>
      <c r="Z465" t="str">
        <f ca="1"/>
        <v xml:space="preserve"> </v>
      </c>
    </row>
    <row r="466" spans="25:26" x14ac:dyDescent="0.45">
      <c r="Y466" t="str">
        <f ca="1"/>
        <v>"Hodges, Mr. Henry Price","no","male",50,"2nd"</v>
      </c>
      <c r="Z466" t="str">
        <f ca="1"/>
        <v xml:space="preserve"> </v>
      </c>
    </row>
    <row r="467" spans="25:26" x14ac:dyDescent="0.45">
      <c r="Y467" t="str">
        <f ca="1"/>
        <v>"Hold, Mr. Stephen","no","male",44,"2nd"</v>
      </c>
      <c r="Z467" t="str">
        <f ca="1"/>
        <v xml:space="preserve"> </v>
      </c>
    </row>
    <row r="468" spans="25:26" x14ac:dyDescent="0.45">
      <c r="Y468" t="str">
        <f ca="1"/>
        <v>"Hold, Mrs. Stephen (Annie Marga","yes","female",29,"2nd"</v>
      </c>
      <c r="Z468" t="str">
        <f ca="1"/>
        <v xml:space="preserve"> </v>
      </c>
    </row>
    <row r="469" spans="25:26" x14ac:dyDescent="0.45">
      <c r="Y469" t="str">
        <f ca="1"/>
        <v>"Hood, Mr. Ambrose Jr","no","male",21,"2nd"</v>
      </c>
      <c r="Z469" t="str">
        <f ca="1"/>
        <v xml:space="preserve"> </v>
      </c>
    </row>
    <row r="470" spans="25:26" x14ac:dyDescent="0.45">
      <c r="Y470" t="str">
        <f ca="1"/>
        <v>"Hosono, Mr. Masabumi","yes","male",42,"2nd"</v>
      </c>
      <c r="Z470" t="str">
        <f ca="1"/>
        <v xml:space="preserve"> </v>
      </c>
    </row>
    <row r="471" spans="25:26" x14ac:dyDescent="0.45">
      <c r="Y471" t="str">
        <f ca="1"/>
        <v>"Howard, Mr. Benjamin","no","male",63,"2nd"</v>
      </c>
      <c r="Z471" t="str">
        <f ca="1"/>
        <v xml:space="preserve"> </v>
      </c>
    </row>
    <row r="472" spans="25:26" x14ac:dyDescent="0.45">
      <c r="Y472" t="str">
        <f ca="1"/>
        <v>"Howard, Mrs. Benjamin (Ellen Tr","no","female",60,"2nd"</v>
      </c>
      <c r="Z472" t="str">
        <f ca="1"/>
        <v xml:space="preserve"> </v>
      </c>
    </row>
    <row r="473" spans="25:26" x14ac:dyDescent="0.45">
      <c r="Y473" t="str">
        <f ca="1"/>
        <v>"Hunt, Mr. George Henry","no","male",33,"2nd"</v>
      </c>
      <c r="Z473" t="str">
        <f ca="1"/>
        <v xml:space="preserve"> </v>
      </c>
    </row>
    <row r="474" spans="25:26" x14ac:dyDescent="0.45">
      <c r="Y474" t="str">
        <f ca="1"/>
        <v>"Ilett, Miss. Bertha","yes","female",17,"2nd"</v>
      </c>
      <c r="Z474" t="str">
        <f ca="1"/>
        <v xml:space="preserve"> </v>
      </c>
    </row>
    <row r="475" spans="25:26" x14ac:dyDescent="0.45">
      <c r="Y475" t="str">
        <f ca="1"/>
        <v>"Jacobsohn, Mr. Sidney Samuel","no","male",42,"2nd"</v>
      </c>
      <c r="Z475" t="str">
        <f ca="1"/>
        <v xml:space="preserve"> </v>
      </c>
    </row>
    <row r="476" spans="25:26" x14ac:dyDescent="0.45">
      <c r="Y476" t="str">
        <f ca="1"/>
        <v>"Jacobsohn, Mrs. Sidney Samuel (","yes","female",24,"2nd"</v>
      </c>
      <c r="Z476" t="str">
        <f ca="1"/>
        <v xml:space="preserve"> </v>
      </c>
    </row>
    <row r="477" spans="25:26" x14ac:dyDescent="0.45">
      <c r="Y477" t="str">
        <f ca="1"/>
        <v>"Jarvis, Mr. John Denzil","no","male",47,"2nd"</v>
      </c>
      <c r="Z477" t="str">
        <f ca="1"/>
        <v xml:space="preserve"> </v>
      </c>
    </row>
    <row r="478" spans="25:26" x14ac:dyDescent="0.45">
      <c r="Y478" t="str">
        <f ca="1"/>
        <v>"Jefferys, Mr. Clifford Thomas","no","male",24,"2nd"</v>
      </c>
      <c r="Z478" t="str">
        <f ca="1"/>
        <v xml:space="preserve"> </v>
      </c>
    </row>
    <row r="479" spans="25:26" x14ac:dyDescent="0.45">
      <c r="Y479" t="str">
        <f ca="1"/>
        <v>"Jefferys, Mr. Ernest Wilfred","no","male",22,"2nd"</v>
      </c>
      <c r="Z479" t="str">
        <f ca="1"/>
        <v xml:space="preserve"> </v>
      </c>
    </row>
    <row r="480" spans="25:26" x14ac:dyDescent="0.45">
      <c r="Y480" t="str">
        <f ca="1"/>
        <v>"Jenkin, Mr. Stephen Curnow","no","male",32,"2nd"</v>
      </c>
      <c r="Z480" t="str">
        <f ca="1"/>
        <v xml:space="preserve"> </v>
      </c>
    </row>
    <row r="481" spans="25:26" x14ac:dyDescent="0.45">
      <c r="Y481" t="str">
        <f ca="1"/>
        <v>"Jerwan, Mrs. Amin S (Marie Mart","yes","female",23,"2nd"</v>
      </c>
      <c r="Z481" t="str">
        <f ca="1"/>
        <v xml:space="preserve"> </v>
      </c>
    </row>
    <row r="482" spans="25:26" x14ac:dyDescent="0.45">
      <c r="Y482" t="str">
        <f ca="1"/>
        <v>"Kantor, Mr. Sinai","no","male",34,"2nd"</v>
      </c>
      <c r="Z482" t="str">
        <f ca="1"/>
        <v xml:space="preserve"> </v>
      </c>
    </row>
    <row r="483" spans="25:26" x14ac:dyDescent="0.45">
      <c r="Y483" t="str">
        <f ca="1"/>
        <v>"Kantor, Mrs. Sinai (Miriam Ster","yes","female",24,"2nd"</v>
      </c>
      <c r="Z483" t="str">
        <f ca="1"/>
        <v xml:space="preserve"> </v>
      </c>
    </row>
    <row r="484" spans="25:26" x14ac:dyDescent="0.45">
      <c r="Y484" t="str">
        <f ca="1"/>
        <v>"Karnes, Mrs. J Frank (Claire Be","no","female",22,"2nd"</v>
      </c>
      <c r="Z484" t="str">
        <f ca="1"/>
        <v xml:space="preserve"> </v>
      </c>
    </row>
    <row r="485" spans="25:26" x14ac:dyDescent="0.45">
      <c r="Y485" t="str">
        <f ca="1"/>
        <v>"Keane, Miss. Nora A","yes","female",NA,"2nd"</v>
      </c>
      <c r="Z485" t="str">
        <f ca="1"/>
        <v xml:space="preserve"> </v>
      </c>
    </row>
    <row r="486" spans="25:26" x14ac:dyDescent="0.45">
      <c r="Y486" t="str">
        <f ca="1"/>
        <v>"Keane, Mr. Daniel","no","male",35,"2nd"</v>
      </c>
      <c r="Z486" t="str">
        <f ca="1"/>
        <v xml:space="preserve"> </v>
      </c>
    </row>
    <row r="487" spans="25:26" x14ac:dyDescent="0.45">
      <c r="Y487" t="str">
        <f ca="1"/>
        <v>"Kelly, Mrs. Florence Fannie","yes","female",45,"2nd"</v>
      </c>
      <c r="Z487" t="str">
        <f ca="1"/>
        <v xml:space="preserve"> </v>
      </c>
    </row>
    <row r="488" spans="25:26" x14ac:dyDescent="0.45">
      <c r="Y488" t="str">
        <f ca="1"/>
        <v>"Kirkland, Rev. Charles Leonard","no","male",57,"2nd"</v>
      </c>
      <c r="Z488" t="str">
        <f ca="1"/>
        <v xml:space="preserve"> </v>
      </c>
    </row>
    <row r="489" spans="25:26" x14ac:dyDescent="0.45">
      <c r="Y489" t="str">
        <f ca="1"/>
        <v>"Knight, Mr. Robert J","no","male",NA,"2nd"</v>
      </c>
      <c r="Z489" t="str">
        <f ca="1"/>
        <v xml:space="preserve"> </v>
      </c>
    </row>
    <row r="490" spans="25:26" x14ac:dyDescent="0.45">
      <c r="Y490" t="str">
        <f ca="1"/>
        <v>"Kvillner, Mr. Johan Henrik Joha","no","male",31,"2nd"</v>
      </c>
      <c r="Z490" t="str">
        <f ca="1"/>
        <v xml:space="preserve"> </v>
      </c>
    </row>
    <row r="491" spans="25:26" x14ac:dyDescent="0.45">
      <c r="Y491" t="str">
        <f ca="1"/>
        <v>"Lahtinen, Mrs. William (Anna Sy","no","female",26,"2nd"</v>
      </c>
      <c r="Z491" t="str">
        <f ca="1"/>
        <v xml:space="preserve"> </v>
      </c>
    </row>
    <row r="492" spans="25:26" x14ac:dyDescent="0.45">
      <c r="Y492" t="str">
        <f ca="1"/>
        <v>"Lahtinen, Rev. William","no","male",30,"2nd"</v>
      </c>
      <c r="Z492" t="str">
        <f ca="1"/>
        <v xml:space="preserve"> </v>
      </c>
    </row>
    <row r="493" spans="25:26" x14ac:dyDescent="0.45">
      <c r="Y493" t="str">
        <f ca="1"/>
        <v>"Lamb, Mr. John Joseph","no","male",NA,"2nd"</v>
      </c>
      <c r="Z493" t="str">
        <f ca="1"/>
        <v xml:space="preserve"> </v>
      </c>
    </row>
    <row r="494" spans="25:26" x14ac:dyDescent="0.45">
      <c r="Y494" t="str">
        <f ca="1"/>
        <v>"Laroche, Miss. Louise","yes","female",1,"2nd"</v>
      </c>
      <c r="Z494" t="str">
        <f ca="1"/>
        <v xml:space="preserve"> </v>
      </c>
    </row>
    <row r="495" spans="25:26" x14ac:dyDescent="0.45">
      <c r="Y495" t="str">
        <f ca="1"/>
        <v>"Laroche, Miss. Simonne Marie An","yes","female",3,"2nd"</v>
      </c>
      <c r="Z495" t="str">
        <f ca="1"/>
        <v xml:space="preserve"> </v>
      </c>
    </row>
    <row r="496" spans="25:26" x14ac:dyDescent="0.45">
      <c r="Y496" t="str">
        <f ca="1"/>
        <v>"Laroche, Mr. Joseph Philippe Le","no","male",25,"2nd"</v>
      </c>
      <c r="Z496" t="str">
        <f ca="1"/>
        <v xml:space="preserve"> </v>
      </c>
    </row>
    <row r="497" spans="25:26" x14ac:dyDescent="0.45">
      <c r="Y497" t="str">
        <f ca="1"/>
        <v>"Laroche, Mrs. Joseph (Juliette","yes","female",22,"2nd"</v>
      </c>
      <c r="Z497" t="str">
        <f ca="1"/>
        <v xml:space="preserve"> </v>
      </c>
    </row>
    <row r="498" spans="25:26" x14ac:dyDescent="0.45">
      <c r="Y498" t="str">
        <f ca="1"/>
        <v>"Lehmann, Miss. Bertha","yes","female",17,"2nd"</v>
      </c>
      <c r="Z498" t="str">
        <f ca="1"/>
        <v xml:space="preserve"> </v>
      </c>
    </row>
    <row r="499" spans="25:26" x14ac:dyDescent="0.45">
      <c r="Y499" t="str">
        <f ca="1"/>
        <v>"Leitch, Miss. Jessie Wills","yes","female",NA,"2nd"</v>
      </c>
      <c r="Z499" t="str">
        <f ca="1"/>
        <v xml:space="preserve"> </v>
      </c>
    </row>
    <row r="500" spans="25:26" x14ac:dyDescent="0.45">
      <c r="Y500" t="str">
        <f ca="1"/>
        <v>"Lemore, Mrs. (Amelia Milley)","yes","female",34,"2nd"</v>
      </c>
      <c r="Z500" t="str">
        <f ca="1"/>
        <v xml:space="preserve"> </v>
      </c>
    </row>
    <row r="501" spans="25:26" x14ac:dyDescent="0.45">
      <c r="Y501" t="str">
        <f ca="1"/>
        <v>"Levy, Mr. Rene Jacques","no","male",36,"2nd"</v>
      </c>
      <c r="Z501" t="str">
        <f ca="1"/>
        <v xml:space="preserve"> </v>
      </c>
    </row>
    <row r="502" spans="25:26" x14ac:dyDescent="0.45">
      <c r="Y502" t="str">
        <f ca="1"/>
        <v>"Leyson, Mr. Robert William Norm","no","male",24,"2nd"</v>
      </c>
      <c r="Z502" t="str">
        <f ca="1"/>
        <v xml:space="preserve"> </v>
      </c>
    </row>
    <row r="503" spans="25:26" x14ac:dyDescent="0.45">
      <c r="Y503" t="str">
        <f ca="1"/>
        <v>"Lingane, Mr. John","no","male",61,"2nd"</v>
      </c>
      <c r="Z503" t="str">
        <f ca="1"/>
        <v xml:space="preserve"> </v>
      </c>
    </row>
    <row r="504" spans="25:26" x14ac:dyDescent="0.45">
      <c r="Y504" t="str">
        <f ca="1"/>
        <v>"Louch, Mr. Charles Alexander","no","male",50,"2nd"</v>
      </c>
      <c r="Z504" t="str">
        <f ca="1"/>
        <v xml:space="preserve"> </v>
      </c>
    </row>
    <row r="505" spans="25:26" x14ac:dyDescent="0.45">
      <c r="Y505" t="str">
        <f ca="1"/>
        <v>"Louch, Mrs. Charles Alexander (","yes","female",42,"2nd"</v>
      </c>
      <c r="Z505" t="str">
        <f ca="1"/>
        <v xml:space="preserve"> </v>
      </c>
    </row>
    <row r="506" spans="25:26" x14ac:dyDescent="0.45">
      <c r="Y506" t="str">
        <f ca="1"/>
        <v>"Mack, Mrs. (Mary)","no","female",57,"2nd"</v>
      </c>
      <c r="Z506" t="str">
        <f ca="1"/>
        <v xml:space="preserve"> </v>
      </c>
    </row>
    <row r="507" spans="25:26" x14ac:dyDescent="0.45">
      <c r="Y507" t="str">
        <f ca="1"/>
        <v>"Malachard, Mr. Noel","no","male",NA,"2nd"</v>
      </c>
      <c r="Z507" t="str">
        <f ca="1"/>
        <v xml:space="preserve"> </v>
      </c>
    </row>
    <row r="508" spans="25:26" x14ac:dyDescent="0.45">
      <c r="Y508" t="str">
        <f ca="1"/>
        <v>"Mallet, Master. Andre","yes","male",1,"2nd"</v>
      </c>
      <c r="Z508" t="str">
        <f ca="1"/>
        <v xml:space="preserve"> </v>
      </c>
    </row>
    <row r="509" spans="25:26" x14ac:dyDescent="0.45">
      <c r="Y509" t="str">
        <f ca="1"/>
        <v>"Mallet, Mr. Albert","no","male",31,"2nd"</v>
      </c>
      <c r="Z509" t="str">
        <f ca="1"/>
        <v xml:space="preserve"> </v>
      </c>
    </row>
    <row r="510" spans="25:26" x14ac:dyDescent="0.45">
      <c r="Y510" t="str">
        <f ca="1"/>
        <v>"Mallet, Mrs. Albert (Antoinette","yes","female",24,"2nd"</v>
      </c>
      <c r="Z510" t="str">
        <f ca="1"/>
        <v xml:space="preserve"> </v>
      </c>
    </row>
    <row r="511" spans="25:26" x14ac:dyDescent="0.45">
      <c r="Y511" t="str">
        <f ca="1"/>
        <v>"Mangiavacchi, Mr. Serafino Emil","no","male",NA,"2nd"</v>
      </c>
      <c r="Z511" t="str">
        <f ca="1"/>
        <v xml:space="preserve"> </v>
      </c>
    </row>
    <row r="512" spans="25:26" x14ac:dyDescent="0.45">
      <c r="Y512" t="str">
        <f ca="1"/>
        <v>"Matthews, Mr. William John","no","male",30,"2nd"</v>
      </c>
      <c r="Z512" t="str">
        <f ca="1"/>
        <v xml:space="preserve"> </v>
      </c>
    </row>
    <row r="513" spans="25:26" x14ac:dyDescent="0.45">
      <c r="Y513" t="str">
        <f ca="1"/>
        <v>"Maybery, Mr. Frank Hubert","no","male",40,"2nd"</v>
      </c>
      <c r="Z513" t="str">
        <f ca="1"/>
        <v xml:space="preserve"> </v>
      </c>
    </row>
    <row r="514" spans="25:26" x14ac:dyDescent="0.45">
      <c r="Y514" t="str">
        <f ca="1"/>
        <v>"McCrae, Mr. Arthur Gordon","no","male",32,"2nd"</v>
      </c>
      <c r="Z514" t="str">
        <f ca="1"/>
        <v xml:space="preserve"> </v>
      </c>
    </row>
    <row r="515" spans="25:26" x14ac:dyDescent="0.45">
      <c r="Y515" t="str">
        <f ca="1"/>
        <v>"McCrie, Mr. James Matthew","no","male",30,"2nd"</v>
      </c>
      <c r="Z515" t="str">
        <f ca="1"/>
        <v xml:space="preserve"> </v>
      </c>
    </row>
    <row r="516" spans="25:26" x14ac:dyDescent="0.45">
      <c r="Y516" t="str">
        <f ca="1"/>
        <v>"McKane, Mr. Peter David","no","male",46,"2nd"</v>
      </c>
      <c r="Z516" t="str">
        <f ca="1"/>
        <v xml:space="preserve"> </v>
      </c>
    </row>
    <row r="517" spans="25:26" x14ac:dyDescent="0.45">
      <c r="Y517" t="str">
        <f ca="1"/>
        <v>"Mellinger, Miss. Madeleine Viol","yes","female",13,"2nd"</v>
      </c>
      <c r="Z517" t="str">
        <f ca="1"/>
        <v xml:space="preserve"> </v>
      </c>
    </row>
    <row r="518" spans="25:26" x14ac:dyDescent="0.45">
      <c r="Y518" t="str">
        <f ca="1"/>
        <v>"Mellinger, Mrs. (Elizabeth Anne","yes","female",41,"2nd"</v>
      </c>
      <c r="Z518" t="str">
        <f ca="1"/>
        <v xml:space="preserve"> </v>
      </c>
    </row>
    <row r="519" spans="25:26" x14ac:dyDescent="0.45">
      <c r="Y519" t="str">
        <f ca="1"/>
        <v>"Mellors, Mr. William John","yes","male",19,"2nd"</v>
      </c>
      <c r="Z519" t="str">
        <f ca="1"/>
        <v xml:space="preserve"> </v>
      </c>
    </row>
    <row r="520" spans="25:26" x14ac:dyDescent="0.45">
      <c r="Y520" t="str">
        <f ca="1"/>
        <v>"Meyer, Mr. August","no","male",39,"2nd"</v>
      </c>
      <c r="Z520" t="str">
        <f ca="1"/>
        <v xml:space="preserve"> </v>
      </c>
    </row>
    <row r="521" spans="25:26" x14ac:dyDescent="0.45">
      <c r="Y521" t="str">
        <f ca="1"/>
        <v>"Milling, Mr. Jacob Christian","no","male",48,"2nd"</v>
      </c>
      <c r="Z521" t="str">
        <f ca="1"/>
        <v xml:space="preserve"> </v>
      </c>
    </row>
    <row r="522" spans="25:26" x14ac:dyDescent="0.45">
      <c r="Y522" t="str">
        <f ca="1"/>
        <v>"Mitchell, Mr. Henry Michael","no","male",70,"2nd"</v>
      </c>
      <c r="Z522" t="str">
        <f ca="1"/>
        <v xml:space="preserve"> </v>
      </c>
    </row>
    <row r="523" spans="25:26" x14ac:dyDescent="0.45">
      <c r="Y523" t="str">
        <f ca="1"/>
        <v>"Montvila, Rev. Juozas","no","male",27,"2nd"</v>
      </c>
      <c r="Z523" t="str">
        <f ca="1"/>
        <v xml:space="preserve"> </v>
      </c>
    </row>
    <row r="524" spans="25:26" x14ac:dyDescent="0.45">
      <c r="Y524" t="str">
        <f ca="1"/>
        <v>"Moraweck, Dr. Ernest","no","male",54,"2nd"</v>
      </c>
      <c r="Z524" t="str">
        <f ca="1"/>
        <v xml:space="preserve"> </v>
      </c>
    </row>
    <row r="525" spans="25:26" x14ac:dyDescent="0.45">
      <c r="Y525" t="str">
        <f ca="1"/>
        <v>"Morley, Mr. Henry Samuel (Mr H","no","male",39,"2nd"</v>
      </c>
      <c r="Z525" t="str">
        <f ca="1"/>
        <v xml:space="preserve"> </v>
      </c>
    </row>
    <row r="526" spans="25:26" x14ac:dyDescent="0.45">
      <c r="Y526" t="str">
        <f ca="1"/>
        <v>"Mudd, Mr. Thomas Charles","no","male",16,"2nd"</v>
      </c>
      <c r="Z526" t="str">
        <f ca="1"/>
        <v xml:space="preserve"> </v>
      </c>
    </row>
    <row r="527" spans="25:26" x14ac:dyDescent="0.45">
      <c r="Y527" t="str">
        <f ca="1"/>
        <v>"Myles, Mr. Thomas Francis","no","male",62,"2nd"</v>
      </c>
      <c r="Z527" t="str">
        <f ca="1"/>
        <v xml:space="preserve"> </v>
      </c>
    </row>
    <row r="528" spans="25:26" x14ac:dyDescent="0.45">
      <c r="Y528" t="str">
        <f ca="1"/>
        <v>"Nasser, Mr. Nicholas","no","male",32.5,"2nd"</v>
      </c>
      <c r="Z528" t="str">
        <f ca="1"/>
        <v xml:space="preserve"> </v>
      </c>
    </row>
    <row r="529" spans="25:26" x14ac:dyDescent="0.45">
      <c r="Y529" t="str">
        <f ca="1"/>
        <v>"Nasser, Mrs. Nicholas (Adele Ac","yes","female",14,"2nd"</v>
      </c>
      <c r="Z529" t="str">
        <f ca="1"/>
        <v xml:space="preserve"> </v>
      </c>
    </row>
    <row r="530" spans="25:26" x14ac:dyDescent="0.45">
      <c r="Y530" t="str">
        <f ca="1"/>
        <v>"Navratil, Master. Edmond Roger","yes","male",2,"2nd"</v>
      </c>
      <c r="Z530" t="str">
        <f ca="1"/>
        <v xml:space="preserve"> </v>
      </c>
    </row>
    <row r="531" spans="25:26" x14ac:dyDescent="0.45">
      <c r="Y531" t="str">
        <f ca="1"/>
        <v>"Navratil, Master. Michel M","yes","male",3,"2nd"</v>
      </c>
      <c r="Z531" t="str">
        <f ca="1"/>
        <v xml:space="preserve"> </v>
      </c>
    </row>
    <row r="532" spans="25:26" x14ac:dyDescent="0.45">
      <c r="Y532" t="str">
        <f ca="1"/>
        <v>"Navratil, Mr. Michel (Louis M","no","male",36.5,"2nd"</v>
      </c>
      <c r="Z532" t="str">
        <f ca="1"/>
        <v xml:space="preserve"> </v>
      </c>
    </row>
    <row r="533" spans="25:26" x14ac:dyDescent="0.45">
      <c r="Y533" t="str">
        <f ca="1"/>
        <v>"Nesson, Mr. Israel","no","male",26,"2nd"</v>
      </c>
      <c r="Z533" t="str">
        <f ca="1"/>
        <v xml:space="preserve"> </v>
      </c>
    </row>
    <row r="534" spans="25:26" x14ac:dyDescent="0.45">
      <c r="Y534" t="str">
        <f ca="1"/>
        <v>"Nicholls, Mr. Joseph Charles","no","male",19,"2nd"</v>
      </c>
      <c r="Z534" t="str">
        <f ca="1"/>
        <v xml:space="preserve"> </v>
      </c>
    </row>
    <row r="535" spans="25:26" x14ac:dyDescent="0.45">
      <c r="Y535" t="str">
        <f ca="1"/>
        <v>"Norman, Mr. Robert Douglas","no","male",28,"2nd"</v>
      </c>
      <c r="Z535" t="str">
        <f ca="1"/>
        <v xml:space="preserve"> </v>
      </c>
    </row>
    <row r="536" spans="25:26" x14ac:dyDescent="0.45">
      <c r="Y536" t="str">
        <f ca="1"/>
        <v>"Nourney, Mr. Alfred (Baron von","yes","male",20,"2nd"</v>
      </c>
      <c r="Z536" t="str">
        <f ca="1"/>
        <v xml:space="preserve"> </v>
      </c>
    </row>
    <row r="537" spans="25:26" x14ac:dyDescent="0.45">
      <c r="Y537" t="str">
        <f ca="1"/>
        <v>"Nye, Mrs. (Elizabeth Ramell)","yes","female",29,"2nd"</v>
      </c>
      <c r="Z537" t="str">
        <f ca="1"/>
        <v xml:space="preserve"> </v>
      </c>
    </row>
    <row r="538" spans="25:26" x14ac:dyDescent="0.45">
      <c r="Y538" t="str">
        <f ca="1"/>
        <v>"Otter, Mr. Richard","no","male",39,"2nd"</v>
      </c>
      <c r="Z538" t="str">
        <f ca="1"/>
        <v xml:space="preserve"> </v>
      </c>
    </row>
    <row r="539" spans="25:26" x14ac:dyDescent="0.45">
      <c r="Y539" t="str">
        <f ca="1"/>
        <v>"Oxenham, Mr. Percy Thomas","yes","male",22,"2nd"</v>
      </c>
      <c r="Z539" t="str">
        <f ca="1"/>
        <v xml:space="preserve"> </v>
      </c>
    </row>
    <row r="540" spans="25:26" x14ac:dyDescent="0.45">
      <c r="Y540" t="str">
        <f ca="1"/>
        <v>"Padro y Manent, Mr. Julian","yes","male",NA,"2nd"</v>
      </c>
      <c r="Z540" t="str">
        <f ca="1"/>
        <v xml:space="preserve"> </v>
      </c>
    </row>
    <row r="541" spans="25:26" x14ac:dyDescent="0.45">
      <c r="Y541" t="str">
        <f ca="1"/>
        <v>"Pain, Dr. Alfred","no","male",23,"2nd"</v>
      </c>
      <c r="Z541" t="str">
        <f ca="1"/>
        <v xml:space="preserve"> </v>
      </c>
    </row>
    <row r="542" spans="25:26" x14ac:dyDescent="0.45">
      <c r="Y542" t="str">
        <f ca="1"/>
        <v>"Pallas y Castello, Mr. Emilio","yes","male",29,"2nd"</v>
      </c>
      <c r="Z542" t="str">
        <f ca="1"/>
        <v xml:space="preserve"> </v>
      </c>
    </row>
    <row r="543" spans="25:26" x14ac:dyDescent="0.45">
      <c r="Y543" t="str">
        <f ca="1"/>
        <v>"Parker, Mr. Clifford Richard","no","male",28,"2nd"</v>
      </c>
      <c r="Z543" t="str">
        <f ca="1"/>
        <v xml:space="preserve"> </v>
      </c>
    </row>
    <row r="544" spans="25:26" x14ac:dyDescent="0.45">
      <c r="Y544" t="str">
        <f ca="1"/>
        <v>"Parkes, Mr. Francis Frank","no","male",NA,"2nd"</v>
      </c>
      <c r="Z544" t="str">
        <f ca="1"/>
        <v xml:space="preserve"> </v>
      </c>
    </row>
    <row r="545" spans="25:26" x14ac:dyDescent="0.45">
      <c r="Y545" t="str">
        <f ca="1"/>
        <v>"Parrish, Mrs. (Lutie Davis)","yes","female",50,"2nd"</v>
      </c>
      <c r="Z545" t="str">
        <f ca="1"/>
        <v xml:space="preserve"> </v>
      </c>
    </row>
    <row r="546" spans="25:26" x14ac:dyDescent="0.45">
      <c r="Y546" t="str">
        <f ca="1"/>
        <v>"Pengelly, Mr. Frederick William","no","male",19,"2nd"</v>
      </c>
      <c r="Z546" t="str">
        <f ca="1"/>
        <v xml:space="preserve"> </v>
      </c>
    </row>
    <row r="547" spans="25:26" x14ac:dyDescent="0.45">
      <c r="Y547" t="str">
        <f ca="1"/>
        <v>"Pernot, Mr. Rene","no","male",NA,"2nd"</v>
      </c>
      <c r="Z547" t="str">
        <f ca="1"/>
        <v xml:space="preserve"> </v>
      </c>
    </row>
    <row r="548" spans="25:26" x14ac:dyDescent="0.45">
      <c r="Y548" t="str">
        <f ca="1"/>
        <v>"Peruschitz, Rev. Joseph Maria","no","male",41,"2nd"</v>
      </c>
      <c r="Z548" t="str">
        <f ca="1"/>
        <v xml:space="preserve"> </v>
      </c>
    </row>
    <row r="549" spans="25:26" x14ac:dyDescent="0.45">
      <c r="Y549" t="str">
        <f ca="1"/>
        <v>"Phillips, Miss. Alice Frances L","yes","female",21,"2nd"</v>
      </c>
      <c r="Z549" t="str">
        <f ca="1"/>
        <v xml:space="preserve"> </v>
      </c>
    </row>
    <row r="550" spans="25:26" x14ac:dyDescent="0.45">
      <c r="Y550" t="str">
        <f ca="1"/>
        <v>"Phillips, Miss. Kate Florence (","yes","female",19,"2nd"</v>
      </c>
      <c r="Z550" t="str">
        <f ca="1"/>
        <v xml:space="preserve"> </v>
      </c>
    </row>
    <row r="551" spans="25:26" x14ac:dyDescent="0.45">
      <c r="Y551" t="str">
        <f ca="1"/>
        <v>"Phillips, Mr. Escott Robert","no","male",43,"2nd"</v>
      </c>
      <c r="Z551" t="str">
        <f ca="1"/>
        <v xml:space="preserve"> </v>
      </c>
    </row>
    <row r="552" spans="25:26" x14ac:dyDescent="0.45">
      <c r="Y552" t="str">
        <f ca="1"/>
        <v>"Pinsky, Mrs. (Rosa)","yes","female",32,"2nd"</v>
      </c>
      <c r="Z552" t="str">
        <f ca="1"/>
        <v xml:space="preserve"> </v>
      </c>
    </row>
    <row r="553" spans="25:26" x14ac:dyDescent="0.45">
      <c r="Y553" t="str">
        <f ca="1"/>
        <v>"Ponesell, Mr. Martin","no","male",34,"2nd"</v>
      </c>
      <c r="Z553" t="str">
        <f ca="1"/>
        <v xml:space="preserve"> </v>
      </c>
    </row>
    <row r="554" spans="25:26" x14ac:dyDescent="0.45">
      <c r="Y554" t="str">
        <f ca="1"/>
        <v>"Portaluppi, Mr. Emilio Ilario G","yes","male",30,"2nd"</v>
      </c>
      <c r="Z554" t="str">
        <f ca="1"/>
        <v xml:space="preserve"> </v>
      </c>
    </row>
    <row r="555" spans="25:26" x14ac:dyDescent="0.45">
      <c r="Y555" t="str">
        <f ca="1"/>
        <v>"Pulbaum, Mr. Franz","no","male",27,"2nd"</v>
      </c>
      <c r="Z555" t="str">
        <f ca="1"/>
        <v xml:space="preserve"> </v>
      </c>
    </row>
    <row r="556" spans="25:26" x14ac:dyDescent="0.45">
      <c r="Y556" t="str">
        <f ca="1"/>
        <v>"Quick, Miss. Phyllis May","yes","female",2,"2nd"</v>
      </c>
      <c r="Z556" t="str">
        <f ca="1"/>
        <v xml:space="preserve"> </v>
      </c>
    </row>
    <row r="557" spans="25:26" x14ac:dyDescent="0.45">
      <c r="Y557" t="str">
        <f ca="1"/>
        <v>"Quick, Miss. Winifred Vera","yes","female",8,"2nd"</v>
      </c>
      <c r="Z557" t="str">
        <f ca="1"/>
        <v xml:space="preserve"> </v>
      </c>
    </row>
    <row r="558" spans="25:26" x14ac:dyDescent="0.45">
      <c r="Y558" t="str">
        <f ca="1"/>
        <v>"Quick, Mrs. Frederick Charles (","yes","female",33,"2nd"</v>
      </c>
      <c r="Z558" t="str">
        <f ca="1"/>
        <v xml:space="preserve"> </v>
      </c>
    </row>
    <row r="559" spans="25:26" x14ac:dyDescent="0.45">
      <c r="Y559" t="str">
        <f ca="1"/>
        <v>"Reeves, Mr. David","no","male",36,"2nd"</v>
      </c>
      <c r="Z559" t="str">
        <f ca="1"/>
        <v xml:space="preserve"> </v>
      </c>
    </row>
    <row r="560" spans="25:26" x14ac:dyDescent="0.45">
      <c r="Y560" t="str">
        <f ca="1"/>
        <v>"Renouf, Mr. Peter Henry","no","male",34,"2nd"</v>
      </c>
      <c r="Z560" t="str">
        <f ca="1"/>
        <v xml:space="preserve"> </v>
      </c>
    </row>
    <row r="561" spans="25:26" x14ac:dyDescent="0.45">
      <c r="Y561" t="str">
        <f ca="1"/>
        <v>"Renouf, Mrs. Peter Henry (Lilli","yes","female",30,"2nd"</v>
      </c>
      <c r="Z561" t="str">
        <f ca="1"/>
        <v xml:space="preserve"> </v>
      </c>
    </row>
    <row r="562" spans="25:26" x14ac:dyDescent="0.45">
      <c r="Y562" t="str">
        <f ca="1"/>
        <v>"Reynaldo, Ms. Encarnacion","yes","female",28,"2nd"</v>
      </c>
      <c r="Z562" t="str">
        <f ca="1"/>
        <v xml:space="preserve"> </v>
      </c>
    </row>
    <row r="563" spans="25:26" x14ac:dyDescent="0.45">
      <c r="Y563" t="str">
        <f ca="1"/>
        <v>"Richard, Mr. Emile","no","male",23,"2nd"</v>
      </c>
      <c r="Z563" t="str">
        <f ca="1"/>
        <v xml:space="preserve"> </v>
      </c>
    </row>
    <row r="564" spans="25:26" x14ac:dyDescent="0.45">
      <c r="Y564" t="str">
        <f ca="1"/>
        <v>"Richards, Master. George Sibley","yes","male",0.833299994,"2nd"</v>
      </c>
      <c r="Z564" t="str">
        <f ca="1"/>
        <v xml:space="preserve"> </v>
      </c>
    </row>
    <row r="565" spans="25:26" x14ac:dyDescent="0.45">
      <c r="Y565" t="str">
        <f ca="1"/>
        <v>"Richards, Master. William Rowe","yes","male",3,"2nd"</v>
      </c>
      <c r="Z565" t="str">
        <f ca="1"/>
        <v xml:space="preserve"> </v>
      </c>
    </row>
    <row r="566" spans="25:26" x14ac:dyDescent="0.45">
      <c r="Y566" t="str">
        <f ca="1"/>
        <v>"Richards, Mrs. Sidney (Emily Ho","yes","female",24,"2nd"</v>
      </c>
      <c r="Z566" t="str">
        <f ca="1"/>
        <v xml:space="preserve"> </v>
      </c>
    </row>
    <row r="567" spans="25:26" x14ac:dyDescent="0.45">
      <c r="Y567" t="str">
        <f ca="1"/>
        <v>"Ridsdale, Miss. Lucy","yes","female",50,"2nd"</v>
      </c>
      <c r="Z567" t="str">
        <f ca="1"/>
        <v xml:space="preserve"> </v>
      </c>
    </row>
    <row r="568" spans="25:26" x14ac:dyDescent="0.45">
      <c r="Y568" t="str">
        <f ca="1"/>
        <v>"Rogers, Mr. Reginald Harry","no","male",19,"2nd"</v>
      </c>
      <c r="Z568" t="str">
        <f ca="1"/>
        <v xml:space="preserve"> </v>
      </c>
    </row>
    <row r="569" spans="25:26" x14ac:dyDescent="0.45">
      <c r="Y569" t="str">
        <f ca="1"/>
        <v>"Rugg, Miss. Emily","yes","female",21,"2nd"</v>
      </c>
      <c r="Z569" t="str">
        <f ca="1"/>
        <v xml:space="preserve"> </v>
      </c>
    </row>
    <row r="570" spans="25:26" x14ac:dyDescent="0.45">
      <c r="Y570" t="str">
        <f ca="1"/>
        <v>"Schmidt, Mr. August","no","male",26,"2nd"</v>
      </c>
      <c r="Z570" t="str">
        <f ca="1"/>
        <v xml:space="preserve"> </v>
      </c>
    </row>
    <row r="571" spans="25:26" x14ac:dyDescent="0.45">
      <c r="Y571" t="str">
        <f ca="1"/>
        <v>"Sedgwick, Mr. Charles Frederick","no","male",25,"2nd"</v>
      </c>
      <c r="Z571" t="str">
        <f ca="1"/>
        <v xml:space="preserve"> </v>
      </c>
    </row>
    <row r="572" spans="25:26" x14ac:dyDescent="0.45">
      <c r="Y572" t="str">
        <f ca="1"/>
        <v>"Sharp, Mr. Percival James R","no","male",27,"2nd"</v>
      </c>
      <c r="Z572" t="str">
        <f ca="1"/>
        <v xml:space="preserve"> </v>
      </c>
    </row>
    <row r="573" spans="25:26" x14ac:dyDescent="0.45">
      <c r="Y573" t="str">
        <f ca="1"/>
        <v>"Shelley, Mrs. William (Imanita","yes","female",25,"2nd"</v>
      </c>
      <c r="Z573" t="str">
        <f ca="1"/>
        <v xml:space="preserve"> </v>
      </c>
    </row>
    <row r="574" spans="25:26" x14ac:dyDescent="0.45">
      <c r="Y574" t="str">
        <f ca="1"/>
        <v>"Silven, Miss. Lyyli Karoliina","yes","female",18,"2nd"</v>
      </c>
      <c r="Z574" t="str">
        <f ca="1"/>
        <v xml:space="preserve"> </v>
      </c>
    </row>
    <row r="575" spans="25:26" x14ac:dyDescent="0.45">
      <c r="Y575" t="str">
        <f ca="1"/>
        <v>"Sincock, Miss. Maude","yes","female",20,"2nd"</v>
      </c>
      <c r="Z575" t="str">
        <f ca="1"/>
        <v xml:space="preserve"> </v>
      </c>
    </row>
    <row r="576" spans="25:26" x14ac:dyDescent="0.45">
      <c r="Y576" t="str">
        <f ca="1"/>
        <v>"Sinkkonen, Miss. Anna","yes","female",30,"2nd"</v>
      </c>
      <c r="Z576" t="str">
        <f ca="1"/>
        <v xml:space="preserve"> </v>
      </c>
    </row>
    <row r="577" spans="25:26" x14ac:dyDescent="0.45">
      <c r="Y577" t="str">
        <f ca="1"/>
        <v>"Sjostedt, Mr. Ernst Adolf","no","male",59,"2nd"</v>
      </c>
      <c r="Z577" t="str">
        <f ca="1"/>
        <v xml:space="preserve"> </v>
      </c>
    </row>
    <row r="578" spans="25:26" x14ac:dyDescent="0.45">
      <c r="Y578" t="str">
        <f ca="1"/>
        <v>"Slayter, Miss. Hilda Mary","yes","female",30,"2nd"</v>
      </c>
      <c r="Z578" t="str">
        <f ca="1"/>
        <v xml:space="preserve"> </v>
      </c>
    </row>
    <row r="579" spans="25:26" x14ac:dyDescent="0.45">
      <c r="Y579" t="str">
        <f ca="1"/>
        <v>"Slemen, Mr. Richard James","no","male",35,"2nd"</v>
      </c>
      <c r="Z579" t="str">
        <f ca="1"/>
        <v xml:space="preserve"> </v>
      </c>
    </row>
    <row r="580" spans="25:26" x14ac:dyDescent="0.45">
      <c r="Y580" t="str">
        <f ca="1"/>
        <v>"Smith, Miss. Marion Elsie","yes","female",40,"2nd"</v>
      </c>
      <c r="Z580" t="str">
        <f ca="1"/>
        <v xml:space="preserve"> </v>
      </c>
    </row>
    <row r="581" spans="25:26" x14ac:dyDescent="0.45">
      <c r="Y581" t="str">
        <f ca="1"/>
        <v>"Sobey, Mr. Samuel James Hayden","no","male",25,"2nd"</v>
      </c>
      <c r="Z581" t="str">
        <f ca="1"/>
        <v xml:space="preserve"> </v>
      </c>
    </row>
    <row r="582" spans="25:26" x14ac:dyDescent="0.45">
      <c r="Y582" t="str">
        <f ca="1"/>
        <v>"Stanton, Mr. Samuel Ward","no","male",41,"2nd"</v>
      </c>
      <c r="Z582" t="str">
        <f ca="1"/>
        <v xml:space="preserve"> </v>
      </c>
    </row>
    <row r="583" spans="25:26" x14ac:dyDescent="0.45">
      <c r="Y583" t="str">
        <f ca="1"/>
        <v>"Stokes, Mr. Philip Joseph","no","male",25,"2nd"</v>
      </c>
      <c r="Z583" t="str">
        <f ca="1"/>
        <v xml:space="preserve"> </v>
      </c>
    </row>
    <row r="584" spans="25:26" x14ac:dyDescent="0.45">
      <c r="Y584" t="str">
        <f ca="1"/>
        <v>"Swane, Mr. George","no","male",18.5,"2nd"</v>
      </c>
      <c r="Z584" t="str">
        <f ca="1"/>
        <v xml:space="preserve"> </v>
      </c>
    </row>
    <row r="585" spans="25:26" x14ac:dyDescent="0.45">
      <c r="Y585" t="str">
        <f ca="1"/>
        <v>"Sweet, Mr. George Frederick","no","male",14,"2nd"</v>
      </c>
      <c r="Z585" t="str">
        <f ca="1"/>
        <v xml:space="preserve"> </v>
      </c>
    </row>
    <row r="586" spans="25:26" x14ac:dyDescent="0.45">
      <c r="Y586" t="str">
        <f ca="1"/>
        <v>"Toomey, Miss. Ellen","yes","female",50,"2nd"</v>
      </c>
      <c r="Z586" t="str">
        <f ca="1"/>
        <v xml:space="preserve"> </v>
      </c>
    </row>
    <row r="587" spans="25:26" x14ac:dyDescent="0.45">
      <c r="Y587" t="str">
        <f ca="1"/>
        <v>"Troupiansky, Mr. Moses Aaron","no","male",23,"2nd"</v>
      </c>
      <c r="Z587" t="str">
        <f ca="1"/>
        <v xml:space="preserve"> </v>
      </c>
    </row>
    <row r="588" spans="25:26" x14ac:dyDescent="0.45">
      <c r="Y588" t="str">
        <f ca="1"/>
        <v>"Trout, Mrs. William H (Jessie L","yes","female",28,"2nd"</v>
      </c>
      <c r="Z588" t="str">
        <f ca="1"/>
        <v xml:space="preserve"> </v>
      </c>
    </row>
    <row r="589" spans="25:26" x14ac:dyDescent="0.45">
      <c r="Y589" t="str">
        <f ca="1"/>
        <v>"Troutt, Miss. Edwina Celia Win","yes","female",27,"2nd"</v>
      </c>
      <c r="Z589" t="str">
        <f ca="1"/>
        <v xml:space="preserve"> </v>
      </c>
    </row>
    <row r="590" spans="25:26" x14ac:dyDescent="0.45">
      <c r="Y590" t="str">
        <f ca="1"/>
        <v>"Turpin, Mr. William John Robert","no","male",29,"2nd"</v>
      </c>
      <c r="Z590" t="str">
        <f ca="1"/>
        <v xml:space="preserve"> </v>
      </c>
    </row>
    <row r="591" spans="25:26" x14ac:dyDescent="0.45">
      <c r="Y591" t="str">
        <f ca="1"/>
        <v>"Turpin, Mrs. William John Rober","no","female",27,"2nd"</v>
      </c>
      <c r="Z591" t="str">
        <f ca="1"/>
        <v xml:space="preserve"> </v>
      </c>
    </row>
    <row r="592" spans="25:26" x14ac:dyDescent="0.45">
      <c r="Y592" t="str">
        <f ca="1"/>
        <v>"Veal, Mr. James","no","male",40,"2nd"</v>
      </c>
      <c r="Z592" t="str">
        <f ca="1"/>
        <v xml:space="preserve"> </v>
      </c>
    </row>
    <row r="593" spans="25:26" x14ac:dyDescent="0.45">
      <c r="Y593" t="str">
        <f ca="1"/>
        <v>"Walcroft, Miss. Nellie","yes","female",31,"2nd"</v>
      </c>
      <c r="Z593" t="str">
        <f ca="1"/>
        <v xml:space="preserve"> </v>
      </c>
    </row>
    <row r="594" spans="25:26" x14ac:dyDescent="0.45">
      <c r="Y594" t="str">
        <f ca="1"/>
        <v>"Ware, Mr. John James","no","male",30,"2nd"</v>
      </c>
      <c r="Z594" t="str">
        <f ca="1"/>
        <v xml:space="preserve"> </v>
      </c>
    </row>
    <row r="595" spans="25:26" x14ac:dyDescent="0.45">
      <c r="Y595" t="str">
        <f ca="1"/>
        <v>"Ware, Mr. William Jeffery","no","male",23,"2nd"</v>
      </c>
      <c r="Z595" t="str">
        <f ca="1"/>
        <v xml:space="preserve"> </v>
      </c>
    </row>
    <row r="596" spans="25:26" x14ac:dyDescent="0.45">
      <c r="Y596" t="str">
        <f ca="1"/>
        <v>"Ware, Mrs. John James (Florence","yes","female",31,"2nd"</v>
      </c>
      <c r="Z596" t="str">
        <f ca="1"/>
        <v xml:space="preserve"> </v>
      </c>
    </row>
    <row r="597" spans="25:26" x14ac:dyDescent="0.45">
      <c r="Y597" t="str">
        <f ca="1"/>
        <v>"Watson, Mr. Ennis Hastings","no","male",NA,"2nd"</v>
      </c>
      <c r="Z597" t="str">
        <f ca="1"/>
        <v xml:space="preserve"> </v>
      </c>
    </row>
    <row r="598" spans="25:26" x14ac:dyDescent="0.45">
      <c r="Y598" t="str">
        <f ca="1"/>
        <v>"Watt, Miss. Bertha J","yes","female",12,"2nd"</v>
      </c>
      <c r="Z598" t="str">
        <f ca="1"/>
        <v xml:space="preserve"> </v>
      </c>
    </row>
    <row r="599" spans="25:26" x14ac:dyDescent="0.45">
      <c r="Y599" t="str">
        <f ca="1"/>
        <v>"Watt, Mrs. James (Elizabeth Be","yes","female",40,"2nd"</v>
      </c>
      <c r="Z599" t="str">
        <f ca="1"/>
        <v xml:space="preserve"> </v>
      </c>
    </row>
    <row r="600" spans="25:26" x14ac:dyDescent="0.45">
      <c r="Y600" t="str">
        <f ca="1"/>
        <v>"Webber, Miss. Susan","yes","female",32.5,"2nd"</v>
      </c>
      <c r="Z600" t="str">
        <f ca="1"/>
        <v xml:space="preserve"> </v>
      </c>
    </row>
    <row r="601" spans="25:26" x14ac:dyDescent="0.45">
      <c r="Y601" t="str">
        <f ca="1"/>
        <v>"Weisz, Mr. Leopold","no","male",27,"2nd"</v>
      </c>
      <c r="Z601" t="str">
        <f ca="1"/>
        <v xml:space="preserve"> </v>
      </c>
    </row>
    <row r="602" spans="25:26" x14ac:dyDescent="0.45">
      <c r="Y602" t="str">
        <f ca="1"/>
        <v>"Weisz, Mrs. Leopold (Mathilde F","yes","female",29,"2nd"</v>
      </c>
      <c r="Z602" t="str">
        <f ca="1"/>
        <v xml:space="preserve"> </v>
      </c>
    </row>
    <row r="603" spans="25:26" x14ac:dyDescent="0.45">
      <c r="Y603" t="str">
        <f ca="1"/>
        <v>"Wells, Master. Ralph Lester","yes","male",2,"2nd"</v>
      </c>
      <c r="Z603" t="str">
        <f ca="1"/>
        <v xml:space="preserve"> </v>
      </c>
    </row>
    <row r="604" spans="25:26" x14ac:dyDescent="0.45">
      <c r="Y604" t="str">
        <f ca="1"/>
        <v>"Wells, Miss. Joan","yes","female",4,"2nd"</v>
      </c>
      <c r="Z604" t="str">
        <f ca="1"/>
        <v xml:space="preserve"> </v>
      </c>
    </row>
    <row r="605" spans="25:26" x14ac:dyDescent="0.45">
      <c r="Y605" t="str">
        <f ca="1"/>
        <v>"Wells, Mrs. Arthur Henry (Addi","yes","female",29,"2nd"</v>
      </c>
      <c r="Z605" t="str">
        <f ca="1"/>
        <v xml:space="preserve"> </v>
      </c>
    </row>
    <row r="606" spans="25:26" x14ac:dyDescent="0.45">
      <c r="Y606" t="str">
        <f ca="1"/>
        <v>"West, Miss. Barbara J","yes","female",0.916700006,"2nd"</v>
      </c>
      <c r="Z606" t="str">
        <f ca="1"/>
        <v xml:space="preserve"> </v>
      </c>
    </row>
    <row r="607" spans="25:26" x14ac:dyDescent="0.45">
      <c r="Y607" t="str">
        <f ca="1"/>
        <v>"West, Miss. Constance Mirium","yes","female",5,"2nd"</v>
      </c>
      <c r="Z607" t="str">
        <f ca="1"/>
        <v xml:space="preserve"> </v>
      </c>
    </row>
    <row r="608" spans="25:26" x14ac:dyDescent="0.45">
      <c r="Y608" t="str">
        <f ca="1"/>
        <v>"West, Mr. Edwy Arthur","no","male",36,"2nd"</v>
      </c>
      <c r="Z608" t="str">
        <f ca="1"/>
        <v xml:space="preserve"> </v>
      </c>
    </row>
    <row r="609" spans="25:26" x14ac:dyDescent="0.45">
      <c r="Y609" t="str">
        <f ca="1"/>
        <v>"West, Mrs. Edwy Arthur (Ada Mar","yes","female",33,"2nd"</v>
      </c>
      <c r="Z609" t="str">
        <f ca="1"/>
        <v xml:space="preserve"> </v>
      </c>
    </row>
    <row r="610" spans="25:26" x14ac:dyDescent="0.45">
      <c r="Y610" t="str">
        <f ca="1"/>
        <v>"Wheadon, Mr. Edward H","no","male",66,"2nd"</v>
      </c>
      <c r="Z610" t="str">
        <f ca="1"/>
        <v xml:space="preserve"> </v>
      </c>
    </row>
    <row r="611" spans="25:26" x14ac:dyDescent="0.45">
      <c r="Y611" t="str">
        <f ca="1"/>
        <v>"Wheeler, Mr. Edwin Frederick","no","male",NA,"2nd"</v>
      </c>
      <c r="Z611" t="str">
        <f ca="1"/>
        <v xml:space="preserve"> </v>
      </c>
    </row>
    <row r="612" spans="25:26" x14ac:dyDescent="0.45">
      <c r="Y612" t="str">
        <f ca="1"/>
        <v>"Wilhelms, Mr. Charles","yes","male",31,"2nd"</v>
      </c>
      <c r="Z612" t="str">
        <f ca="1"/>
        <v xml:space="preserve"> </v>
      </c>
    </row>
    <row r="613" spans="25:26" x14ac:dyDescent="0.45">
      <c r="Y613" t="str">
        <f ca="1"/>
        <v>"Williams, Mr. Charles Eugene","yes","male",NA,"2nd"</v>
      </c>
      <c r="Z613" t="str">
        <f ca="1"/>
        <v xml:space="preserve"> </v>
      </c>
    </row>
    <row r="614" spans="25:26" x14ac:dyDescent="0.45">
      <c r="Y614" t="str">
        <f ca="1"/>
        <v>"Wright, Miss. Marion","yes","female",26,"2nd"</v>
      </c>
      <c r="Z614" t="str">
        <f ca="1"/>
        <v xml:space="preserve"> </v>
      </c>
    </row>
    <row r="615" spans="25:26" x14ac:dyDescent="0.45">
      <c r="Y615" t="str">
        <f ca="1"/>
        <v>"Yrois, Miss. Henriette (Mrs Ha","no","female",24,"2nd"</v>
      </c>
      <c r="Z615" t="str">
        <f ca="1"/>
        <v xml:space="preserve"> </v>
      </c>
    </row>
    <row r="616" spans="25:26" x14ac:dyDescent="0.45">
      <c r="Y616" t="str">
        <f ca="1"/>
        <v>"Abbing, Mr. Anthony","no","male",42,"3rd"</v>
      </c>
      <c r="Z616" t="str">
        <f ca="1"/>
        <v xml:space="preserve"> </v>
      </c>
    </row>
    <row r="617" spans="25:26" x14ac:dyDescent="0.45">
      <c r="Y617" t="str">
        <f ca="1"/>
        <v>"Abbott, Master. Eugene Joseph","no","male",13,"3rd"</v>
      </c>
      <c r="Z617" t="str">
        <f ca="1"/>
        <v xml:space="preserve"> </v>
      </c>
    </row>
    <row r="618" spans="25:26" x14ac:dyDescent="0.45">
      <c r="Y618" t="str">
        <f ca="1"/>
        <v>"Abbott, Mr. Rossmore Edward","no","male",16,"3rd"</v>
      </c>
      <c r="Z618" t="str">
        <f ca="1"/>
        <v xml:space="preserve"> </v>
      </c>
    </row>
    <row r="619" spans="25:26" x14ac:dyDescent="0.45">
      <c r="Y619" t="str">
        <f ca="1"/>
        <v>"Abbott, Mrs. Stanton (Rosa Hunt","yes","female",35,"3rd"</v>
      </c>
      <c r="Z619" t="str">
        <f ca="1"/>
        <v xml:space="preserve"> </v>
      </c>
    </row>
    <row r="620" spans="25:26" x14ac:dyDescent="0.45">
      <c r="Y620" t="str">
        <f ca="1"/>
        <v>"Abelseth, Miss. Karen Marie","yes","female",16,"3rd"</v>
      </c>
      <c r="Z620" t="str">
        <f ca="1"/>
        <v xml:space="preserve"> </v>
      </c>
    </row>
    <row r="621" spans="25:26" x14ac:dyDescent="0.45">
      <c r="Y621" t="str">
        <f ca="1"/>
        <v>"Abelseth, Mr. Olaus Jorgensen","yes","male",25,"3rd"</v>
      </c>
      <c r="Z621" t="str">
        <f ca="1"/>
        <v xml:space="preserve"> </v>
      </c>
    </row>
    <row r="622" spans="25:26" x14ac:dyDescent="0.45">
      <c r="Y622" t="str">
        <f ca="1"/>
        <v>"Abrahamsson, Mr. Abraham August","yes","male",20,"3rd"</v>
      </c>
      <c r="Z622" t="str">
        <f ca="1"/>
        <v xml:space="preserve"> </v>
      </c>
    </row>
    <row r="623" spans="25:26" x14ac:dyDescent="0.45">
      <c r="Y623" t="str">
        <f ca="1"/>
        <v>"Abrahim, Mrs. Joseph (Sophie Ha","yes","female",18,"3rd"</v>
      </c>
      <c r="Z623" t="str">
        <f ca="1"/>
        <v xml:space="preserve"> </v>
      </c>
    </row>
    <row r="624" spans="25:26" x14ac:dyDescent="0.45">
      <c r="Y624" t="str">
        <f ca="1"/>
        <v>"Adahl, Mr. Mauritz Nils Martin","no","male",30,"3rd"</v>
      </c>
      <c r="Z624" t="str">
        <f ca="1"/>
        <v xml:space="preserve"> </v>
      </c>
    </row>
    <row r="625" spans="25:26" x14ac:dyDescent="0.45">
      <c r="Y625" t="str">
        <f ca="1"/>
        <v>"Adams, Mr. John","no","male",26,"3rd"</v>
      </c>
      <c r="Z625" t="str">
        <f ca="1"/>
        <v xml:space="preserve"> </v>
      </c>
    </row>
    <row r="626" spans="25:26" x14ac:dyDescent="0.45">
      <c r="Y626" t="str">
        <f ca="1"/>
        <v>"Ahlin, Mrs. Johan (Johanna Pers","no","female",40,"3rd"</v>
      </c>
      <c r="Z626" t="str">
        <f ca="1"/>
        <v xml:space="preserve"> </v>
      </c>
    </row>
    <row r="627" spans="25:26" x14ac:dyDescent="0.45">
      <c r="Y627" t="str">
        <f ca="1"/>
        <v>"Aks, Master. Philip Frank","yes","male",0.833299994,"3rd"</v>
      </c>
      <c r="Z627" t="str">
        <f ca="1"/>
        <v xml:space="preserve"> </v>
      </c>
    </row>
    <row r="628" spans="25:26" x14ac:dyDescent="0.45">
      <c r="Y628" t="str">
        <f ca="1"/>
        <v>"Aks, Mrs. Sam (Leah Rosen)","yes","female",18,"3rd"</v>
      </c>
      <c r="Z628" t="str">
        <f ca="1"/>
        <v xml:space="preserve"> </v>
      </c>
    </row>
    <row r="629" spans="25:26" x14ac:dyDescent="0.45">
      <c r="Y629" t="str">
        <f ca="1"/>
        <v>"Albimona, Mr. Nassef Cassem","yes","male",26,"3rd"</v>
      </c>
      <c r="Z629" t="str">
        <f ca="1"/>
        <v xml:space="preserve"> </v>
      </c>
    </row>
    <row r="630" spans="25:26" x14ac:dyDescent="0.45">
      <c r="Y630" t="str">
        <f ca="1"/>
        <v>"Alexander, Mr. William","no","male",26,"3rd"</v>
      </c>
      <c r="Z630" t="str">
        <f ca="1"/>
        <v xml:space="preserve"> </v>
      </c>
    </row>
    <row r="631" spans="25:26" x14ac:dyDescent="0.45">
      <c r="Y631" t="str">
        <f ca="1"/>
        <v>"Alhomaki, Mr. Ilmari Rudolf","no","male",20,"3rd"</v>
      </c>
      <c r="Z631" t="str">
        <f ca="1"/>
        <v xml:space="preserve"> </v>
      </c>
    </row>
    <row r="632" spans="25:26" x14ac:dyDescent="0.45">
      <c r="Y632" t="str">
        <f ca="1"/>
        <v>"Ali, Mr. Ahmed","no","male",24,"3rd"</v>
      </c>
      <c r="Z632" t="str">
        <f ca="1"/>
        <v xml:space="preserve"> </v>
      </c>
    </row>
    <row r="633" spans="25:26" x14ac:dyDescent="0.45">
      <c r="Y633" t="str">
        <f ca="1"/>
        <v>"Ali, Mr. William","no","male",25,"3rd"</v>
      </c>
      <c r="Z633" t="str">
        <f ca="1"/>
        <v xml:space="preserve"> </v>
      </c>
    </row>
    <row r="634" spans="25:26" x14ac:dyDescent="0.45">
      <c r="Y634" t="str">
        <f ca="1"/>
        <v>"Allen, Mr. William Henry","no","male",35,"3rd"</v>
      </c>
      <c r="Z634" t="str">
        <f ca="1"/>
        <v xml:space="preserve"> </v>
      </c>
    </row>
    <row r="635" spans="25:26" x14ac:dyDescent="0.45">
      <c r="Y635" t="str">
        <f ca="1"/>
        <v>"Allum, Mr. Owen George","no","male",18,"3rd"</v>
      </c>
      <c r="Z635" t="str">
        <f ca="1"/>
        <v xml:space="preserve"> </v>
      </c>
    </row>
    <row r="636" spans="25:26" x14ac:dyDescent="0.45">
      <c r="Y636" t="str">
        <f ca="1"/>
        <v>"Andersen, Mr. Albert Karvin","no","male",32,"3rd"</v>
      </c>
      <c r="Z636" t="str">
        <f ca="1"/>
        <v xml:space="preserve"> </v>
      </c>
    </row>
    <row r="637" spans="25:26" x14ac:dyDescent="0.45">
      <c r="Y637" t="str">
        <f ca="1"/>
        <v>"Andersen-Jensen, Miss. Carla Ch","yes","female",19,"3rd"</v>
      </c>
      <c r="Z637" t="str">
        <f ca="1"/>
        <v xml:space="preserve"> </v>
      </c>
    </row>
    <row r="638" spans="25:26" x14ac:dyDescent="0.45">
      <c r="Y638" t="str">
        <f ca="1"/>
        <v>"Andersson, Master. Sigvard Hara","no","male",4,"3rd"</v>
      </c>
      <c r="Z638" t="str">
        <f ca="1"/>
        <v xml:space="preserve"> </v>
      </c>
    </row>
    <row r="639" spans="25:26" x14ac:dyDescent="0.45">
      <c r="Y639" t="str">
        <f ca="1"/>
        <v>"Andersson, Miss. Ebba Iris Alfr","no","female",6,"3rd"</v>
      </c>
      <c r="Z639" t="str">
        <f ca="1"/>
        <v xml:space="preserve"> </v>
      </c>
    </row>
    <row r="640" spans="25:26" x14ac:dyDescent="0.45">
      <c r="Y640" t="str">
        <f ca="1"/>
        <v>"Andersson, Miss. Ellis Anna Mar","no","female",2,"3rd"</v>
      </c>
      <c r="Z640" t="str">
        <f ca="1"/>
        <v xml:space="preserve"> </v>
      </c>
    </row>
    <row r="641" spans="25:26" x14ac:dyDescent="0.45">
      <c r="Y641" t="str">
        <f ca="1"/>
        <v>"Andersson, Miss. Erna Alexandra","yes","female",17,"3rd"</v>
      </c>
      <c r="Z641" t="str">
        <f ca="1"/>
        <v xml:space="preserve"> </v>
      </c>
    </row>
    <row r="642" spans="25:26" x14ac:dyDescent="0.45">
      <c r="Y642" t="str">
        <f ca="1"/>
        <v>"Andersson, Miss. Ida Augusta Ma","no","female",38,"3rd"</v>
      </c>
      <c r="Z642" t="str">
        <f ca="1"/>
        <v xml:space="preserve"> </v>
      </c>
    </row>
    <row r="643" spans="25:26" x14ac:dyDescent="0.45">
      <c r="Y643" t="str">
        <f ca="1"/>
        <v>"Andersson, Miss. Ingeborg Const","no","female",9,"3rd"</v>
      </c>
      <c r="Z643" t="str">
        <f ca="1"/>
        <v xml:space="preserve"> </v>
      </c>
    </row>
    <row r="644" spans="25:26" x14ac:dyDescent="0.45">
      <c r="Y644" t="str">
        <f ca="1"/>
        <v>"Andersson, Miss. Sigrid Elisabe","no","female",11,"3rd"</v>
      </c>
      <c r="Z644" t="str">
        <f ca="1"/>
        <v xml:space="preserve"> </v>
      </c>
    </row>
    <row r="645" spans="25:26" x14ac:dyDescent="0.45">
      <c r="Y645" t="str">
        <f ca="1"/>
        <v>"Andersson, Mr. Anders Johan","no","male",39,"3rd"</v>
      </c>
      <c r="Z645" t="str">
        <f ca="1"/>
        <v xml:space="preserve"> </v>
      </c>
    </row>
    <row r="646" spans="25:26" x14ac:dyDescent="0.45">
      <c r="Y646" t="str">
        <f ca="1"/>
        <v>"Andersson, Mr. August Edvard (","yes","male",27,"3rd"</v>
      </c>
      <c r="Z646" t="str">
        <f ca="1"/>
        <v xml:space="preserve"> </v>
      </c>
    </row>
    <row r="647" spans="25:26" x14ac:dyDescent="0.45">
      <c r="Y647" t="str">
        <f ca="1"/>
        <v>"Andersson, Mr. Johan Samuel","no","male",26,"3rd"</v>
      </c>
      <c r="Z647" t="str">
        <f ca="1"/>
        <v xml:space="preserve"> </v>
      </c>
    </row>
    <row r="648" spans="25:26" x14ac:dyDescent="0.45">
      <c r="Y648" t="str">
        <f ca="1"/>
        <v>"Andersson, Mrs. Anders Johan (A","no","female",39,"3rd"</v>
      </c>
      <c r="Z648" t="str">
        <f ca="1"/>
        <v xml:space="preserve"> </v>
      </c>
    </row>
    <row r="649" spans="25:26" x14ac:dyDescent="0.45">
      <c r="Y649" t="str">
        <f ca="1"/>
        <v>"Andreasson, Mr. Paul Edvin","no","male",20,"3rd"</v>
      </c>
      <c r="Z649" t="str">
        <f ca="1"/>
        <v xml:space="preserve"> </v>
      </c>
    </row>
    <row r="650" spans="25:26" x14ac:dyDescent="0.45">
      <c r="Y650" t="str">
        <f ca="1"/>
        <v>"Angheloff, Mr. Minko","no","male",26,"3rd"</v>
      </c>
      <c r="Z650" t="str">
        <f ca="1"/>
        <v xml:space="preserve"> </v>
      </c>
    </row>
    <row r="651" spans="25:26" x14ac:dyDescent="0.45">
      <c r="Y651" t="str">
        <f ca="1"/>
        <v>"Arnold-Franchi, Mr. Josef","no","male",25,"3rd"</v>
      </c>
      <c r="Z651" t="str">
        <f ca="1"/>
        <v xml:space="preserve"> </v>
      </c>
    </row>
    <row r="652" spans="25:26" x14ac:dyDescent="0.45">
      <c r="Y652" t="str">
        <f ca="1"/>
        <v>"Arnold-Franchi, Mrs. Josef (Jos","no","female",18,"3rd"</v>
      </c>
      <c r="Z652" t="str">
        <f ca="1"/>
        <v xml:space="preserve"> </v>
      </c>
    </row>
    <row r="653" spans="25:26" x14ac:dyDescent="0.45">
      <c r="Y653" t="str">
        <f ca="1"/>
        <v>"Aronsson, Mr. Ernst Axel Algot","no","male",24,"3rd"</v>
      </c>
      <c r="Z653" t="str">
        <f ca="1"/>
        <v xml:space="preserve"> </v>
      </c>
    </row>
    <row r="654" spans="25:26" x14ac:dyDescent="0.45">
      <c r="Y654" t="str">
        <f ca="1"/>
        <v>"Asim, Mr. Adola","no","male",35,"3rd"</v>
      </c>
      <c r="Z654" t="str">
        <f ca="1"/>
        <v xml:space="preserve"> </v>
      </c>
    </row>
    <row r="655" spans="25:26" x14ac:dyDescent="0.45">
      <c r="Y655" t="str">
        <f ca="1"/>
        <v>"Asplund, Master. Carl Edgar","no","male",5,"3rd"</v>
      </c>
      <c r="Z655" t="str">
        <f ca="1"/>
        <v xml:space="preserve"> </v>
      </c>
    </row>
    <row r="656" spans="25:26" x14ac:dyDescent="0.45">
      <c r="Y656" t="str">
        <f ca="1"/>
        <v>"Asplund, Master. Clarence Gusta","no","male",9,"3rd"</v>
      </c>
      <c r="Z656" t="str">
        <f ca="1"/>
        <v xml:space="preserve"> </v>
      </c>
    </row>
    <row r="657" spans="25:26" x14ac:dyDescent="0.45">
      <c r="Y657" t="str">
        <f ca="1"/>
        <v>"Asplund, Master. Edvin Rojj Fel","yes","male",3,"3rd"</v>
      </c>
      <c r="Z657" t="str">
        <f ca="1"/>
        <v xml:space="preserve"> </v>
      </c>
    </row>
    <row r="658" spans="25:26" x14ac:dyDescent="0.45">
      <c r="Y658" t="str">
        <f ca="1"/>
        <v>"Asplund, Master. Filip Oscar","no","male",13,"3rd"</v>
      </c>
      <c r="Z658" t="str">
        <f ca="1"/>
        <v xml:space="preserve"> </v>
      </c>
    </row>
    <row r="659" spans="25:26" x14ac:dyDescent="0.45">
      <c r="Y659" t="str">
        <f ca="1"/>
        <v>"Asplund, Miss. Lillian Gertrud","yes","female",5,"3rd"</v>
      </c>
      <c r="Z659" t="str">
        <f ca="1"/>
        <v xml:space="preserve"> </v>
      </c>
    </row>
    <row r="660" spans="25:26" x14ac:dyDescent="0.45">
      <c r="Y660" t="str">
        <f ca="1"/>
        <v>"Asplund, Mr. Carl Oscar Vilhelm","no","male",40,"3rd"</v>
      </c>
      <c r="Z660" t="str">
        <f ca="1"/>
        <v xml:space="preserve"> </v>
      </c>
    </row>
    <row r="661" spans="25:26" x14ac:dyDescent="0.45">
      <c r="Y661" t="str">
        <f ca="1"/>
        <v>"Asplund, Mr. Johan Charles","yes","male",23,"3rd"</v>
      </c>
      <c r="Z661" t="str">
        <f ca="1"/>
        <v xml:space="preserve"> </v>
      </c>
    </row>
    <row r="662" spans="25:26" x14ac:dyDescent="0.45">
      <c r="Y662" t="str">
        <f ca="1"/>
        <v>"Asplund, Mrs. Carl Oscar (Selma","yes","female",38,"3rd"</v>
      </c>
      <c r="Z662" t="str">
        <f ca="1"/>
        <v xml:space="preserve"> </v>
      </c>
    </row>
    <row r="663" spans="25:26" x14ac:dyDescent="0.45">
      <c r="Y663" t="str">
        <f ca="1"/>
        <v>"Assaf Khalil, Mrs. Mariana (Mi","yes","female",45,"3rd"</v>
      </c>
      <c r="Z663" t="str">
        <f ca="1"/>
        <v xml:space="preserve"> </v>
      </c>
    </row>
    <row r="664" spans="25:26" x14ac:dyDescent="0.45">
      <c r="Y664" t="str">
        <f ca="1"/>
        <v>"Assaf, Mr. Gerios","no","male",21,"3rd"</v>
      </c>
      <c r="Z664" t="str">
        <f ca="1"/>
        <v xml:space="preserve"> </v>
      </c>
    </row>
    <row r="665" spans="25:26" x14ac:dyDescent="0.45">
      <c r="Y665" t="str">
        <f ca="1"/>
        <v>"Assam, Mr. Ali","no","male",23,"3rd"</v>
      </c>
      <c r="Z665" t="str">
        <f ca="1"/>
        <v xml:space="preserve"> </v>
      </c>
    </row>
    <row r="666" spans="25:26" x14ac:dyDescent="0.45">
      <c r="Y666" t="str">
        <f ca="1"/>
        <v>"Attalah, Miss. Malake","no","female",17,"3rd"</v>
      </c>
      <c r="Z666" t="str">
        <f ca="1"/>
        <v xml:space="preserve"> </v>
      </c>
    </row>
    <row r="667" spans="25:26" x14ac:dyDescent="0.45">
      <c r="Y667" t="str">
        <f ca="1"/>
        <v>"Attalah, Mr. Sleiman","no","male",30,"3rd"</v>
      </c>
      <c r="Z667" t="str">
        <f ca="1"/>
        <v xml:space="preserve"> </v>
      </c>
    </row>
    <row r="668" spans="25:26" x14ac:dyDescent="0.45">
      <c r="Y668" t="str">
        <f ca="1"/>
        <v>"Augustsson, Mr. Albert","no","male",23,"3rd"</v>
      </c>
      <c r="Z668" t="str">
        <f ca="1"/>
        <v xml:space="preserve"> </v>
      </c>
    </row>
    <row r="669" spans="25:26" x14ac:dyDescent="0.45">
      <c r="Y669" t="str">
        <f ca="1"/>
        <v>"Ayoub, Miss. Banoura","yes","female",13,"3rd"</v>
      </c>
      <c r="Z669" t="str">
        <f ca="1"/>
        <v xml:space="preserve"> </v>
      </c>
    </row>
    <row r="670" spans="25:26" x14ac:dyDescent="0.45">
      <c r="Y670" t="str">
        <f ca="1"/>
        <v>"Baccos, Mr. Raffull","no","male",20,"3rd"</v>
      </c>
      <c r="Z670" t="str">
        <f ca="1"/>
        <v xml:space="preserve"> </v>
      </c>
    </row>
    <row r="671" spans="25:26" x14ac:dyDescent="0.45">
      <c r="Y671" t="str">
        <f ca="1"/>
        <v>"Backstrom, Mr. Karl Alfred","no","male",32,"3rd"</v>
      </c>
      <c r="Z671" t="str">
        <f ca="1"/>
        <v xml:space="preserve"> </v>
      </c>
    </row>
    <row r="672" spans="25:26" x14ac:dyDescent="0.45">
      <c r="Y672" t="str">
        <f ca="1"/>
        <v>"Backstrom, Mrs. Karl Alfred (Ma","yes","female",33,"3rd"</v>
      </c>
      <c r="Z672" t="str">
        <f ca="1"/>
        <v xml:space="preserve"> </v>
      </c>
    </row>
    <row r="673" spans="25:26" x14ac:dyDescent="0.45">
      <c r="Y673" t="str">
        <f ca="1"/>
        <v>"Baclini, Miss. Eugenie","yes","female",0.75,"3rd"</v>
      </c>
      <c r="Z673" t="str">
        <f ca="1"/>
        <v xml:space="preserve"> </v>
      </c>
    </row>
    <row r="674" spans="25:26" x14ac:dyDescent="0.45">
      <c r="Y674" t="str">
        <f ca="1"/>
        <v>"Baclini, Miss. Helene Barbara","yes","female",0.75,"3rd"</v>
      </c>
      <c r="Z674" t="str">
        <f ca="1"/>
        <v xml:space="preserve"> </v>
      </c>
    </row>
    <row r="675" spans="25:26" x14ac:dyDescent="0.45">
      <c r="Y675" t="str">
        <f ca="1"/>
        <v>"Baclini, Miss. Marie Catherine","yes","female",5,"3rd"</v>
      </c>
      <c r="Z675" t="str">
        <f ca="1"/>
        <v xml:space="preserve"> </v>
      </c>
    </row>
    <row r="676" spans="25:26" x14ac:dyDescent="0.45">
      <c r="Y676" t="str">
        <f ca="1"/>
        <v>"Baclini, Mrs. Solomon (Latifa Q","yes","female",24,"3rd"</v>
      </c>
      <c r="Z676" t="str">
        <f ca="1"/>
        <v xml:space="preserve"> </v>
      </c>
    </row>
    <row r="677" spans="25:26" x14ac:dyDescent="0.45">
      <c r="Y677" t="str">
        <f ca="1"/>
        <v>"Badman, Miss. Emily Louisa","yes","female",18,"3rd"</v>
      </c>
      <c r="Z677" t="str">
        <f ca="1"/>
        <v xml:space="preserve"> </v>
      </c>
    </row>
    <row r="678" spans="25:26" x14ac:dyDescent="0.45">
      <c r="Y678" t="str">
        <f ca="1"/>
        <v>"Badt, Mr. Mohamed","no","male",40,"3rd"</v>
      </c>
      <c r="Z678" t="str">
        <f ca="1"/>
        <v xml:space="preserve"> </v>
      </c>
    </row>
    <row r="679" spans="25:26" x14ac:dyDescent="0.45">
      <c r="Y679" t="str">
        <f ca="1"/>
        <v>"Balkic, Mr. Cerin","no","male",26,"3rd"</v>
      </c>
      <c r="Z679" t="str">
        <f ca="1"/>
        <v xml:space="preserve"> </v>
      </c>
    </row>
    <row r="680" spans="25:26" x14ac:dyDescent="0.45">
      <c r="Y680" t="str">
        <f ca="1"/>
        <v>"Barah, Mr. Hanna Assi","yes","male",20,"3rd"</v>
      </c>
      <c r="Z680" t="str">
        <f ca="1"/>
        <v xml:space="preserve"> </v>
      </c>
    </row>
    <row r="681" spans="25:26" x14ac:dyDescent="0.45">
      <c r="Y681" t="str">
        <f ca="1"/>
        <v>"Barbara, Miss. Saiide","no","female",18,"3rd"</v>
      </c>
      <c r="Z681" t="str">
        <f ca="1"/>
        <v xml:space="preserve"> </v>
      </c>
    </row>
    <row r="682" spans="25:26" x14ac:dyDescent="0.45">
      <c r="Y682" t="str">
        <f ca="1"/>
        <v>"Barbara, Mrs. (Catherine David)","no","female",45,"3rd"</v>
      </c>
      <c r="Z682" t="str">
        <f ca="1"/>
        <v xml:space="preserve"> </v>
      </c>
    </row>
    <row r="683" spans="25:26" x14ac:dyDescent="0.45">
      <c r="Y683" t="str">
        <f ca="1"/>
        <v>"Barry, Miss. Julia","no","female",27,"3rd"</v>
      </c>
      <c r="Z683" t="str">
        <f ca="1"/>
        <v xml:space="preserve"> </v>
      </c>
    </row>
    <row r="684" spans="25:26" x14ac:dyDescent="0.45">
      <c r="Y684" t="str">
        <f ca="1"/>
        <v>"Barton, Mr. David John","no","male",22,"3rd"</v>
      </c>
      <c r="Z684" t="str">
        <f ca="1"/>
        <v xml:space="preserve"> </v>
      </c>
    </row>
    <row r="685" spans="25:26" x14ac:dyDescent="0.45">
      <c r="Y685" t="str">
        <f ca="1"/>
        <v>"Beavan, Mr. William Thomas","no","male",19,"3rd"</v>
      </c>
      <c r="Z685" t="str">
        <f ca="1"/>
        <v xml:space="preserve"> </v>
      </c>
    </row>
    <row r="686" spans="25:26" x14ac:dyDescent="0.45">
      <c r="Y686" t="str">
        <f ca="1"/>
        <v>"Bengtsson, Mr. John Viktor","no","male",26,"3rd"</v>
      </c>
      <c r="Z686" t="str">
        <f ca="1"/>
        <v xml:space="preserve"> </v>
      </c>
    </row>
    <row r="687" spans="25:26" x14ac:dyDescent="0.45">
      <c r="Y687" t="str">
        <f ca="1"/>
        <v>"Berglund, Mr. Karl Ivar Sven","no","male",22,"3rd"</v>
      </c>
      <c r="Z687" t="str">
        <f ca="1"/>
        <v xml:space="preserve"> </v>
      </c>
    </row>
    <row r="688" spans="25:26" x14ac:dyDescent="0.45">
      <c r="Y688" t="str">
        <f ca="1"/>
        <v>"Betros, Master. Seman","no","male",NA,"3rd"</v>
      </c>
      <c r="Z688" t="str">
        <f ca="1"/>
        <v xml:space="preserve"> </v>
      </c>
    </row>
    <row r="689" spans="25:26" x14ac:dyDescent="0.45">
      <c r="Y689" t="str">
        <f ca="1"/>
        <v>"Betros, Mr. Tannous","no","male",20,"3rd"</v>
      </c>
      <c r="Z689" t="str">
        <f ca="1"/>
        <v xml:space="preserve"> </v>
      </c>
    </row>
    <row r="690" spans="25:26" x14ac:dyDescent="0.45">
      <c r="Y690" t="str">
        <f ca="1"/>
        <v>"Bing, Mr. Lee","yes","male",32,"3rd"</v>
      </c>
      <c r="Z690" t="str">
        <f ca="1"/>
        <v xml:space="preserve"> </v>
      </c>
    </row>
    <row r="691" spans="25:26" x14ac:dyDescent="0.45">
      <c r="Y691" t="str">
        <f ca="1"/>
        <v>"Birkeland, Mr. Hans Martin Mons","no","male",21,"3rd"</v>
      </c>
      <c r="Z691" t="str">
        <f ca="1"/>
        <v xml:space="preserve"> </v>
      </c>
    </row>
    <row r="692" spans="25:26" x14ac:dyDescent="0.45">
      <c r="Y692" t="str">
        <f ca="1"/>
        <v>"Bjorklund, Mr. Ernst Herbert","no","male",18,"3rd"</v>
      </c>
      <c r="Z692" t="str">
        <f ca="1"/>
        <v xml:space="preserve"> </v>
      </c>
    </row>
    <row r="693" spans="25:26" x14ac:dyDescent="0.45">
      <c r="Y693" t="str">
        <f ca="1"/>
        <v>"Bostandyeff, Mr. Guentcho","no","male",26,"3rd"</v>
      </c>
      <c r="Z693" t="str">
        <f ca="1"/>
        <v xml:space="preserve"> </v>
      </c>
    </row>
    <row r="694" spans="25:26" x14ac:dyDescent="0.45">
      <c r="Y694" t="str">
        <f ca="1"/>
        <v>"Boulos, Master. Akar","no","male",6,"3rd"</v>
      </c>
      <c r="Z694" t="str">
        <f ca="1"/>
        <v xml:space="preserve"> </v>
      </c>
    </row>
    <row r="695" spans="25:26" x14ac:dyDescent="0.45">
      <c r="Y695" t="str">
        <f ca="1"/>
        <v>"Boulos, Miss. Nourelain","no","female",9,"3rd"</v>
      </c>
      <c r="Z695" t="str">
        <f ca="1"/>
        <v xml:space="preserve"> </v>
      </c>
    </row>
    <row r="696" spans="25:26" x14ac:dyDescent="0.45">
      <c r="Y696" t="str">
        <f ca="1"/>
        <v>"Boulos, Mr. Hanna","no","male",NA,"3rd"</v>
      </c>
      <c r="Z696" t="str">
        <f ca="1"/>
        <v xml:space="preserve"> </v>
      </c>
    </row>
    <row r="697" spans="25:26" x14ac:dyDescent="0.45">
      <c r="Y697" t="str">
        <f ca="1"/>
        <v>"Boulos, Mrs. Joseph (Sultana)","no","female",NA,"3rd"</v>
      </c>
      <c r="Z697" t="str">
        <f ca="1"/>
        <v xml:space="preserve"> </v>
      </c>
    </row>
    <row r="698" spans="25:26" x14ac:dyDescent="0.45">
      <c r="Y698" t="str">
        <f ca="1"/>
        <v>"Bourke, Miss. Mary","no","female",NA,"3rd"</v>
      </c>
      <c r="Z698" t="str">
        <f ca="1"/>
        <v xml:space="preserve"> </v>
      </c>
    </row>
    <row r="699" spans="25:26" x14ac:dyDescent="0.45">
      <c r="Y699" t="str">
        <f ca="1"/>
        <v>"Bourke, Mr. John","no","male",40,"3rd"</v>
      </c>
      <c r="Z699" t="str">
        <f ca="1"/>
        <v xml:space="preserve"> </v>
      </c>
    </row>
    <row r="700" spans="25:26" x14ac:dyDescent="0.45">
      <c r="Y700" t="str">
        <f ca="1"/>
        <v>"Bourke, Mrs. John (Catherine)","no","female",32,"3rd"</v>
      </c>
      <c r="Z700" t="str">
        <f ca="1"/>
        <v xml:space="preserve"> </v>
      </c>
    </row>
    <row r="701" spans="25:26" x14ac:dyDescent="0.45">
      <c r="Y701" t="str">
        <f ca="1"/>
        <v>"Bowen, Mr. David John Dai","no","male",21,"3rd"</v>
      </c>
      <c r="Z701" t="str">
        <f ca="1"/>
        <v xml:space="preserve"> </v>
      </c>
    </row>
    <row r="702" spans="25:26" x14ac:dyDescent="0.45">
      <c r="Y702" t="str">
        <f ca="1"/>
        <v>"Bradley, Miss. Bridget Delia","yes","female",22,"3rd"</v>
      </c>
      <c r="Z702" t="str">
        <f ca="1"/>
        <v xml:space="preserve"> </v>
      </c>
    </row>
    <row r="703" spans="25:26" x14ac:dyDescent="0.45">
      <c r="Y703" t="str">
        <f ca="1"/>
        <v>"Braf, Miss. Elin Ester Maria","no","female",20,"3rd"</v>
      </c>
      <c r="Z703" t="str">
        <f ca="1"/>
        <v xml:space="preserve"> </v>
      </c>
    </row>
    <row r="704" spans="25:26" x14ac:dyDescent="0.45">
      <c r="Y704" t="str">
        <f ca="1"/>
        <v>"Braund, Mr. Lewis Richard","no","male",29,"3rd"</v>
      </c>
      <c r="Z704" t="str">
        <f ca="1"/>
        <v xml:space="preserve"> </v>
      </c>
    </row>
    <row r="705" spans="25:26" x14ac:dyDescent="0.45">
      <c r="Y705" t="str">
        <f ca="1"/>
        <v>"Braund, Mr. Owen Harris","no","male",22,"3rd"</v>
      </c>
      <c r="Z705" t="str">
        <f ca="1"/>
        <v xml:space="preserve"> </v>
      </c>
    </row>
    <row r="706" spans="25:26" x14ac:dyDescent="0.45">
      <c r="Y706" t="str">
        <f ca="1"/>
        <v>"Brobeck, Mr. Karl Rudolf","no","male",22,"3rd"</v>
      </c>
      <c r="Z706" t="str">
        <f ca="1"/>
        <v xml:space="preserve"> </v>
      </c>
    </row>
    <row r="707" spans="25:26" x14ac:dyDescent="0.45">
      <c r="Y707" t="str">
        <f ca="1"/>
        <v>"Brocklebank, Mr. William Alfred","no","male",35,"3rd"</v>
      </c>
      <c r="Z707" t="str">
        <f ca="1"/>
        <v xml:space="preserve"> </v>
      </c>
    </row>
    <row r="708" spans="25:26" x14ac:dyDescent="0.45">
      <c r="Y708" t="str">
        <f ca="1"/>
        <v>"Buckley, Miss. Katherine","no","female",18.5,"3rd"</v>
      </c>
      <c r="Z708" t="str">
        <f ca="1"/>
        <v xml:space="preserve"> </v>
      </c>
    </row>
    <row r="709" spans="25:26" x14ac:dyDescent="0.45">
      <c r="Y709" t="str">
        <f ca="1"/>
        <v>"Buckley, Mr. Daniel","yes","male",21,"3rd"</v>
      </c>
      <c r="Z709" t="str">
        <f ca="1"/>
        <v xml:space="preserve"> </v>
      </c>
    </row>
    <row r="710" spans="25:26" x14ac:dyDescent="0.45">
      <c r="Y710" t="str">
        <f ca="1"/>
        <v>"Burke, Mr. Jeremiah","no","male",19,"3rd"</v>
      </c>
      <c r="Z710" t="str">
        <f ca="1"/>
        <v xml:space="preserve"> </v>
      </c>
    </row>
    <row r="711" spans="25:26" x14ac:dyDescent="0.45">
      <c r="Y711" t="str">
        <f ca="1"/>
        <v>"Burns, Miss. Mary Delia","no","female",18,"3rd"</v>
      </c>
      <c r="Z711" t="str">
        <f ca="1"/>
        <v xml:space="preserve"> </v>
      </c>
    </row>
    <row r="712" spans="25:26" x14ac:dyDescent="0.45">
      <c r="Y712" t="str">
        <f ca="1"/>
        <v>"Cacic, Miss. Manda","no","female",21,"3rd"</v>
      </c>
      <c r="Z712" t="str">
        <f ca="1"/>
        <v xml:space="preserve"> </v>
      </c>
    </row>
    <row r="713" spans="25:26" x14ac:dyDescent="0.45">
      <c r="Y713" t="str">
        <f ca="1"/>
        <v>"Cacic, Miss. Marija","no","female",30,"3rd"</v>
      </c>
      <c r="Z713" t="str">
        <f ca="1"/>
        <v xml:space="preserve"> </v>
      </c>
    </row>
    <row r="714" spans="25:26" x14ac:dyDescent="0.45">
      <c r="Y714" t="str">
        <f ca="1"/>
        <v>"Cacic, Mr. Jego Grga","no","male",18,"3rd"</v>
      </c>
      <c r="Z714" t="str">
        <f ca="1"/>
        <v xml:space="preserve"> </v>
      </c>
    </row>
    <row r="715" spans="25:26" x14ac:dyDescent="0.45">
      <c r="Y715" t="str">
        <f ca="1"/>
        <v>"Cacic, Mr. Luka","no","male",38,"3rd"</v>
      </c>
      <c r="Z715" t="str">
        <f ca="1"/>
        <v xml:space="preserve"> </v>
      </c>
    </row>
    <row r="716" spans="25:26" x14ac:dyDescent="0.45">
      <c r="Y716" t="str">
        <f ca="1"/>
        <v>"Calic, Mr. Jovo","no","male",17,"3rd"</v>
      </c>
      <c r="Z716" t="str">
        <f ca="1"/>
        <v xml:space="preserve"> </v>
      </c>
    </row>
    <row r="717" spans="25:26" x14ac:dyDescent="0.45">
      <c r="Y717" t="str">
        <f ca="1"/>
        <v>"Calic, Mr. Petar","no","male",17,"3rd"</v>
      </c>
      <c r="Z717" t="str">
        <f ca="1"/>
        <v xml:space="preserve"> </v>
      </c>
    </row>
    <row r="718" spans="25:26" x14ac:dyDescent="0.45">
      <c r="Y718" t="str">
        <f ca="1"/>
        <v>"Canavan, Miss. Mary","no","female",21,"3rd"</v>
      </c>
      <c r="Z718" t="str">
        <f ca="1"/>
        <v xml:space="preserve"> </v>
      </c>
    </row>
    <row r="719" spans="25:26" x14ac:dyDescent="0.45">
      <c r="Y719" t="str">
        <f ca="1"/>
        <v>"Canavan, Mr. Patrick","no","male",21,"3rd"</v>
      </c>
      <c r="Z719" t="str">
        <f ca="1"/>
        <v xml:space="preserve"> </v>
      </c>
    </row>
    <row r="720" spans="25:26" x14ac:dyDescent="0.45">
      <c r="Y720" t="str">
        <f ca="1"/>
        <v>"Cann, Mr. Ernest Charles","no","male",21,"3rd"</v>
      </c>
      <c r="Z720" t="str">
        <f ca="1"/>
        <v xml:space="preserve"> </v>
      </c>
    </row>
    <row r="721" spans="25:26" x14ac:dyDescent="0.45">
      <c r="Y721" t="str">
        <f ca="1"/>
        <v>"Caram, Mr. Joseph","no","male",NA,"3rd"</v>
      </c>
      <c r="Z721" t="str">
        <f ca="1"/>
        <v xml:space="preserve"> </v>
      </c>
    </row>
    <row r="722" spans="25:26" x14ac:dyDescent="0.45">
      <c r="Y722" t="str">
        <f ca="1"/>
        <v>"Caram, Mrs. Joseph (Maria Elias","no","female",NA,"3rd"</v>
      </c>
      <c r="Z722" t="str">
        <f ca="1"/>
        <v xml:space="preserve"> </v>
      </c>
    </row>
    <row r="723" spans="25:26" x14ac:dyDescent="0.45">
      <c r="Y723" t="str">
        <f ca="1"/>
        <v>"Carlsson, Mr. August Sigfrid","no","male",28,"3rd"</v>
      </c>
      <c r="Z723" t="str">
        <f ca="1"/>
        <v xml:space="preserve"> </v>
      </c>
    </row>
    <row r="724" spans="25:26" x14ac:dyDescent="0.45">
      <c r="Y724" t="str">
        <f ca="1"/>
        <v>"Carlsson, Mr. Carl Robert","no","male",24,"3rd"</v>
      </c>
      <c r="Z724" t="str">
        <f ca="1"/>
        <v xml:space="preserve"> </v>
      </c>
    </row>
    <row r="725" spans="25:26" x14ac:dyDescent="0.45">
      <c r="Y725" t="str">
        <f ca="1"/>
        <v>"Carr, Miss. Helen Ellen","yes","female",16,"3rd"</v>
      </c>
      <c r="Z725" t="str">
        <f ca="1"/>
        <v xml:space="preserve"> </v>
      </c>
    </row>
    <row r="726" spans="25:26" x14ac:dyDescent="0.45">
      <c r="Y726" t="str">
        <f ca="1"/>
        <v>"Carr, Miss. Jeannie","no","female",37,"3rd"</v>
      </c>
      <c r="Z726" t="str">
        <f ca="1"/>
        <v xml:space="preserve"> </v>
      </c>
    </row>
    <row r="727" spans="25:26" x14ac:dyDescent="0.45">
      <c r="Y727" t="str">
        <f ca="1"/>
        <v>"Carver, Mr. Alfred John","no","male",28,"3rd"</v>
      </c>
      <c r="Z727" t="str">
        <f ca="1"/>
        <v xml:space="preserve"> </v>
      </c>
    </row>
    <row r="728" spans="25:26" x14ac:dyDescent="0.45">
      <c r="Y728" t="str">
        <f ca="1"/>
        <v>"Celotti, Mr. Francesco","no","male",24,"3rd"</v>
      </c>
      <c r="Z728" t="str">
        <f ca="1"/>
        <v xml:space="preserve"> </v>
      </c>
    </row>
    <row r="729" spans="25:26" x14ac:dyDescent="0.45">
      <c r="Y729" t="str">
        <f ca="1"/>
        <v>"Charters, Mr. David","no","male",21,"3rd"</v>
      </c>
      <c r="Z729" t="str">
        <f ca="1"/>
        <v xml:space="preserve"> </v>
      </c>
    </row>
    <row r="730" spans="25:26" x14ac:dyDescent="0.45">
      <c r="Y730" t="str">
        <f ca="1"/>
        <v>"Chip, Mr. Chang","yes","male",32,"3rd"</v>
      </c>
      <c r="Z730" t="str">
        <f ca="1"/>
        <v xml:space="preserve"> </v>
      </c>
    </row>
    <row r="731" spans="25:26" x14ac:dyDescent="0.45">
      <c r="Y731" t="str">
        <f ca="1"/>
        <v>"Christmann, Mr. Emil","no","male",29,"3rd"</v>
      </c>
      <c r="Z731" t="str">
        <f ca="1"/>
        <v xml:space="preserve"> </v>
      </c>
    </row>
    <row r="732" spans="25:26" x14ac:dyDescent="0.45">
      <c r="Y732" t="str">
        <f ca="1"/>
        <v>"Chronopoulos, Mr. Apostolos","no","male",26,"3rd"</v>
      </c>
      <c r="Z732" t="str">
        <f ca="1"/>
        <v xml:space="preserve"> </v>
      </c>
    </row>
    <row r="733" spans="25:26" x14ac:dyDescent="0.45">
      <c r="Y733" t="str">
        <f ca="1"/>
        <v>"Chronopoulos, Mr. Demetrios","no","male",18,"3rd"</v>
      </c>
      <c r="Z733" t="str">
        <f ca="1"/>
        <v xml:space="preserve"> </v>
      </c>
    </row>
    <row r="734" spans="25:26" x14ac:dyDescent="0.45">
      <c r="Y734" t="str">
        <f ca="1"/>
        <v>"Coelho, Mr. Domingos Fernandeo","no","male",20,"3rd"</v>
      </c>
      <c r="Z734" t="str">
        <f ca="1"/>
        <v xml:space="preserve"> </v>
      </c>
    </row>
    <row r="735" spans="25:26" x14ac:dyDescent="0.45">
      <c r="Y735" t="str">
        <f ca="1"/>
        <v>"Cohen, Mr. Gurshon Gus","yes","male",18,"3rd"</v>
      </c>
      <c r="Z735" t="str">
        <f ca="1"/>
        <v xml:space="preserve"> </v>
      </c>
    </row>
    <row r="736" spans="25:26" x14ac:dyDescent="0.45">
      <c r="Y736" t="str">
        <f ca="1"/>
        <v>"Colbert, Mr. Patrick","no","male",24,"3rd"</v>
      </c>
      <c r="Z736" t="str">
        <f ca="1"/>
        <v xml:space="preserve"> </v>
      </c>
    </row>
    <row r="737" spans="25:26" x14ac:dyDescent="0.45">
      <c r="Y737" t="str">
        <f ca="1"/>
        <v>"Coleff, Mr. Peju","no","male",36,"3rd"</v>
      </c>
      <c r="Z737" t="str">
        <f ca="1"/>
        <v xml:space="preserve"> </v>
      </c>
    </row>
    <row r="738" spans="25:26" x14ac:dyDescent="0.45">
      <c r="Y738" t="str">
        <f ca="1"/>
        <v>"Coleff, Mr. Satio","no","male",24,"3rd"</v>
      </c>
      <c r="Z738" t="str">
        <f ca="1"/>
        <v xml:space="preserve"> </v>
      </c>
    </row>
    <row r="739" spans="25:26" x14ac:dyDescent="0.45">
      <c r="Y739" t="str">
        <f ca="1"/>
        <v>"Conlon, Mr. Thomas Henry","no","male",31,"3rd"</v>
      </c>
      <c r="Z739" t="str">
        <f ca="1"/>
        <v xml:space="preserve"> </v>
      </c>
    </row>
    <row r="740" spans="25:26" x14ac:dyDescent="0.45">
      <c r="Y740" t="str">
        <f ca="1"/>
        <v>"Connaghton, Mr. Michael","no","male",31,"3rd"</v>
      </c>
      <c r="Z740" t="str">
        <f ca="1"/>
        <v xml:space="preserve"> </v>
      </c>
    </row>
    <row r="741" spans="25:26" x14ac:dyDescent="0.45">
      <c r="Y741" t="str">
        <f ca="1"/>
        <v>"Connolly, Miss. Kate (A)","yes","female",22,"3rd"</v>
      </c>
      <c r="Z741" t="str">
        <f ca="1"/>
        <v xml:space="preserve"> </v>
      </c>
    </row>
    <row r="742" spans="25:26" x14ac:dyDescent="0.45">
      <c r="Y742" t="str">
        <f ca="1"/>
        <v>"Connolly, Miss. Kate (B)","no","female",30,"3rd"</v>
      </c>
      <c r="Z742" t="str">
        <f ca="1"/>
        <v xml:space="preserve"> </v>
      </c>
    </row>
    <row r="743" spans="25:26" x14ac:dyDescent="0.45">
      <c r="Y743" t="str">
        <f ca="1"/>
        <v>"Connors, Mr. Patrick","no","male",70.5,"3rd"</v>
      </c>
      <c r="Z743" t="str">
        <f ca="1"/>
        <v xml:space="preserve"> </v>
      </c>
    </row>
    <row r="744" spans="25:26" x14ac:dyDescent="0.45">
      <c r="Y744" t="str">
        <f ca="1"/>
        <v>"Cook, Mr. Jacob","no","male",43,"3rd"</v>
      </c>
      <c r="Z744" t="str">
        <f ca="1"/>
        <v xml:space="preserve"> </v>
      </c>
    </row>
    <row r="745" spans="25:26" x14ac:dyDescent="0.45">
      <c r="Y745" t="str">
        <f ca="1"/>
        <v>"Cor, Mr. Bartol","no","male",35,"3rd"</v>
      </c>
      <c r="Z745" t="str">
        <f ca="1"/>
        <v xml:space="preserve"> </v>
      </c>
    </row>
    <row r="746" spans="25:26" x14ac:dyDescent="0.45">
      <c r="Y746" t="str">
        <f ca="1"/>
        <v>"Cor, Mr. Ivan","no","male",27,"3rd"</v>
      </c>
      <c r="Z746" t="str">
        <f ca="1"/>
        <v xml:space="preserve"> </v>
      </c>
    </row>
    <row r="747" spans="25:26" x14ac:dyDescent="0.45">
      <c r="Y747" t="str">
        <f ca="1"/>
        <v>"Cor, Mr. Liudevit","no","male",19,"3rd"</v>
      </c>
      <c r="Z747" t="str">
        <f ca="1"/>
        <v xml:space="preserve"> </v>
      </c>
    </row>
    <row r="748" spans="25:26" x14ac:dyDescent="0.45">
      <c r="Y748" t="str">
        <f ca="1"/>
        <v>"Corn, Mr. Harry","no","male",30,"3rd"</v>
      </c>
      <c r="Z748" t="str">
        <f ca="1"/>
        <v xml:space="preserve"> </v>
      </c>
    </row>
    <row r="749" spans="25:26" x14ac:dyDescent="0.45">
      <c r="Y749" t="str">
        <f ca="1"/>
        <v>"Coutts, Master. Eden Leslie Ne","yes","male",9,"3rd"</v>
      </c>
      <c r="Z749" t="str">
        <f ca="1"/>
        <v xml:space="preserve"> </v>
      </c>
    </row>
    <row r="750" spans="25:26" x14ac:dyDescent="0.45">
      <c r="Y750" t="str">
        <f ca="1"/>
        <v>"Coutts, Master. William Loch W","yes","male",3,"3rd"</v>
      </c>
      <c r="Z750" t="str">
        <f ca="1"/>
        <v xml:space="preserve"> </v>
      </c>
    </row>
    <row r="751" spans="25:26" x14ac:dyDescent="0.45">
      <c r="Y751" t="str">
        <f ca="1"/>
        <v>"Coutts, Mrs. William (Winnie M","yes","female",36,"3rd"</v>
      </c>
      <c r="Z751" t="str">
        <f ca="1"/>
        <v xml:space="preserve"> </v>
      </c>
    </row>
    <row r="752" spans="25:26" x14ac:dyDescent="0.45">
      <c r="Y752" t="str">
        <f ca="1"/>
        <v>"Coxon, Mr. Daniel","no","male",59,"3rd"</v>
      </c>
      <c r="Z752" t="str">
        <f ca="1"/>
        <v xml:space="preserve"> </v>
      </c>
    </row>
    <row r="753" spans="25:26" x14ac:dyDescent="0.45">
      <c r="Y753" t="str">
        <f ca="1"/>
        <v>"Crease, Mr. Ernest James","no","male",19,"3rd"</v>
      </c>
      <c r="Z753" t="str">
        <f ca="1"/>
        <v xml:space="preserve"> </v>
      </c>
    </row>
    <row r="754" spans="25:26" x14ac:dyDescent="0.45">
      <c r="Y754" t="str">
        <f ca="1"/>
        <v>"Cribb, Miss. Laura Alice","yes","female",17,"3rd"</v>
      </c>
      <c r="Z754" t="str">
        <f ca="1"/>
        <v xml:space="preserve"> </v>
      </c>
    </row>
    <row r="755" spans="25:26" x14ac:dyDescent="0.45">
      <c r="Y755" t="str">
        <f ca="1"/>
        <v>"Cribb, Mr. John Hatfield","no","male",44,"3rd"</v>
      </c>
      <c r="Z755" t="str">
        <f ca="1"/>
        <v xml:space="preserve"> </v>
      </c>
    </row>
    <row r="756" spans="25:26" x14ac:dyDescent="0.45">
      <c r="Y756" t="str">
        <f ca="1"/>
        <v>"Culumovic, Mr. Jeso","no","male",17,"3rd"</v>
      </c>
      <c r="Z756" t="str">
        <f ca="1"/>
        <v xml:space="preserve"> </v>
      </c>
    </row>
    <row r="757" spans="25:26" x14ac:dyDescent="0.45">
      <c r="Y757" t="str">
        <f ca="1"/>
        <v>"Daher, Mr. Shedid","no","male",22.5,"3rd"</v>
      </c>
      <c r="Z757" t="str">
        <f ca="1"/>
        <v xml:space="preserve"> </v>
      </c>
    </row>
    <row r="758" spans="25:26" x14ac:dyDescent="0.45">
      <c r="Y758" t="str">
        <f ca="1"/>
        <v>"Dahl, Mr. Karl Edwart","yes","male",45,"3rd"</v>
      </c>
      <c r="Z758" t="str">
        <f ca="1"/>
        <v xml:space="preserve"> </v>
      </c>
    </row>
    <row r="759" spans="25:26" x14ac:dyDescent="0.45">
      <c r="Y759" t="str">
        <f ca="1"/>
        <v>"Dahlberg, Miss. Gerda Ulrika","no","female",22,"3rd"</v>
      </c>
      <c r="Z759" t="str">
        <f ca="1"/>
        <v xml:space="preserve"> </v>
      </c>
    </row>
    <row r="760" spans="25:26" x14ac:dyDescent="0.45">
      <c r="Y760" t="str">
        <f ca="1"/>
        <v>"Dakic, Mr. Branko","no","male",19,"3rd"</v>
      </c>
      <c r="Z760" t="str">
        <f ca="1"/>
        <v xml:space="preserve"> </v>
      </c>
    </row>
    <row r="761" spans="25:26" x14ac:dyDescent="0.45">
      <c r="Y761" t="str">
        <f ca="1"/>
        <v>"Daly, Miss. Margaret Marcella ","yes","female",30,"3rd"</v>
      </c>
      <c r="Z761" t="str">
        <f ca="1"/>
        <v xml:space="preserve"> </v>
      </c>
    </row>
    <row r="762" spans="25:26" x14ac:dyDescent="0.45">
      <c r="Y762" t="str">
        <f ca="1"/>
        <v>"Daly, Mr. Eugene Patrick","yes","male",29,"3rd"</v>
      </c>
      <c r="Z762" t="str">
        <f ca="1"/>
        <v xml:space="preserve"> </v>
      </c>
    </row>
    <row r="763" spans="25:26" x14ac:dyDescent="0.45">
      <c r="Y763" t="str">
        <f ca="1"/>
        <v>"Danbom, Master. Gilbert Sigvard","no","male",0.333299994,"3rd"</v>
      </c>
      <c r="Z763" t="str">
        <f ca="1"/>
        <v xml:space="preserve"> </v>
      </c>
    </row>
    <row r="764" spans="25:26" x14ac:dyDescent="0.45">
      <c r="Y764" t="str">
        <f ca="1"/>
        <v>"Danbom, Mr. Ernst Gilbert","no","male",34,"3rd"</v>
      </c>
      <c r="Z764" t="str">
        <f ca="1"/>
        <v xml:space="preserve"> </v>
      </c>
    </row>
    <row r="765" spans="25:26" x14ac:dyDescent="0.45">
      <c r="Y765" t="str">
        <f ca="1"/>
        <v>"Danbom, Mrs. Ernst Gilbert (Ann","no","female",28,"3rd"</v>
      </c>
      <c r="Z765" t="str">
        <f ca="1"/>
        <v xml:space="preserve"> </v>
      </c>
    </row>
    <row r="766" spans="25:26" x14ac:dyDescent="0.45">
      <c r="Y766" t="str">
        <f ca="1"/>
        <v>"Danoff, Mr. Yoto","no","male",27,"3rd"</v>
      </c>
      <c r="Z766" t="str">
        <f ca="1"/>
        <v xml:space="preserve"> </v>
      </c>
    </row>
    <row r="767" spans="25:26" x14ac:dyDescent="0.45">
      <c r="Y767" t="str">
        <f ca="1"/>
        <v>"Dantcheff, Mr. Ristiu","no","male",25,"3rd"</v>
      </c>
      <c r="Z767" t="str">
        <f ca="1"/>
        <v xml:space="preserve"> </v>
      </c>
    </row>
    <row r="768" spans="25:26" x14ac:dyDescent="0.45">
      <c r="Y768" t="str">
        <f ca="1"/>
        <v>"Davies, Mr. Alfred J","no","male",24,"3rd"</v>
      </c>
      <c r="Z768" t="str">
        <f ca="1"/>
        <v xml:space="preserve"> </v>
      </c>
    </row>
    <row r="769" spans="25:26" x14ac:dyDescent="0.45">
      <c r="Y769" t="str">
        <f ca="1"/>
        <v>"Davies, Mr. Evan","no","male",22,"3rd"</v>
      </c>
      <c r="Z769" t="str">
        <f ca="1"/>
        <v xml:space="preserve"> </v>
      </c>
    </row>
    <row r="770" spans="25:26" x14ac:dyDescent="0.45">
      <c r="Y770" t="str">
        <f ca="1"/>
        <v>"Davies, Mr. John Samuel","no","male",21,"3rd"</v>
      </c>
      <c r="Z770" t="str">
        <f ca="1"/>
        <v xml:space="preserve"> </v>
      </c>
    </row>
    <row r="771" spans="25:26" x14ac:dyDescent="0.45">
      <c r="Y771" t="str">
        <f ca="1"/>
        <v>"Davies, Mr. Joseph","no","male",17,"3rd"</v>
      </c>
      <c r="Z771" t="str">
        <f ca="1"/>
        <v xml:space="preserve"> </v>
      </c>
    </row>
    <row r="772" spans="25:26" x14ac:dyDescent="0.45">
      <c r="Y772" t="str">
        <f ca="1"/>
        <v>"Davison, Mr. Thomas Henry","no","male",NA,"3rd"</v>
      </c>
      <c r="Z772" t="str">
        <f ca="1"/>
        <v xml:space="preserve"> </v>
      </c>
    </row>
    <row r="773" spans="25:26" x14ac:dyDescent="0.45">
      <c r="Y773" t="str">
        <f ca="1"/>
        <v>"Davison, Mrs. Thomas Henry (Mar","yes","female",NA,"3rd"</v>
      </c>
      <c r="Z773" t="str">
        <f ca="1"/>
        <v xml:space="preserve"> </v>
      </c>
    </row>
    <row r="774" spans="25:26" x14ac:dyDescent="0.45">
      <c r="Y774" t="str">
        <f ca="1"/>
        <v>"de Messemaeker, Mr. Guillaume J","yes","male",36.5,"3rd"</v>
      </c>
      <c r="Z774" t="str">
        <f ca="1"/>
        <v xml:space="preserve"> </v>
      </c>
    </row>
    <row r="775" spans="25:26" x14ac:dyDescent="0.45">
      <c r="Y775" t="str">
        <f ca="1"/>
        <v>"de Messemaeker, Mrs. Guillaume","yes","female",36,"3rd"</v>
      </c>
      <c r="Z775" t="str">
        <f ca="1"/>
        <v xml:space="preserve"> </v>
      </c>
    </row>
    <row r="776" spans="25:26" x14ac:dyDescent="0.45">
      <c r="Y776" t="str">
        <f ca="1"/>
        <v>"de Mulder, Mr. Theodore","yes","male",30,"3rd"</v>
      </c>
      <c r="Z776" t="str">
        <f ca="1"/>
        <v xml:space="preserve"> </v>
      </c>
    </row>
    <row r="777" spans="25:26" x14ac:dyDescent="0.45">
      <c r="Y777" t="str">
        <f ca="1"/>
        <v>"de Pelsmaeker, Mr. Alfons","no","male",16,"3rd"</v>
      </c>
      <c r="Z777" t="str">
        <f ca="1"/>
        <v xml:space="preserve"> </v>
      </c>
    </row>
    <row r="778" spans="25:26" x14ac:dyDescent="0.45">
      <c r="Y778" t="str">
        <f ca="1"/>
        <v>"Dean, Master. Bertram Vere","yes","male",1,"3rd"</v>
      </c>
      <c r="Z778" t="str">
        <f ca="1"/>
        <v xml:space="preserve"> </v>
      </c>
    </row>
    <row r="779" spans="25:26" x14ac:dyDescent="0.45">
      <c r="Y779" t="str">
        <f ca="1"/>
        <v>"Dean, Miss. Elizabeth Gladys M","yes","female",0.166700006,"3rd"</v>
      </c>
      <c r="Z779" t="str">
        <f ca="1"/>
        <v xml:space="preserve"> </v>
      </c>
    </row>
    <row r="780" spans="25:26" x14ac:dyDescent="0.45">
      <c r="Y780" t="str">
        <f ca="1"/>
        <v>"Dean, Mr. Bertram Frank","no","male",26,"3rd"</v>
      </c>
      <c r="Z780" t="str">
        <f ca="1"/>
        <v xml:space="preserve"> </v>
      </c>
    </row>
    <row r="781" spans="25:26" x14ac:dyDescent="0.45">
      <c r="Y781" t="str">
        <f ca="1"/>
        <v>"Dean, Mrs. Bertram (Eva Georget","yes","female",33,"3rd"</v>
      </c>
      <c r="Z781" t="str">
        <f ca="1"/>
        <v xml:space="preserve"> </v>
      </c>
    </row>
    <row r="782" spans="25:26" x14ac:dyDescent="0.45">
      <c r="Y782" t="str">
        <f ca="1"/>
        <v>"Delalic, Mr. Redjo","no","male",25,"3rd"</v>
      </c>
      <c r="Z782" t="str">
        <f ca="1"/>
        <v xml:space="preserve"> </v>
      </c>
    </row>
    <row r="783" spans="25:26" x14ac:dyDescent="0.45">
      <c r="Y783" t="str">
        <f ca="1"/>
        <v>"Demetri, Mr. Marinko","no","male",NA,"3rd"</v>
      </c>
      <c r="Z783" t="str">
        <f ca="1"/>
        <v xml:space="preserve"> </v>
      </c>
    </row>
    <row r="784" spans="25:26" x14ac:dyDescent="0.45">
      <c r="Y784" t="str">
        <f ca="1"/>
        <v>"Denkoff, Mr. Mitto","no","male",NA,"3rd"</v>
      </c>
      <c r="Z784" t="str">
        <f ca="1"/>
        <v xml:space="preserve"> </v>
      </c>
    </row>
    <row r="785" spans="25:26" x14ac:dyDescent="0.45">
      <c r="Y785" t="str">
        <f ca="1"/>
        <v>"Dennis, Mr. Samuel","no","male",22,"3rd"</v>
      </c>
      <c r="Z785" t="str">
        <f ca="1"/>
        <v xml:space="preserve"> </v>
      </c>
    </row>
    <row r="786" spans="25:26" x14ac:dyDescent="0.45">
      <c r="Y786" t="str">
        <f ca="1"/>
        <v>"Dennis, Mr. William","no","male",36,"3rd"</v>
      </c>
      <c r="Z786" t="str">
        <f ca="1"/>
        <v xml:space="preserve"> </v>
      </c>
    </row>
    <row r="787" spans="25:26" x14ac:dyDescent="0.45">
      <c r="Y787" t="str">
        <f ca="1"/>
        <v>"Devaney, Miss. Margaret Delia","yes","female",19,"3rd"</v>
      </c>
      <c r="Z787" t="str">
        <f ca="1"/>
        <v xml:space="preserve"> </v>
      </c>
    </row>
    <row r="788" spans="25:26" x14ac:dyDescent="0.45">
      <c r="Y788" t="str">
        <f ca="1"/>
        <v>"Dika, Mr. Mirko","no","male",17,"3rd"</v>
      </c>
      <c r="Z788" t="str">
        <f ca="1"/>
        <v xml:space="preserve"> </v>
      </c>
    </row>
    <row r="789" spans="25:26" x14ac:dyDescent="0.45">
      <c r="Y789" t="str">
        <f ca="1"/>
        <v>"Dimic, Mr. Jovan","no","male",42,"3rd"</v>
      </c>
      <c r="Z789" t="str">
        <f ca="1"/>
        <v xml:space="preserve"> </v>
      </c>
    </row>
    <row r="790" spans="25:26" x14ac:dyDescent="0.45">
      <c r="Y790" t="str">
        <f ca="1"/>
        <v>"Dintcheff, Mr. Valtcho","no","male",43,"3rd"</v>
      </c>
      <c r="Z790" t="str">
        <f ca="1"/>
        <v xml:space="preserve"> </v>
      </c>
    </row>
    <row r="791" spans="25:26" x14ac:dyDescent="0.45">
      <c r="Y791" t="str">
        <f ca="1"/>
        <v>"Doharr, Mr. Tannous","no","male",NA,"3rd"</v>
      </c>
      <c r="Z791" t="str">
        <f ca="1"/>
        <v xml:space="preserve"> </v>
      </c>
    </row>
    <row r="792" spans="25:26" x14ac:dyDescent="0.45">
      <c r="Y792" t="str">
        <f ca="1"/>
        <v>"Dooley, Mr. Patrick","no","male",32,"3rd"</v>
      </c>
      <c r="Z792" t="str">
        <f ca="1"/>
        <v xml:space="preserve"> </v>
      </c>
    </row>
    <row r="793" spans="25:26" x14ac:dyDescent="0.45">
      <c r="Y793" t="str">
        <f ca="1"/>
        <v>"Dorking, Mr. Edward Arthur","yes","male",19,"3rd"</v>
      </c>
      <c r="Z793" t="str">
        <f ca="1"/>
        <v xml:space="preserve"> </v>
      </c>
    </row>
    <row r="794" spans="25:26" x14ac:dyDescent="0.45">
      <c r="Y794" t="str">
        <f ca="1"/>
        <v>"Dowdell, Miss. Elizabeth","yes","female",30,"3rd"</v>
      </c>
      <c r="Z794" t="str">
        <f ca="1"/>
        <v xml:space="preserve"> </v>
      </c>
    </row>
    <row r="795" spans="25:26" x14ac:dyDescent="0.45">
      <c r="Y795" t="str">
        <f ca="1"/>
        <v>"Doyle, Miss. Elizabeth","no","female",24,"3rd"</v>
      </c>
      <c r="Z795" t="str">
        <f ca="1"/>
        <v xml:space="preserve"> </v>
      </c>
    </row>
    <row r="796" spans="25:26" x14ac:dyDescent="0.45">
      <c r="Y796" t="str">
        <f ca="1"/>
        <v>"Drapkin, Miss. Jennie","yes","female",23,"3rd"</v>
      </c>
      <c r="Z796" t="str">
        <f ca="1"/>
        <v xml:space="preserve"> </v>
      </c>
    </row>
    <row r="797" spans="25:26" x14ac:dyDescent="0.45">
      <c r="Y797" t="str">
        <f ca="1"/>
        <v>"Drazenoic, Mr. Jozef","no","male",33,"3rd"</v>
      </c>
      <c r="Z797" t="str">
        <f ca="1"/>
        <v xml:space="preserve"> </v>
      </c>
    </row>
    <row r="798" spans="25:26" x14ac:dyDescent="0.45">
      <c r="Y798" t="str">
        <f ca="1"/>
        <v>"Duane, Mr. Frank","no","male",65,"3rd"</v>
      </c>
      <c r="Z798" t="str">
        <f ca="1"/>
        <v xml:space="preserve"> </v>
      </c>
    </row>
    <row r="799" spans="25:26" x14ac:dyDescent="0.45">
      <c r="Y799" t="str">
        <f ca="1"/>
        <v>"Duquemin, Mr. Joseph","yes","male",24,"3rd"</v>
      </c>
      <c r="Z799" t="str">
        <f ca="1"/>
        <v xml:space="preserve"> </v>
      </c>
    </row>
    <row r="800" spans="25:26" x14ac:dyDescent="0.45">
      <c r="Y800" t="str">
        <f ca="1"/>
        <v>"Dyker, Mr. Adolf Fredrik","no","male",23,"3rd"</v>
      </c>
      <c r="Z800" t="str">
        <f ca="1"/>
        <v xml:space="preserve"> </v>
      </c>
    </row>
    <row r="801" spans="25:26" x14ac:dyDescent="0.45">
      <c r="Y801" t="str">
        <f ca="1"/>
        <v>"Dyker, Mrs. Adolf Fredrik (Anna","yes","female",22,"3rd"</v>
      </c>
      <c r="Z801" t="str">
        <f ca="1"/>
        <v xml:space="preserve"> </v>
      </c>
    </row>
    <row r="802" spans="25:26" x14ac:dyDescent="0.45">
      <c r="Y802" t="str">
        <f ca="1"/>
        <v>"Edvardsson, Mr. Gustaf Hjalmar","no","male",18,"3rd"</v>
      </c>
      <c r="Z802" t="str">
        <f ca="1"/>
        <v xml:space="preserve"> </v>
      </c>
    </row>
    <row r="803" spans="25:26" x14ac:dyDescent="0.45">
      <c r="Y803" t="str">
        <f ca="1"/>
        <v>"Eklund, Mr. Hans Linus","no","male",16,"3rd"</v>
      </c>
      <c r="Z803" t="str">
        <f ca="1"/>
        <v xml:space="preserve"> </v>
      </c>
    </row>
    <row r="804" spans="25:26" x14ac:dyDescent="0.45">
      <c r="Y804" t="str">
        <f ca="1"/>
        <v>"Ekstrom, Mr. Johan","no","male",45,"3rd"</v>
      </c>
      <c r="Z804" t="str">
        <f ca="1"/>
        <v xml:space="preserve"> </v>
      </c>
    </row>
    <row r="805" spans="25:26" x14ac:dyDescent="0.45">
      <c r="Y805" t="str">
        <f ca="1"/>
        <v>"Elias, Mr. Dibo","no","male",NA,"3rd"</v>
      </c>
      <c r="Z805" t="str">
        <f ca="1"/>
        <v xml:space="preserve"> </v>
      </c>
    </row>
    <row r="806" spans="25:26" x14ac:dyDescent="0.45">
      <c r="Y806" t="str">
        <f ca="1"/>
        <v>"Elias, Mr. Joseph","no","male",39,"3rd"</v>
      </c>
      <c r="Z806" t="str">
        <f ca="1"/>
        <v xml:space="preserve"> </v>
      </c>
    </row>
    <row r="807" spans="25:26" x14ac:dyDescent="0.45">
      <c r="Y807" t="str">
        <f ca="1"/>
        <v>"Elias, Mr. Joseph Jr","no","male",17,"3rd"</v>
      </c>
      <c r="Z807" t="str">
        <f ca="1"/>
        <v xml:space="preserve"> </v>
      </c>
    </row>
    <row r="808" spans="25:26" x14ac:dyDescent="0.45">
      <c r="Y808" t="str">
        <f ca="1"/>
        <v>"Elias, Mr. Tannous","no","male",15,"3rd"</v>
      </c>
      <c r="Z808" t="str">
        <f ca="1"/>
        <v xml:space="preserve"> </v>
      </c>
    </row>
    <row r="809" spans="25:26" x14ac:dyDescent="0.45">
      <c r="Y809" t="str">
        <f ca="1"/>
        <v>"Elsbury, Mr. William James","no","male",47,"3rd"</v>
      </c>
      <c r="Z809" t="str">
        <f ca="1"/>
        <v xml:space="preserve"> </v>
      </c>
    </row>
    <row r="810" spans="25:26" x14ac:dyDescent="0.45">
      <c r="Y810" t="str">
        <f ca="1"/>
        <v>"Emanuel, Miss. Virginia Ethel","yes","female",5,"3rd"</v>
      </c>
      <c r="Z810" t="str">
        <f ca="1"/>
        <v xml:space="preserve"> </v>
      </c>
    </row>
    <row r="811" spans="25:26" x14ac:dyDescent="0.45">
      <c r="Y811" t="str">
        <f ca="1"/>
        <v>"Emir, Mr. Farred Chehab","no","male",NA,"3rd"</v>
      </c>
      <c r="Z811" t="str">
        <f ca="1"/>
        <v xml:space="preserve"> </v>
      </c>
    </row>
    <row r="812" spans="25:26" x14ac:dyDescent="0.45">
      <c r="Y812" t="str">
        <f ca="1"/>
        <v>"Everett, Mr. Thomas James","no","male",40.5,"3rd"</v>
      </c>
      <c r="Z812" t="str">
        <f ca="1"/>
        <v xml:space="preserve"> </v>
      </c>
    </row>
    <row r="813" spans="25:26" x14ac:dyDescent="0.45">
      <c r="Y813" t="str">
        <f ca="1"/>
        <v>"Farrell, Mr. James","no","male",40.5,"3rd"</v>
      </c>
      <c r="Z813" t="str">
        <f ca="1"/>
        <v xml:space="preserve"> </v>
      </c>
    </row>
    <row r="814" spans="25:26" x14ac:dyDescent="0.45">
      <c r="Y814" t="str">
        <f ca="1"/>
        <v>"Finoli, Mr. Luigi","yes","male",NA,"3rd"</v>
      </c>
      <c r="Z814" t="str">
        <f ca="1"/>
        <v xml:space="preserve"> </v>
      </c>
    </row>
    <row r="815" spans="25:26" x14ac:dyDescent="0.45">
      <c r="Y815" t="str">
        <f ca="1"/>
        <v>"Fischer, Mr. Eberhard Thelander","no","male",18,"3rd"</v>
      </c>
      <c r="Z815" t="str">
        <f ca="1"/>
        <v xml:space="preserve"> </v>
      </c>
    </row>
    <row r="816" spans="25:26" x14ac:dyDescent="0.45">
      <c r="Y816" t="str">
        <f ca="1"/>
        <v>"Fleming, Miss. Honora","no","female",NA,"3rd"</v>
      </c>
      <c r="Z816" t="str">
        <f ca="1"/>
        <v xml:space="preserve"> </v>
      </c>
    </row>
    <row r="817" spans="25:26" x14ac:dyDescent="0.45">
      <c r="Y817" t="str">
        <f ca="1"/>
        <v>"Flynn, Mr. James","no","male",NA,"3rd"</v>
      </c>
      <c r="Z817" t="str">
        <f ca="1"/>
        <v xml:space="preserve"> </v>
      </c>
    </row>
    <row r="818" spans="25:26" x14ac:dyDescent="0.45">
      <c r="Y818" t="str">
        <f ca="1"/>
        <v>"Flynn, Mr. John","no","male",NA,"3rd"</v>
      </c>
      <c r="Z818" t="str">
        <f ca="1"/>
        <v xml:space="preserve"> </v>
      </c>
    </row>
    <row r="819" spans="25:26" x14ac:dyDescent="0.45">
      <c r="Y819" t="str">
        <f ca="1"/>
        <v>"Foley, Mr. Joseph","no","male",26,"3rd"</v>
      </c>
      <c r="Z819" t="str">
        <f ca="1"/>
        <v xml:space="preserve"> </v>
      </c>
    </row>
    <row r="820" spans="25:26" x14ac:dyDescent="0.45">
      <c r="Y820" t="str">
        <f ca="1"/>
        <v>"Foley, Mr. William","no","male",NA,"3rd"</v>
      </c>
      <c r="Z820" t="str">
        <f ca="1"/>
        <v xml:space="preserve"> </v>
      </c>
    </row>
    <row r="821" spans="25:26" x14ac:dyDescent="0.45">
      <c r="Y821" t="str">
        <f ca="1"/>
        <v>"Foo, Mr. Choong","yes","male",NA,"3rd"</v>
      </c>
      <c r="Z821" t="str">
        <f ca="1"/>
        <v xml:space="preserve"> </v>
      </c>
    </row>
    <row r="822" spans="25:26" x14ac:dyDescent="0.45">
      <c r="Y822" t="str">
        <f ca="1"/>
        <v>"Ford, Miss. Doolina Margaret D","no","female",21,"3rd"</v>
      </c>
      <c r="Z822" t="str">
        <f ca="1"/>
        <v xml:space="preserve"> </v>
      </c>
    </row>
    <row r="823" spans="25:26" x14ac:dyDescent="0.45">
      <c r="Y823" t="str">
        <f ca="1"/>
        <v>"Ford, Miss. Robina Maggie Ruby","no","female",9,"3rd"</v>
      </c>
      <c r="Z823" t="str">
        <f ca="1"/>
        <v xml:space="preserve"> </v>
      </c>
    </row>
    <row r="824" spans="25:26" x14ac:dyDescent="0.45">
      <c r="Y824" t="str">
        <f ca="1"/>
        <v>"Ford, Mr. Arthur","no","male",NA,"3rd"</v>
      </c>
      <c r="Z824" t="str">
        <f ca="1"/>
        <v xml:space="preserve"> </v>
      </c>
    </row>
    <row r="825" spans="25:26" x14ac:dyDescent="0.45">
      <c r="Y825" t="str">
        <f ca="1"/>
        <v>"Ford, Mr. Edward Watson","no","male",18,"3rd"</v>
      </c>
      <c r="Z825" t="str">
        <f ca="1"/>
        <v xml:space="preserve"> </v>
      </c>
    </row>
    <row r="826" spans="25:26" x14ac:dyDescent="0.45">
      <c r="Y826" t="str">
        <f ca="1"/>
        <v>"Ford, Mr. William Neal","no","male",16,"3rd"</v>
      </c>
      <c r="Z826" t="str">
        <f ca="1"/>
        <v xml:space="preserve"> </v>
      </c>
    </row>
    <row r="827" spans="25:26" x14ac:dyDescent="0.45">
      <c r="Y827" t="str">
        <f ca="1"/>
        <v>"Ford, Mrs. Edward (Margaret Ann","no","female",48,"3rd"</v>
      </c>
      <c r="Z827" t="str">
        <f ca="1"/>
        <v xml:space="preserve"> </v>
      </c>
    </row>
    <row r="828" spans="25:26" x14ac:dyDescent="0.45">
      <c r="Y828" t="str">
        <f ca="1"/>
        <v>"Fox, Mr. Patrick","no","male",NA,"3rd"</v>
      </c>
      <c r="Z828" t="str">
        <f ca="1"/>
        <v xml:space="preserve"> </v>
      </c>
    </row>
    <row r="829" spans="25:26" x14ac:dyDescent="0.45">
      <c r="Y829" t="str">
        <f ca="1"/>
        <v>"Franklin, Mr. Charles (Charles","no","male",NA,"3rd"</v>
      </c>
      <c r="Z829" t="str">
        <f ca="1"/>
        <v xml:space="preserve"> </v>
      </c>
    </row>
    <row r="830" spans="25:26" x14ac:dyDescent="0.45">
      <c r="Y830" t="str">
        <f ca="1"/>
        <v>"Gallagher, Mr. Martin","no","male",25,"3rd"</v>
      </c>
      <c r="Z830" t="str">
        <f ca="1"/>
        <v xml:space="preserve"> </v>
      </c>
    </row>
    <row r="831" spans="25:26" x14ac:dyDescent="0.45">
      <c r="Y831" t="str">
        <f ca="1"/>
        <v>"Garfirth, Mr. John","no","male",NA,"3rd"</v>
      </c>
      <c r="Z831" t="str">
        <f ca="1"/>
        <v xml:space="preserve"> </v>
      </c>
    </row>
    <row r="832" spans="25:26" x14ac:dyDescent="0.45">
      <c r="Y832" t="str">
        <f ca="1"/>
        <v>"Gheorgheff, Mr. Stanio","no","male",NA,"3rd"</v>
      </c>
      <c r="Z832" t="str">
        <f ca="1"/>
        <v xml:space="preserve"> </v>
      </c>
    </row>
    <row r="833" spans="25:26" x14ac:dyDescent="0.45">
      <c r="Y833" t="str">
        <f ca="1"/>
        <v>"Gilinski, Mr. Eliezer","no","male",22,"3rd"</v>
      </c>
      <c r="Z833" t="str">
        <f ca="1"/>
        <v xml:space="preserve"> </v>
      </c>
    </row>
    <row r="834" spans="25:26" x14ac:dyDescent="0.45">
      <c r="Y834" t="str">
        <f ca="1"/>
        <v>"Gilnagh, Miss. Katherine Katie","yes","female",16,"3rd"</v>
      </c>
      <c r="Z834" t="str">
        <f ca="1"/>
        <v xml:space="preserve"> </v>
      </c>
    </row>
    <row r="835" spans="25:26" x14ac:dyDescent="0.45">
      <c r="Y835" t="str">
        <f ca="1"/>
        <v>"Glynn, Miss. Mary Agatha","yes","female",NA,"3rd"</v>
      </c>
      <c r="Z835" t="str">
        <f ca="1"/>
        <v xml:space="preserve"> </v>
      </c>
    </row>
    <row r="836" spans="25:26" x14ac:dyDescent="0.45">
      <c r="Y836" t="str">
        <f ca="1"/>
        <v>"Goldsmith, Master. Frank John W","yes","male",9,"3rd"</v>
      </c>
      <c r="Z836" t="str">
        <f ca="1"/>
        <v xml:space="preserve"> </v>
      </c>
    </row>
    <row r="837" spans="25:26" x14ac:dyDescent="0.45">
      <c r="Y837" t="str">
        <f ca="1"/>
        <v>"Goldsmith, Mr. Frank John","no","male",33,"3rd"</v>
      </c>
      <c r="Z837" t="str">
        <f ca="1"/>
        <v xml:space="preserve"> </v>
      </c>
    </row>
    <row r="838" spans="25:26" x14ac:dyDescent="0.45">
      <c r="Y838" t="str">
        <f ca="1"/>
        <v>"Goldsmith, Mr. Nathan","no","male",41,"3rd"</v>
      </c>
      <c r="Z838" t="str">
        <f ca="1"/>
        <v xml:space="preserve"> </v>
      </c>
    </row>
    <row r="839" spans="25:26" x14ac:dyDescent="0.45">
      <c r="Y839" t="str">
        <f ca="1"/>
        <v>"Goldsmith, Mrs. Frank John (Emi","yes","female",31,"3rd"</v>
      </c>
      <c r="Z839" t="str">
        <f ca="1"/>
        <v xml:space="preserve"> </v>
      </c>
    </row>
    <row r="840" spans="25:26" x14ac:dyDescent="0.45">
      <c r="Y840" t="str">
        <f ca="1"/>
        <v>"Goncalves, Mr. Manuel Estanslas","no","male",38,"3rd"</v>
      </c>
      <c r="Z840" t="str">
        <f ca="1"/>
        <v xml:space="preserve"> </v>
      </c>
    </row>
    <row r="841" spans="25:26" x14ac:dyDescent="0.45">
      <c r="Y841" t="str">
        <f ca="1"/>
        <v>"Goodwin, Master. Harold Victor","no","male",9,"3rd"</v>
      </c>
      <c r="Z841" t="str">
        <f ca="1"/>
        <v xml:space="preserve"> </v>
      </c>
    </row>
    <row r="842" spans="25:26" x14ac:dyDescent="0.45">
      <c r="Y842" t="str">
        <f ca="1"/>
        <v>"Goodwin, Master. Sidney Leonard","no","male",1,"3rd"</v>
      </c>
      <c r="Z842" t="str">
        <f ca="1"/>
        <v xml:space="preserve"> </v>
      </c>
    </row>
    <row r="843" spans="25:26" x14ac:dyDescent="0.45">
      <c r="Y843" t="str">
        <f ca="1"/>
        <v>"Goodwin, Master. William Freder","no","male",11,"3rd"</v>
      </c>
      <c r="Z843" t="str">
        <f ca="1"/>
        <v xml:space="preserve"> </v>
      </c>
    </row>
    <row r="844" spans="25:26" x14ac:dyDescent="0.45">
      <c r="Y844" t="str">
        <f ca="1"/>
        <v>"Goodwin, Miss. Jessie Allis","no","female",10,"3rd"</v>
      </c>
      <c r="Z844" t="str">
        <f ca="1"/>
        <v xml:space="preserve"> </v>
      </c>
    </row>
    <row r="845" spans="25:26" x14ac:dyDescent="0.45">
      <c r="Y845" t="str">
        <f ca="1"/>
        <v>"Goodwin, Miss. Lillian Amy","no","female",16,"3rd"</v>
      </c>
      <c r="Z845" t="str">
        <f ca="1"/>
        <v xml:space="preserve"> </v>
      </c>
    </row>
    <row r="846" spans="25:26" x14ac:dyDescent="0.45">
      <c r="Y846" t="str">
        <f ca="1"/>
        <v>"Goodwin, Mr. Charles Edward","no","male",14,"3rd"</v>
      </c>
      <c r="Z846" t="str">
        <f ca="1"/>
        <v xml:space="preserve"> </v>
      </c>
    </row>
    <row r="847" spans="25:26" x14ac:dyDescent="0.45">
      <c r="Y847" t="str">
        <f ca="1"/>
        <v>"Goodwin, Mr. Charles Frederick","no","male",40,"3rd"</v>
      </c>
      <c r="Z847" t="str">
        <f ca="1"/>
        <v xml:space="preserve"> </v>
      </c>
    </row>
    <row r="848" spans="25:26" x14ac:dyDescent="0.45">
      <c r="Y848" t="str">
        <f ca="1"/>
        <v>"Goodwin, Mrs. Frederick (August","no","female",43,"3rd"</v>
      </c>
      <c r="Z848" t="str">
        <f ca="1"/>
        <v xml:space="preserve"> </v>
      </c>
    </row>
    <row r="849" spans="25:26" x14ac:dyDescent="0.45">
      <c r="Y849" t="str">
        <f ca="1"/>
        <v>"Green, Mr. George Henry","no","male",51,"3rd"</v>
      </c>
      <c r="Z849" t="str">
        <f ca="1"/>
        <v xml:space="preserve"> </v>
      </c>
    </row>
    <row r="850" spans="25:26" x14ac:dyDescent="0.45">
      <c r="Y850" t="str">
        <f ca="1"/>
        <v>"Gronnestad, Mr. Daniel Danielse","no","male",32,"3rd"</v>
      </c>
      <c r="Z850" t="str">
        <f ca="1"/>
        <v xml:space="preserve"> </v>
      </c>
    </row>
    <row r="851" spans="25:26" x14ac:dyDescent="0.45">
      <c r="Y851" t="str">
        <f ca="1"/>
        <v>"Guest, Mr. Robert","no","male",NA,"3rd"</v>
      </c>
      <c r="Z851" t="str">
        <f ca="1"/>
        <v xml:space="preserve"> </v>
      </c>
    </row>
    <row r="852" spans="25:26" x14ac:dyDescent="0.45">
      <c r="Y852" t="str">
        <f ca="1"/>
        <v>"Gustafsson, Mr. Alfred Ossian","no","male",20,"3rd"</v>
      </c>
      <c r="Z852" t="str">
        <f ca="1"/>
        <v xml:space="preserve"> </v>
      </c>
    </row>
    <row r="853" spans="25:26" x14ac:dyDescent="0.45">
      <c r="Y853" t="str">
        <f ca="1"/>
        <v>"Gustafsson, Mr. Anders Vilhelm","no","male",37,"3rd"</v>
      </c>
      <c r="Z853" t="str">
        <f ca="1"/>
        <v xml:space="preserve"> </v>
      </c>
    </row>
    <row r="854" spans="25:26" x14ac:dyDescent="0.45">
      <c r="Y854" t="str">
        <f ca="1"/>
        <v>"Gustafsson, Mr. Johan Birger","no","male",28,"3rd"</v>
      </c>
      <c r="Z854" t="str">
        <f ca="1"/>
        <v xml:space="preserve"> </v>
      </c>
    </row>
    <row r="855" spans="25:26" x14ac:dyDescent="0.45">
      <c r="Y855" t="str">
        <f ca="1"/>
        <v>"Gustafsson, Mr. Karl Gideon","no","male",19,"3rd"</v>
      </c>
      <c r="Z855" t="str">
        <f ca="1"/>
        <v xml:space="preserve"> </v>
      </c>
    </row>
    <row r="856" spans="25:26" x14ac:dyDescent="0.45">
      <c r="Y856" t="str">
        <f ca="1"/>
        <v>"Haas, Miss. Aloisia","no","female",24,"3rd"</v>
      </c>
      <c r="Z856" t="str">
        <f ca="1"/>
        <v xml:space="preserve"> </v>
      </c>
    </row>
    <row r="857" spans="25:26" x14ac:dyDescent="0.45">
      <c r="Y857" t="str">
        <f ca="1"/>
        <v>"Hagardon, Miss. Kate","no","female",17,"3rd"</v>
      </c>
      <c r="Z857" t="str">
        <f ca="1"/>
        <v xml:space="preserve"> </v>
      </c>
    </row>
    <row r="858" spans="25:26" x14ac:dyDescent="0.45">
      <c r="Y858" t="str">
        <f ca="1"/>
        <v>"Hagland, Mr. Ingvald Olai Olsen","no","male",NA,"3rd"</v>
      </c>
      <c r="Z858" t="str">
        <f ca="1"/>
        <v xml:space="preserve"> </v>
      </c>
    </row>
    <row r="859" spans="25:26" x14ac:dyDescent="0.45">
      <c r="Y859" t="str">
        <f ca="1"/>
        <v>"Hagland, Mr. Konrad Mathias Rei","no","male",NA,"3rd"</v>
      </c>
      <c r="Z859" t="str">
        <f ca="1"/>
        <v xml:space="preserve"> </v>
      </c>
    </row>
    <row r="860" spans="25:26" x14ac:dyDescent="0.45">
      <c r="Y860" t="str">
        <f ca="1"/>
        <v>"Hakkarainen, Mr. Pekka Pietari","no","male",28,"3rd"</v>
      </c>
      <c r="Z860" t="str">
        <f ca="1"/>
        <v xml:space="preserve"> </v>
      </c>
    </row>
    <row r="861" spans="25:26" x14ac:dyDescent="0.45">
      <c r="Y861" t="str">
        <f ca="1"/>
        <v>"Hakkarainen, Mrs. Pekka Pietari","yes","female",24,"3rd"</v>
      </c>
      <c r="Z861" t="str">
        <f ca="1"/>
        <v xml:space="preserve"> </v>
      </c>
    </row>
    <row r="862" spans="25:26" x14ac:dyDescent="0.45">
      <c r="Y862" t="str">
        <f ca="1"/>
        <v>"Hampe, Mr. Leon","no","male",20,"3rd"</v>
      </c>
      <c r="Z862" t="str">
        <f ca="1"/>
        <v xml:space="preserve"> </v>
      </c>
    </row>
    <row r="863" spans="25:26" x14ac:dyDescent="0.45">
      <c r="Y863" t="str">
        <f ca="1"/>
        <v>"Hanna, Mr. Mansour","no","male",23.5,"3rd"</v>
      </c>
      <c r="Z863" t="str">
        <f ca="1"/>
        <v xml:space="preserve"> </v>
      </c>
    </row>
    <row r="864" spans="25:26" x14ac:dyDescent="0.45">
      <c r="Y864" t="str">
        <f ca="1"/>
        <v>"Hansen, Mr. Claus Peter","no","male",41,"3rd"</v>
      </c>
      <c r="Z864" t="str">
        <f ca="1"/>
        <v xml:space="preserve"> </v>
      </c>
    </row>
    <row r="865" spans="25:26" x14ac:dyDescent="0.45">
      <c r="Y865" t="str">
        <f ca="1"/>
        <v>"Hansen, Mr. Henrik Juul","no","male",26,"3rd"</v>
      </c>
      <c r="Z865" t="str">
        <f ca="1"/>
        <v xml:space="preserve"> </v>
      </c>
    </row>
    <row r="866" spans="25:26" x14ac:dyDescent="0.45">
      <c r="Y866" t="str">
        <f ca="1"/>
        <v>"Hansen, Mr. Henry Damsgaard","no","male",21,"3rd"</v>
      </c>
      <c r="Z866" t="str">
        <f ca="1"/>
        <v xml:space="preserve"> </v>
      </c>
    </row>
    <row r="867" spans="25:26" x14ac:dyDescent="0.45">
      <c r="Y867" t="str">
        <f ca="1"/>
        <v>"Hansen, Mrs. Claus Peter (Jenni","yes","female",45,"3rd"</v>
      </c>
      <c r="Z867" t="str">
        <f ca="1"/>
        <v xml:space="preserve"> </v>
      </c>
    </row>
    <row r="868" spans="25:26" x14ac:dyDescent="0.45">
      <c r="Y868" t="str">
        <f ca="1"/>
        <v>"Harknett, Miss. Alice Phoebe","no","female",NA,"3rd"</v>
      </c>
      <c r="Z868" t="str">
        <f ca="1"/>
        <v xml:space="preserve"> </v>
      </c>
    </row>
    <row r="869" spans="25:26" x14ac:dyDescent="0.45">
      <c r="Y869" t="str">
        <f ca="1"/>
        <v>"Harmer, Mr. Abraham (David Lish","no","male",25,"3rd"</v>
      </c>
      <c r="Z869" t="str">
        <f ca="1"/>
        <v xml:space="preserve"> </v>
      </c>
    </row>
    <row r="870" spans="25:26" x14ac:dyDescent="0.45">
      <c r="Y870" t="str">
        <f ca="1"/>
        <v>"Hart, Mr. Henry","no","male",NA,"3rd"</v>
      </c>
      <c r="Z870" t="str">
        <f ca="1"/>
        <v xml:space="preserve"> </v>
      </c>
    </row>
    <row r="871" spans="25:26" x14ac:dyDescent="0.45">
      <c r="Y871" t="str">
        <f ca="1"/>
        <v>"Hassan, Mr. Houssein G N","no","male",11,"3rd"</v>
      </c>
      <c r="Z871" t="str">
        <f ca="1"/>
        <v xml:space="preserve"> </v>
      </c>
    </row>
    <row r="872" spans="25:26" x14ac:dyDescent="0.45">
      <c r="Y872" t="str">
        <f ca="1"/>
        <v>"Healy, Miss. Hanora Nora","yes","female",NA,"3rd"</v>
      </c>
      <c r="Z872" t="str">
        <f ca="1"/>
        <v xml:space="preserve"> </v>
      </c>
    </row>
    <row r="873" spans="25:26" x14ac:dyDescent="0.45">
      <c r="Y873" t="str">
        <f ca="1"/>
        <v>"Hedman, Mr. Oskar Arvid","yes","male",27,"3rd"</v>
      </c>
      <c r="Z873" t="str">
        <f ca="1"/>
        <v xml:space="preserve"> </v>
      </c>
    </row>
    <row r="874" spans="25:26" x14ac:dyDescent="0.45">
      <c r="Y874" t="str">
        <f ca="1"/>
        <v>"Hee, Mr. Ling","yes","male",NA,"3rd"</v>
      </c>
      <c r="Z874" t="str">
        <f ca="1"/>
        <v xml:space="preserve"> </v>
      </c>
    </row>
    <row r="875" spans="25:26" x14ac:dyDescent="0.45">
      <c r="Y875" t="str">
        <f ca="1"/>
        <v>"Hegarty, Miss. Hanora Nora","no","female",18,"3rd"</v>
      </c>
      <c r="Z875" t="str">
        <f ca="1"/>
        <v xml:space="preserve"> </v>
      </c>
    </row>
    <row r="876" spans="25:26" x14ac:dyDescent="0.45">
      <c r="Y876" t="str">
        <f ca="1"/>
        <v>"Heikkinen, Miss. Laina","yes","female",26,"3rd"</v>
      </c>
      <c r="Z876" t="str">
        <f ca="1"/>
        <v xml:space="preserve"> </v>
      </c>
    </row>
    <row r="877" spans="25:26" x14ac:dyDescent="0.45">
      <c r="Y877" t="str">
        <f ca="1"/>
        <v>"Heininen, Miss. Wendla Maria","no","female",23,"3rd"</v>
      </c>
      <c r="Z877" t="str">
        <f ca="1"/>
        <v xml:space="preserve"> </v>
      </c>
    </row>
    <row r="878" spans="25:26" x14ac:dyDescent="0.45">
      <c r="Y878" t="str">
        <f ca="1"/>
        <v>"Hellstrom, Miss. Hilda Maria","yes","female",22,"3rd"</v>
      </c>
      <c r="Z878" t="str">
        <f ca="1"/>
        <v xml:space="preserve"> </v>
      </c>
    </row>
    <row r="879" spans="25:26" x14ac:dyDescent="0.45">
      <c r="Y879" t="str">
        <f ca="1"/>
        <v>"Hendekovic, Mr. Ignjac","no","male",28,"3rd"</v>
      </c>
      <c r="Z879" t="str">
        <f ca="1"/>
        <v xml:space="preserve"> </v>
      </c>
    </row>
    <row r="880" spans="25:26" x14ac:dyDescent="0.45">
      <c r="Y880" t="str">
        <f ca="1"/>
        <v>"Henriksson, Miss. Jenny Lovisa","no","female",28,"3rd"</v>
      </c>
      <c r="Z880" t="str">
        <f ca="1"/>
        <v xml:space="preserve"> </v>
      </c>
    </row>
    <row r="881" spans="25:26" x14ac:dyDescent="0.45">
      <c r="Y881" t="str">
        <f ca="1"/>
        <v>"Henry, Miss. Delia","no","female",NA,"3rd"</v>
      </c>
      <c r="Z881" t="str">
        <f ca="1"/>
        <v xml:space="preserve"> </v>
      </c>
    </row>
    <row r="882" spans="25:26" x14ac:dyDescent="0.45">
      <c r="Y882" t="str">
        <f ca="1"/>
        <v>"Hirvonen, Miss. Hildur E","yes","female",2,"3rd"</v>
      </c>
      <c r="Z882" t="str">
        <f ca="1"/>
        <v xml:space="preserve"> </v>
      </c>
    </row>
    <row r="883" spans="25:26" x14ac:dyDescent="0.45">
      <c r="Y883" t="str">
        <f ca="1"/>
        <v>"Hirvonen, Mrs. Alexander (Helga","yes","female",22,"3rd"</v>
      </c>
      <c r="Z883" t="str">
        <f ca="1"/>
        <v xml:space="preserve"> </v>
      </c>
    </row>
    <row r="884" spans="25:26" x14ac:dyDescent="0.45">
      <c r="Y884" t="str">
        <f ca="1"/>
        <v>"Holm, Mr. John Fredrik Alexande","no","male",43,"3rd"</v>
      </c>
      <c r="Z884" t="str">
        <f ca="1"/>
        <v xml:space="preserve"> </v>
      </c>
    </row>
    <row r="885" spans="25:26" x14ac:dyDescent="0.45">
      <c r="Y885" t="str">
        <f ca="1"/>
        <v>"Holthen, Mr. Johan Martin","no","male",28,"3rd"</v>
      </c>
      <c r="Z885" t="str">
        <f ca="1"/>
        <v xml:space="preserve"> </v>
      </c>
    </row>
    <row r="886" spans="25:26" x14ac:dyDescent="0.45">
      <c r="Y886" t="str">
        <f ca="1"/>
        <v>"Honkanen, Miss. Eliina","yes","female",27,"3rd"</v>
      </c>
      <c r="Z886" t="str">
        <f ca="1"/>
        <v xml:space="preserve"> </v>
      </c>
    </row>
    <row r="887" spans="25:26" x14ac:dyDescent="0.45">
      <c r="Y887" t="str">
        <f ca="1"/>
        <v>"Horgan, Mr. John","no","male",NA,"3rd"</v>
      </c>
      <c r="Z887" t="str">
        <f ca="1"/>
        <v xml:space="preserve"> </v>
      </c>
    </row>
    <row r="888" spans="25:26" x14ac:dyDescent="0.45">
      <c r="Y888" t="str">
        <f ca="1"/>
        <v>"Howard, Miss. May Elizabeth","yes","female",NA,"3rd"</v>
      </c>
      <c r="Z888" t="str">
        <f ca="1"/>
        <v xml:space="preserve"> </v>
      </c>
    </row>
    <row r="889" spans="25:26" x14ac:dyDescent="0.45">
      <c r="Y889" t="str">
        <f ca="1"/>
        <v>"Humblen, Mr. Adolf Mathias Nico","no","male",42,"3rd"</v>
      </c>
      <c r="Z889" t="str">
        <f ca="1"/>
        <v xml:space="preserve"> </v>
      </c>
    </row>
    <row r="890" spans="25:26" x14ac:dyDescent="0.45">
      <c r="Y890" t="str">
        <f ca="1"/>
        <v>"Hyman, Mr. Abraham","yes","male",NA,"3rd"</v>
      </c>
      <c r="Z890" t="str">
        <f ca="1"/>
        <v xml:space="preserve"> </v>
      </c>
    </row>
    <row r="891" spans="25:26" x14ac:dyDescent="0.45">
      <c r="Y891" t="str">
        <f ca="1"/>
        <v>"Ibrahim Shawah, Mr. Yousseff","no","male",30,"3rd"</v>
      </c>
      <c r="Z891" t="str">
        <f ca="1"/>
        <v xml:space="preserve"> </v>
      </c>
    </row>
    <row r="892" spans="25:26" x14ac:dyDescent="0.45">
      <c r="Y892" t="str">
        <f ca="1"/>
        <v>"Ilieff, Mr. Ylio","no","male",NA,"3rd"</v>
      </c>
      <c r="Z892" t="str">
        <f ca="1"/>
        <v xml:space="preserve"> </v>
      </c>
    </row>
    <row r="893" spans="25:26" x14ac:dyDescent="0.45">
      <c r="Y893" t="str">
        <f ca="1"/>
        <v>"Ilmakangas, Miss. Ida Livija","no","female",27,"3rd"</v>
      </c>
      <c r="Z893" t="str">
        <f ca="1"/>
        <v xml:space="preserve"> </v>
      </c>
    </row>
    <row r="894" spans="25:26" x14ac:dyDescent="0.45">
      <c r="Y894" t="str">
        <f ca="1"/>
        <v>"Ilmakangas, Miss. Pieta Sofia","no","female",25,"3rd"</v>
      </c>
      <c r="Z894" t="str">
        <f ca="1"/>
        <v xml:space="preserve"> </v>
      </c>
    </row>
    <row r="895" spans="25:26" x14ac:dyDescent="0.45">
      <c r="Y895" t="str">
        <f ca="1"/>
        <v>"Ivanoff, Mr. Kanio","no","male",NA,"3rd"</v>
      </c>
      <c r="Z895" t="str">
        <f ca="1"/>
        <v xml:space="preserve"> </v>
      </c>
    </row>
    <row r="896" spans="25:26" x14ac:dyDescent="0.45">
      <c r="Y896" t="str">
        <f ca="1"/>
        <v>"Jalsevac, Mr. Ivan","yes","male",29,"3rd"</v>
      </c>
      <c r="Z896" t="str">
        <f ca="1"/>
        <v xml:space="preserve"> </v>
      </c>
    </row>
    <row r="897" spans="25:26" x14ac:dyDescent="0.45">
      <c r="Y897" t="str">
        <f ca="1"/>
        <v>"Jansson, Mr. Carl Olof","yes","male",21,"3rd"</v>
      </c>
      <c r="Z897" t="str">
        <f ca="1"/>
        <v xml:space="preserve"> </v>
      </c>
    </row>
    <row r="898" spans="25:26" x14ac:dyDescent="0.45">
      <c r="Y898" t="str">
        <f ca="1"/>
        <v>"Jardin, Mr. Jose Neto","no","male",NA,"3rd"</v>
      </c>
      <c r="Z898" t="str">
        <f ca="1"/>
        <v xml:space="preserve"> </v>
      </c>
    </row>
    <row r="899" spans="25:26" x14ac:dyDescent="0.45">
      <c r="Y899" t="str">
        <f ca="1"/>
        <v>"Jensen, Mr. Hans Peder","no","male",20,"3rd"</v>
      </c>
      <c r="Z899" t="str">
        <f ca="1"/>
        <v xml:space="preserve"> </v>
      </c>
    </row>
    <row r="900" spans="25:26" x14ac:dyDescent="0.45">
      <c r="Y900" t="str">
        <f ca="1"/>
        <v>"Jensen, Mr. Niels Peder","no","male",48,"3rd"</v>
      </c>
      <c r="Z900" t="str">
        <f ca="1"/>
        <v xml:space="preserve"> </v>
      </c>
    </row>
    <row r="901" spans="25:26" x14ac:dyDescent="0.45">
      <c r="Y901" t="str">
        <f ca="1"/>
        <v>"Jensen, Mr. Svend Lauritz","no","male",17,"3rd"</v>
      </c>
      <c r="Z901" t="str">
        <f ca="1"/>
        <v xml:space="preserve"> </v>
      </c>
    </row>
    <row r="902" spans="25:26" x14ac:dyDescent="0.45">
      <c r="Y902" t="str">
        <f ca="1"/>
        <v>"Jermyn, Miss. Annie","yes","female",NA,"3rd"</v>
      </c>
      <c r="Z902" t="str">
        <f ca="1"/>
        <v xml:space="preserve"> </v>
      </c>
    </row>
    <row r="903" spans="25:26" x14ac:dyDescent="0.45">
      <c r="Y903" t="str">
        <f ca="1"/>
        <v>"Johannesen-Bratthammer, Mr. Ber","yes","male",NA,"3rd"</v>
      </c>
      <c r="Z903" t="str">
        <f ca="1"/>
        <v xml:space="preserve"> </v>
      </c>
    </row>
    <row r="904" spans="25:26" x14ac:dyDescent="0.45">
      <c r="Y904" t="str">
        <f ca="1"/>
        <v>"Johanson, Mr. Jakob Alfred","no","male",34,"3rd"</v>
      </c>
      <c r="Z904" t="str">
        <f ca="1"/>
        <v xml:space="preserve"> </v>
      </c>
    </row>
    <row r="905" spans="25:26" x14ac:dyDescent="0.45">
      <c r="Y905" t="str">
        <f ca="1"/>
        <v>"Johansson Palmquist, Mr. Oskar","yes","male",26,"3rd"</v>
      </c>
      <c r="Z905" t="str">
        <f ca="1"/>
        <v xml:space="preserve"> </v>
      </c>
    </row>
    <row r="906" spans="25:26" x14ac:dyDescent="0.45">
      <c r="Y906" t="str">
        <f ca="1"/>
        <v>"Johansson, Mr. Erik","no","male",22,"3rd"</v>
      </c>
      <c r="Z906" t="str">
        <f ca="1"/>
        <v xml:space="preserve"> </v>
      </c>
    </row>
    <row r="907" spans="25:26" x14ac:dyDescent="0.45">
      <c r="Y907" t="str">
        <f ca="1"/>
        <v>"Johansson, Mr. Gustaf Joel","no","male",33,"3rd"</v>
      </c>
      <c r="Z907" t="str">
        <f ca="1"/>
        <v xml:space="preserve"> </v>
      </c>
    </row>
    <row r="908" spans="25:26" x14ac:dyDescent="0.45">
      <c r="Y908" t="str">
        <f ca="1"/>
        <v>"Johansson, Mr. Karl Johan","no","male",31,"3rd"</v>
      </c>
      <c r="Z908" t="str">
        <f ca="1"/>
        <v xml:space="preserve"> </v>
      </c>
    </row>
    <row r="909" spans="25:26" x14ac:dyDescent="0.45">
      <c r="Y909" t="str">
        <f ca="1"/>
        <v>"Johansson, Mr. Nils","no","male",29,"3rd"</v>
      </c>
      <c r="Z909" t="str">
        <f ca="1"/>
        <v xml:space="preserve"> </v>
      </c>
    </row>
    <row r="910" spans="25:26" x14ac:dyDescent="0.45">
      <c r="Y910" t="str">
        <f ca="1"/>
        <v>"Johnson, Master. Harold Theodor","yes","male",4,"3rd"</v>
      </c>
      <c r="Z910" t="str">
        <f ca="1"/>
        <v xml:space="preserve"> </v>
      </c>
    </row>
    <row r="911" spans="25:26" x14ac:dyDescent="0.45">
      <c r="Y911" t="str">
        <f ca="1"/>
        <v>"Johnson, Miss. Eleanor Ileen","yes","female",1,"3rd"</v>
      </c>
      <c r="Z911" t="str">
        <f ca="1"/>
        <v xml:space="preserve"> </v>
      </c>
    </row>
    <row r="912" spans="25:26" x14ac:dyDescent="0.45">
      <c r="Y912" t="str">
        <f ca="1"/>
        <v>"Johnson, Mr. Alfred","no","male",49,"3rd"</v>
      </c>
      <c r="Z912" t="str">
        <f ca="1"/>
        <v xml:space="preserve"> </v>
      </c>
    </row>
    <row r="913" spans="25:26" x14ac:dyDescent="0.45">
      <c r="Y913" t="str">
        <f ca="1"/>
        <v>"Johnson, Mr. Malkolm Joackim","no","male",33,"3rd"</v>
      </c>
      <c r="Z913" t="str">
        <f ca="1"/>
        <v xml:space="preserve"> </v>
      </c>
    </row>
    <row r="914" spans="25:26" x14ac:dyDescent="0.45">
      <c r="Y914" t="str">
        <f ca="1"/>
        <v>"Johnson, Mr. William Cahoone Jr","no","male",19,"3rd"</v>
      </c>
      <c r="Z914" t="str">
        <f ca="1"/>
        <v xml:space="preserve"> </v>
      </c>
    </row>
    <row r="915" spans="25:26" x14ac:dyDescent="0.45">
      <c r="Y915" t="str">
        <f ca="1"/>
        <v>"Johnson, Mrs. Oscar W (Elisabet","yes","female",27,"3rd"</v>
      </c>
      <c r="Z915" t="str">
        <f ca="1"/>
        <v xml:space="preserve"> </v>
      </c>
    </row>
    <row r="916" spans="25:26" x14ac:dyDescent="0.45">
      <c r="Y916" t="str">
        <f ca="1"/>
        <v>"Johnston, Master. William Arthu","no","male",NA,"3rd"</v>
      </c>
      <c r="Z916" t="str">
        <f ca="1"/>
        <v xml:space="preserve"> </v>
      </c>
    </row>
    <row r="917" spans="25:26" x14ac:dyDescent="0.45">
      <c r="Y917" t="str">
        <f ca="1"/>
        <v>"Johnston, Miss. Catherine Helen","no","female",NA,"3rd"</v>
      </c>
      <c r="Z917" t="str">
        <f ca="1"/>
        <v xml:space="preserve"> </v>
      </c>
    </row>
    <row r="918" spans="25:26" x14ac:dyDescent="0.45">
      <c r="Y918" t="str">
        <f ca="1"/>
        <v>"Johnston, Mr. Andrew G","no","male",NA,"3rd"</v>
      </c>
      <c r="Z918" t="str">
        <f ca="1"/>
        <v xml:space="preserve"> </v>
      </c>
    </row>
    <row r="919" spans="25:26" x14ac:dyDescent="0.45">
      <c r="Y919" t="str">
        <f ca="1"/>
        <v>"Johnston, Mrs. Andrew G (Elizab","no","female",NA,"3rd"</v>
      </c>
      <c r="Z919" t="str">
        <f ca="1"/>
        <v xml:space="preserve"> </v>
      </c>
    </row>
    <row r="920" spans="25:26" x14ac:dyDescent="0.45">
      <c r="Y920" t="str">
        <f ca="1"/>
        <v>"Jonkoff, Mr. Lalio","no","male",23,"3rd"</v>
      </c>
      <c r="Z920" t="str">
        <f ca="1"/>
        <v xml:space="preserve"> </v>
      </c>
    </row>
    <row r="921" spans="25:26" x14ac:dyDescent="0.45">
      <c r="Y921" t="str">
        <f ca="1"/>
        <v>"Jonsson, Mr. Carl","yes","male",32,"3rd"</v>
      </c>
      <c r="Z921" t="str">
        <f ca="1"/>
        <v xml:space="preserve"> </v>
      </c>
    </row>
    <row r="922" spans="25:26" x14ac:dyDescent="0.45">
      <c r="Y922" t="str">
        <f ca="1"/>
        <v>"Jonsson, Mr. Nils Hilding","no","male",27,"3rd"</v>
      </c>
      <c r="Z922" t="str">
        <f ca="1"/>
        <v xml:space="preserve"> </v>
      </c>
    </row>
    <row r="923" spans="25:26" x14ac:dyDescent="0.45">
      <c r="Y923" t="str">
        <f ca="1"/>
        <v>"Jussila, Miss. Katriina","no","female",20,"3rd"</v>
      </c>
      <c r="Z923" t="str">
        <f ca="1"/>
        <v xml:space="preserve"> </v>
      </c>
    </row>
    <row r="924" spans="25:26" x14ac:dyDescent="0.45">
      <c r="Y924" t="str">
        <f ca="1"/>
        <v>"Jussila, Miss. Mari Aina","no","female",21,"3rd"</v>
      </c>
      <c r="Z924" t="str">
        <f ca="1"/>
        <v xml:space="preserve"> </v>
      </c>
    </row>
    <row r="925" spans="25:26" x14ac:dyDescent="0.45">
      <c r="Y925" t="str">
        <f ca="1"/>
        <v>"Jussila, Mr. Eiriik","yes","male",32,"3rd"</v>
      </c>
      <c r="Z925" t="str">
        <f ca="1"/>
        <v xml:space="preserve"> </v>
      </c>
    </row>
    <row r="926" spans="25:26" x14ac:dyDescent="0.45">
      <c r="Y926" t="str">
        <f ca="1"/>
        <v>"Kallio, Mr. Nikolai Erland","no","male",17,"3rd"</v>
      </c>
      <c r="Z926" t="str">
        <f ca="1"/>
        <v xml:space="preserve"> </v>
      </c>
    </row>
    <row r="927" spans="25:26" x14ac:dyDescent="0.45">
      <c r="Y927" t="str">
        <f ca="1"/>
        <v>"Kalvik, Mr. Johannes Halvorsen","no","male",21,"3rd"</v>
      </c>
      <c r="Z927" t="str">
        <f ca="1"/>
        <v xml:space="preserve"> </v>
      </c>
    </row>
    <row r="928" spans="25:26" x14ac:dyDescent="0.45">
      <c r="Y928" t="str">
        <f ca="1"/>
        <v>"Karaic, Mr. Milan","no","male",30,"3rd"</v>
      </c>
      <c r="Z928" t="str">
        <f ca="1"/>
        <v xml:space="preserve"> </v>
      </c>
    </row>
    <row r="929" spans="25:26" x14ac:dyDescent="0.45">
      <c r="Y929" t="str">
        <f ca="1"/>
        <v>"Karlsson, Mr. Einar Gervasius","yes","male",21,"3rd"</v>
      </c>
      <c r="Z929" t="str">
        <f ca="1"/>
        <v xml:space="preserve"> </v>
      </c>
    </row>
    <row r="930" spans="25:26" x14ac:dyDescent="0.45">
      <c r="Y930" t="str">
        <f ca="1"/>
        <v>"Karlsson, Mr. Julius Konrad Eug","no","male",33,"3rd"</v>
      </c>
      <c r="Z930" t="str">
        <f ca="1"/>
        <v xml:space="preserve"> </v>
      </c>
    </row>
    <row r="931" spans="25:26" x14ac:dyDescent="0.45">
      <c r="Y931" t="str">
        <f ca="1"/>
        <v>"Karlsson, Mr. Nils August","no","male",22,"3rd"</v>
      </c>
      <c r="Z931" t="str">
        <f ca="1"/>
        <v xml:space="preserve"> </v>
      </c>
    </row>
    <row r="932" spans="25:26" x14ac:dyDescent="0.45">
      <c r="Y932" t="str">
        <f ca="1"/>
        <v>"Karun, Miss. Manca","yes","female",4,"3rd"</v>
      </c>
      <c r="Z932" t="str">
        <f ca="1"/>
        <v xml:space="preserve"> </v>
      </c>
    </row>
    <row r="933" spans="25:26" x14ac:dyDescent="0.45">
      <c r="Y933" t="str">
        <f ca="1"/>
        <v>"Karun, Mr. Franz","yes","male",39,"3rd"</v>
      </c>
      <c r="Z933" t="str">
        <f ca="1"/>
        <v xml:space="preserve"> </v>
      </c>
    </row>
    <row r="934" spans="25:26" x14ac:dyDescent="0.45">
      <c r="Y934" t="str">
        <f ca="1"/>
        <v>"Kassem, Mr. Fared","no","male",NA,"3rd"</v>
      </c>
      <c r="Z934" t="str">
        <f ca="1"/>
        <v xml:space="preserve"> </v>
      </c>
    </row>
    <row r="935" spans="25:26" x14ac:dyDescent="0.45">
      <c r="Y935" t="str">
        <f ca="1"/>
        <v>"Katavelas, Mr. Vassilios (Cata","no","male",18.5,"3rd"</v>
      </c>
      <c r="Z935" t="str">
        <f ca="1"/>
        <v xml:space="preserve"> </v>
      </c>
    </row>
    <row r="936" spans="25:26" x14ac:dyDescent="0.45">
      <c r="Y936" t="str">
        <f ca="1"/>
        <v>"Keane, Mr. Andrew Andy","no","male",NA,"3rd"</v>
      </c>
      <c r="Z936" t="str">
        <f ca="1"/>
        <v xml:space="preserve"> </v>
      </c>
    </row>
    <row r="937" spans="25:26" x14ac:dyDescent="0.45">
      <c r="Y937" t="str">
        <f ca="1"/>
        <v>"Keefe, Mr. Arthur","no","male",NA,"3rd"</v>
      </c>
      <c r="Z937" t="str">
        <f ca="1"/>
        <v xml:space="preserve"> </v>
      </c>
    </row>
    <row r="938" spans="25:26" x14ac:dyDescent="0.45">
      <c r="Y938" t="str">
        <f ca="1"/>
        <v>"Kelly, Miss. Anna Katherine An","yes","female",NA,"3rd"</v>
      </c>
      <c r="Z938" t="str">
        <f ca="1"/>
        <v xml:space="preserve"> </v>
      </c>
    </row>
    <row r="939" spans="25:26" x14ac:dyDescent="0.45">
      <c r="Y939" t="str">
        <f ca="1"/>
        <v>"Kelly, Miss. Mary","yes","female",NA,"3rd"</v>
      </c>
      <c r="Z939" t="str">
        <f ca="1"/>
        <v xml:space="preserve"> </v>
      </c>
    </row>
    <row r="940" spans="25:26" x14ac:dyDescent="0.45">
      <c r="Y940" t="str">
        <f ca="1"/>
        <v>"Kelly, Mr. James (A)","no","male",34.5,"3rd"</v>
      </c>
      <c r="Z940" t="str">
        <f ca="1"/>
        <v xml:space="preserve"> </v>
      </c>
    </row>
    <row r="941" spans="25:26" x14ac:dyDescent="0.45">
      <c r="Y941" t="str">
        <f ca="1"/>
        <v>"Kelly, Mr. James (B)","no","male",44,"3rd"</v>
      </c>
      <c r="Z941" t="str">
        <f ca="1"/>
        <v xml:space="preserve"> </v>
      </c>
    </row>
    <row r="942" spans="25:26" x14ac:dyDescent="0.45">
      <c r="Y942" t="str">
        <f ca="1"/>
        <v>"Kennedy, Mr. John","yes","male",NA,"3rd"</v>
      </c>
      <c r="Z942" t="str">
        <f ca="1"/>
        <v xml:space="preserve"> </v>
      </c>
    </row>
    <row r="943" spans="25:26" x14ac:dyDescent="0.45">
      <c r="Y943" t="str">
        <f ca="1"/>
        <v>"Khalil, Mr. Betros","no","male",NA,"3rd"</v>
      </c>
      <c r="Z943" t="str">
        <f ca="1"/>
        <v xml:space="preserve"> </v>
      </c>
    </row>
    <row r="944" spans="25:26" x14ac:dyDescent="0.45">
      <c r="Y944" t="str">
        <f ca="1"/>
        <v>"Khalil, Mrs. Betros (Zahie Mar","no","female",NA,"3rd"</v>
      </c>
      <c r="Z944" t="str">
        <f ca="1"/>
        <v xml:space="preserve"> </v>
      </c>
    </row>
    <row r="945" spans="25:26" x14ac:dyDescent="0.45">
      <c r="Y945" t="str">
        <f ca="1"/>
        <v>"Kiernan, Mr. John","no","male",NA,"3rd"</v>
      </c>
      <c r="Z945" t="str">
        <f ca="1"/>
        <v xml:space="preserve"> </v>
      </c>
    </row>
    <row r="946" spans="25:26" x14ac:dyDescent="0.45">
      <c r="Y946" t="str">
        <f ca="1"/>
        <v>"Kiernan, Mr. Philip","no","male",NA,"3rd"</v>
      </c>
      <c r="Z946" t="str">
        <f ca="1"/>
        <v xml:space="preserve"> </v>
      </c>
    </row>
    <row r="947" spans="25:26" x14ac:dyDescent="0.45">
      <c r="Y947" t="str">
        <f ca="1"/>
        <v>"Kilgannon, Mr. Thomas J","no","male",NA,"3rd"</v>
      </c>
      <c r="Z947" t="str">
        <f ca="1"/>
        <v xml:space="preserve"> </v>
      </c>
    </row>
    <row r="948" spans="25:26" x14ac:dyDescent="0.45">
      <c r="Y948" t="str">
        <f ca="1"/>
        <v>"Kink, Miss. Maria","no","female",22,"3rd"</v>
      </c>
      <c r="Z948" t="str">
        <f ca="1"/>
        <v xml:space="preserve"> </v>
      </c>
    </row>
    <row r="949" spans="25:26" x14ac:dyDescent="0.45">
      <c r="Y949" t="str">
        <f ca="1"/>
        <v>"Kink, Mr. Vincenz","no","male",26,"3rd"</v>
      </c>
      <c r="Z949" t="str">
        <f ca="1"/>
        <v xml:space="preserve"> </v>
      </c>
    </row>
    <row r="950" spans="25:26" x14ac:dyDescent="0.45">
      <c r="Y950" t="str">
        <f ca="1"/>
        <v>"Kink-Heilmann, Miss. Luise Gret","yes","female",4,"3rd"</v>
      </c>
      <c r="Z950" t="str">
        <f ca="1"/>
        <v xml:space="preserve"> </v>
      </c>
    </row>
    <row r="951" spans="25:26" x14ac:dyDescent="0.45">
      <c r="Y951" t="str">
        <f ca="1"/>
        <v>"Kink-Heilmann, Mr. Anton","yes","male",29,"3rd"</v>
      </c>
      <c r="Z951" t="str">
        <f ca="1"/>
        <v xml:space="preserve"> </v>
      </c>
    </row>
    <row r="952" spans="25:26" x14ac:dyDescent="0.45">
      <c r="Y952" t="str">
        <f ca="1"/>
        <v>"Kink-Heilmann, Mrs. Anton (Luis","yes","female",26,"3rd"</v>
      </c>
      <c r="Z952" t="str">
        <f ca="1"/>
        <v xml:space="preserve"> </v>
      </c>
    </row>
    <row r="953" spans="25:26" x14ac:dyDescent="0.45">
      <c r="Y953" t="str">
        <f ca="1"/>
        <v>"Klasen, Miss. Gertrud Emilia","no","female",1,"3rd"</v>
      </c>
      <c r="Z953" t="str">
        <f ca="1"/>
        <v xml:space="preserve"> </v>
      </c>
    </row>
    <row r="954" spans="25:26" x14ac:dyDescent="0.45">
      <c r="Y954" t="str">
        <f ca="1"/>
        <v>"Klasen, Mr. Klas Albin","no","male",18,"3rd"</v>
      </c>
      <c r="Z954" t="str">
        <f ca="1"/>
        <v xml:space="preserve"> </v>
      </c>
    </row>
    <row r="955" spans="25:26" x14ac:dyDescent="0.45">
      <c r="Y955" t="str">
        <f ca="1"/>
        <v>"Klasen, Mrs. (Hulda Kristina Eu","no","female",36,"3rd"</v>
      </c>
      <c r="Z955" t="str">
        <f ca="1"/>
        <v xml:space="preserve"> </v>
      </c>
    </row>
    <row r="956" spans="25:26" x14ac:dyDescent="0.45">
      <c r="Y956" t="str">
        <f ca="1"/>
        <v>"Kraeff, Mr. Theodor","no","male",NA,"3rd"</v>
      </c>
      <c r="Z956" t="str">
        <f ca="1"/>
        <v xml:space="preserve"> </v>
      </c>
    </row>
    <row r="957" spans="25:26" x14ac:dyDescent="0.45">
      <c r="Y957" t="str">
        <f ca="1"/>
        <v>"Krekorian, Mr. Neshan","yes","male",25,"3rd"</v>
      </c>
      <c r="Z957" t="str">
        <f ca="1"/>
        <v xml:space="preserve"> </v>
      </c>
    </row>
    <row r="958" spans="25:26" x14ac:dyDescent="0.45">
      <c r="Y958" t="str">
        <f ca="1"/>
        <v>"Lahoud, Mr. Sarkis","no","male",NA,"3rd"</v>
      </c>
      <c r="Z958" t="str">
        <f ca="1"/>
        <v xml:space="preserve"> </v>
      </c>
    </row>
    <row r="959" spans="25:26" x14ac:dyDescent="0.45">
      <c r="Y959" t="str">
        <f ca="1"/>
        <v>"Laitinen, Miss. Kristina Sofia","no","female",37,"3rd"</v>
      </c>
      <c r="Z959" t="str">
        <f ca="1"/>
        <v xml:space="preserve"> </v>
      </c>
    </row>
    <row r="960" spans="25:26" x14ac:dyDescent="0.45">
      <c r="Y960" t="str">
        <f ca="1"/>
        <v>"Laleff, Mr. Kristo","no","male",NA,"3rd"</v>
      </c>
      <c r="Z960" t="str">
        <f ca="1"/>
        <v xml:space="preserve"> </v>
      </c>
    </row>
    <row r="961" spans="25:26" x14ac:dyDescent="0.45">
      <c r="Y961" t="str">
        <f ca="1"/>
        <v>"Lam, Mr. Ali","yes","male",NA,"3rd"</v>
      </c>
      <c r="Z961" t="str">
        <f ca="1"/>
        <v xml:space="preserve"> </v>
      </c>
    </row>
    <row r="962" spans="25:26" x14ac:dyDescent="0.45">
      <c r="Y962" t="str">
        <f ca="1"/>
        <v>"Lam, Mr. Len","no","male",NA,"3rd"</v>
      </c>
      <c r="Z962" t="str">
        <f ca="1"/>
        <v xml:space="preserve"> </v>
      </c>
    </row>
    <row r="963" spans="25:26" x14ac:dyDescent="0.45">
      <c r="Y963" t="str">
        <f ca="1"/>
        <v>"Landergren, Miss. Aurora Adelia","yes","female",22,"3rd"</v>
      </c>
      <c r="Z963" t="str">
        <f ca="1"/>
        <v xml:space="preserve"> </v>
      </c>
    </row>
    <row r="964" spans="25:26" x14ac:dyDescent="0.45">
      <c r="Y964" t="str">
        <f ca="1"/>
        <v>"Lane, Mr. Patrick","no","male",NA,"3rd"</v>
      </c>
      <c r="Z964" t="str">
        <f ca="1"/>
        <v xml:space="preserve"> </v>
      </c>
    </row>
    <row r="965" spans="25:26" x14ac:dyDescent="0.45">
      <c r="Y965" t="str">
        <f ca="1"/>
        <v>"Lang, Mr. Fang","yes","male",26,"3rd"</v>
      </c>
      <c r="Z965" t="str">
        <f ca="1"/>
        <v xml:space="preserve"> </v>
      </c>
    </row>
    <row r="966" spans="25:26" x14ac:dyDescent="0.45">
      <c r="Y966" t="str">
        <f ca="1"/>
        <v>"Larsson, Mr. August Viktor","no","male",29,"3rd"</v>
      </c>
      <c r="Z966" t="str">
        <f ca="1"/>
        <v xml:space="preserve"> </v>
      </c>
    </row>
    <row r="967" spans="25:26" x14ac:dyDescent="0.45">
      <c r="Y967" t="str">
        <f ca="1"/>
        <v>"Larsson, Mr. Bengt Edvin","no","male",29,"3rd"</v>
      </c>
      <c r="Z967" t="str">
        <f ca="1"/>
        <v xml:space="preserve"> </v>
      </c>
    </row>
    <row r="968" spans="25:26" x14ac:dyDescent="0.45">
      <c r="Y968" t="str">
        <f ca="1"/>
        <v>"Larsson-Rondberg, Mr. Edvard A","no","male",22,"3rd"</v>
      </c>
      <c r="Z968" t="str">
        <f ca="1"/>
        <v xml:space="preserve"> </v>
      </c>
    </row>
    <row r="969" spans="25:26" x14ac:dyDescent="0.45">
      <c r="Y969" t="str">
        <f ca="1"/>
        <v>"Leeni, Mr. Fahim (Philip Zenni","yes","male",22,"3rd"</v>
      </c>
      <c r="Z969" t="str">
        <f ca="1"/>
        <v xml:space="preserve"> </v>
      </c>
    </row>
    <row r="970" spans="25:26" x14ac:dyDescent="0.45">
      <c r="Y970" t="str">
        <f ca="1"/>
        <v>"Lefebre, Master. Henry Forbes","no","male",NA,"3rd"</v>
      </c>
      <c r="Z970" t="str">
        <f ca="1"/>
        <v xml:space="preserve"> </v>
      </c>
    </row>
    <row r="971" spans="25:26" x14ac:dyDescent="0.45">
      <c r="Y971" t="str">
        <f ca="1"/>
        <v>"Lefebre, Miss. Ida","no","female",NA,"3rd"</v>
      </c>
      <c r="Z971" t="str">
        <f ca="1"/>
        <v xml:space="preserve"> </v>
      </c>
    </row>
    <row r="972" spans="25:26" x14ac:dyDescent="0.45">
      <c r="Y972" t="str">
        <f ca="1"/>
        <v>"Lefebre, Miss. Jeannie","no","female",NA,"3rd"</v>
      </c>
      <c r="Z972" t="str">
        <f ca="1"/>
        <v xml:space="preserve"> </v>
      </c>
    </row>
    <row r="973" spans="25:26" x14ac:dyDescent="0.45">
      <c r="Y973" t="str">
        <f ca="1"/>
        <v>"Lefebre, Miss. Mathilde","no","female",NA,"3rd"</v>
      </c>
      <c r="Z973" t="str">
        <f ca="1"/>
        <v xml:space="preserve"> </v>
      </c>
    </row>
    <row r="974" spans="25:26" x14ac:dyDescent="0.45">
      <c r="Y974" t="str">
        <f ca="1"/>
        <v>"Lefebre, Mrs. Frank (Frances)","no","female",NA,"3rd"</v>
      </c>
      <c r="Z974" t="str">
        <f ca="1"/>
        <v xml:space="preserve"> </v>
      </c>
    </row>
    <row r="975" spans="25:26" x14ac:dyDescent="0.45">
      <c r="Y975" t="str">
        <f ca="1"/>
        <v>"Leinonen, Mr. Antti Gustaf","no","male",32,"3rd"</v>
      </c>
      <c r="Z975" t="str">
        <f ca="1"/>
        <v xml:space="preserve"> </v>
      </c>
    </row>
    <row r="976" spans="25:26" x14ac:dyDescent="0.45">
      <c r="Y976" t="str">
        <f ca="1"/>
        <v>"Lemberopolous, Mr. Peter L","no","male",34.5,"3rd"</v>
      </c>
      <c r="Z976" t="str">
        <f ca="1"/>
        <v xml:space="preserve"> </v>
      </c>
    </row>
    <row r="977" spans="25:26" x14ac:dyDescent="0.45">
      <c r="Y977" t="str">
        <f ca="1"/>
        <v>"Lennon, Miss. Mary","no","female",NA,"3rd"</v>
      </c>
      <c r="Z977" t="str">
        <f ca="1"/>
        <v xml:space="preserve"> </v>
      </c>
    </row>
    <row r="978" spans="25:26" x14ac:dyDescent="0.45">
      <c r="Y978" t="str">
        <f ca="1"/>
        <v>"Lennon, Mr. Denis","no","male",NA,"3rd"</v>
      </c>
      <c r="Z978" t="str">
        <f ca="1"/>
        <v xml:space="preserve"> </v>
      </c>
    </row>
    <row r="979" spans="25:26" x14ac:dyDescent="0.45">
      <c r="Y979" t="str">
        <f ca="1"/>
        <v>"Leonard, Mr. Lionel","no","male",36,"3rd"</v>
      </c>
      <c r="Z979" t="str">
        <f ca="1"/>
        <v xml:space="preserve"> </v>
      </c>
    </row>
    <row r="980" spans="25:26" x14ac:dyDescent="0.45">
      <c r="Y980" t="str">
        <f ca="1"/>
        <v>"Lester, Mr. James","no","male",39,"3rd"</v>
      </c>
      <c r="Z980" t="str">
        <f ca="1"/>
        <v xml:space="preserve"> </v>
      </c>
    </row>
    <row r="981" spans="25:26" x14ac:dyDescent="0.45">
      <c r="Y981" t="str">
        <f ca="1"/>
        <v>"Lievens, Mr. Rene Aime","no","male",24,"3rd"</v>
      </c>
      <c r="Z981" t="str">
        <f ca="1"/>
        <v xml:space="preserve"> </v>
      </c>
    </row>
    <row r="982" spans="25:26" x14ac:dyDescent="0.45">
      <c r="Y982" t="str">
        <f ca="1"/>
        <v>"Lindahl, Miss. Agda Thorilda Vi","no","female",25,"3rd"</v>
      </c>
      <c r="Z982" t="str">
        <f ca="1"/>
        <v xml:space="preserve"> </v>
      </c>
    </row>
    <row r="983" spans="25:26" x14ac:dyDescent="0.45">
      <c r="Y983" t="str">
        <f ca="1"/>
        <v>"Lindblom, Miss. Augusta Charlot","no","female",45,"3rd"</v>
      </c>
      <c r="Z983" t="str">
        <f ca="1"/>
        <v xml:space="preserve"> </v>
      </c>
    </row>
    <row r="984" spans="25:26" x14ac:dyDescent="0.45">
      <c r="Y984" t="str">
        <f ca="1"/>
        <v>"Lindell, Mr. Edvard Bengtsson","no","male",36,"3rd"</v>
      </c>
      <c r="Z984" t="str">
        <f ca="1"/>
        <v xml:space="preserve"> </v>
      </c>
    </row>
    <row r="985" spans="25:26" x14ac:dyDescent="0.45">
      <c r="Y985" t="str">
        <f ca="1"/>
        <v>"Lindell, Mrs. Edvard Bengtsson","no","female",30,"3rd"</v>
      </c>
      <c r="Z985" t="str">
        <f ca="1"/>
        <v xml:space="preserve"> </v>
      </c>
    </row>
    <row r="986" spans="25:26" x14ac:dyDescent="0.45">
      <c r="Y986" t="str">
        <f ca="1"/>
        <v>"Lindqvist, Mr. Eino William","yes","male",20,"3rd"</v>
      </c>
      <c r="Z986" t="str">
        <f ca="1"/>
        <v xml:space="preserve"> </v>
      </c>
    </row>
    <row r="987" spans="25:26" x14ac:dyDescent="0.45">
      <c r="Y987" t="str">
        <f ca="1"/>
        <v>"Linehan, Mr. Michael","no","male",NA,"3rd"</v>
      </c>
      <c r="Z987" t="str">
        <f ca="1"/>
        <v xml:space="preserve"> </v>
      </c>
    </row>
    <row r="988" spans="25:26" x14ac:dyDescent="0.45">
      <c r="Y988" t="str">
        <f ca="1"/>
        <v>"Ling, Mr. Lee","no","male",28,"3rd"</v>
      </c>
      <c r="Z988" t="str">
        <f ca="1"/>
        <v xml:space="preserve"> </v>
      </c>
    </row>
    <row r="989" spans="25:26" x14ac:dyDescent="0.45">
      <c r="Y989" t="str">
        <f ca="1"/>
        <v>"Lithman, Mr. Simon","no","male",NA,"3rd"</v>
      </c>
      <c r="Z989" t="str">
        <f ca="1"/>
        <v xml:space="preserve"> </v>
      </c>
    </row>
    <row r="990" spans="25:26" x14ac:dyDescent="0.45">
      <c r="Y990" t="str">
        <f ca="1"/>
        <v>"Lobb, Mr. William Arthur","no","male",30,"3rd"</v>
      </c>
      <c r="Z990" t="str">
        <f ca="1"/>
        <v xml:space="preserve"> </v>
      </c>
    </row>
    <row r="991" spans="25:26" x14ac:dyDescent="0.45">
      <c r="Y991" t="str">
        <f ca="1"/>
        <v>"Lobb, Mrs. William Arthur (Cord","no","female",26,"3rd"</v>
      </c>
      <c r="Z991" t="str">
        <f ca="1"/>
        <v xml:space="preserve"> </v>
      </c>
    </row>
    <row r="992" spans="25:26" x14ac:dyDescent="0.45">
      <c r="Y992" t="str">
        <f ca="1"/>
        <v>"Lockyer, Mr. Edward","no","male",NA,"3rd"</v>
      </c>
      <c r="Z992" t="str">
        <f ca="1"/>
        <v xml:space="preserve"> </v>
      </c>
    </row>
    <row r="993" spans="25:26" x14ac:dyDescent="0.45">
      <c r="Y993" t="str">
        <f ca="1"/>
        <v>"Lovell, Mr. John Hall (Henry)","no","male",20.5,"3rd"</v>
      </c>
      <c r="Z993" t="str">
        <f ca="1"/>
        <v xml:space="preserve"> </v>
      </c>
    </row>
    <row r="994" spans="25:26" x14ac:dyDescent="0.45">
      <c r="Y994" t="str">
        <f ca="1"/>
        <v>"Lulic, Mr. Nikola","yes","male",27,"3rd"</v>
      </c>
      <c r="Z994" t="str">
        <f ca="1"/>
        <v xml:space="preserve"> </v>
      </c>
    </row>
    <row r="995" spans="25:26" x14ac:dyDescent="0.45">
      <c r="Y995" t="str">
        <f ca="1"/>
        <v>"Lundahl, Mr. Johan Svensson","no","male",51,"3rd"</v>
      </c>
      <c r="Z995" t="str">
        <f ca="1"/>
        <v xml:space="preserve"> </v>
      </c>
    </row>
    <row r="996" spans="25:26" x14ac:dyDescent="0.45">
      <c r="Y996" t="str">
        <f ca="1"/>
        <v>"Lundin, Miss. Olga Elida","yes","female",23,"3rd"</v>
      </c>
      <c r="Z996" t="str">
        <f ca="1"/>
        <v xml:space="preserve"> </v>
      </c>
    </row>
    <row r="997" spans="25:26" x14ac:dyDescent="0.45">
      <c r="Y997" t="str">
        <f ca="1"/>
        <v>"Lundstrom, Mr. Thure Edvin","yes","male",32,"3rd"</v>
      </c>
      <c r="Z997" t="str">
        <f ca="1"/>
        <v xml:space="preserve"> </v>
      </c>
    </row>
    <row r="998" spans="25:26" x14ac:dyDescent="0.45">
      <c r="Y998" t="str">
        <f ca="1"/>
        <v>"Lyntakoff, Mr. Stanko","no","male",NA,"3rd"</v>
      </c>
      <c r="Z998" t="str">
        <f ca="1"/>
        <v xml:space="preserve"> </v>
      </c>
    </row>
    <row r="999" spans="25:26" x14ac:dyDescent="0.45">
      <c r="Y999" t="str">
        <f ca="1"/>
        <v>"MacKay, Mr. George William","no","male",NA,"3rd"</v>
      </c>
      <c r="Z999" t="str">
        <f ca="1"/>
        <v xml:space="preserve"> </v>
      </c>
    </row>
    <row r="1000" spans="25:26" x14ac:dyDescent="0.45">
      <c r="Y1000" t="str">
        <f ca="1"/>
        <v>"Madigan, Miss. Margaret Maggie","yes","female",NA,"3rd"</v>
      </c>
      <c r="Z1000" t="str">
        <f ca="1"/>
        <v xml:space="preserve"> </v>
      </c>
    </row>
    <row r="1001" spans="25:26" x14ac:dyDescent="0.45">
      <c r="Y1001" t="str">
        <f ca="1"/>
        <v>"Madsen, Mr. Fridtjof Arne","yes","male",24,"3rd"</v>
      </c>
      <c r="Z1001" t="str">
        <f ca="1"/>
        <v xml:space="preserve"> </v>
      </c>
    </row>
    <row r="1002" spans="25:26" x14ac:dyDescent="0.45">
      <c r="Y1002" t="str">
        <f ca="1"/>
        <v>"Maenpaa, Mr. Matti Alexanteri","no","male",22,"3rd"</v>
      </c>
      <c r="Z1002" t="str">
        <f ca="1"/>
        <v xml:space="preserve"> </v>
      </c>
    </row>
    <row r="1003" spans="25:26" x14ac:dyDescent="0.45">
      <c r="Y1003" t="str">
        <f ca="1"/>
        <v>"Mahon, Miss. Bridget Delia","no","female",NA,"3rd"</v>
      </c>
      <c r="Z1003" t="str">
        <f ca="1"/>
        <v xml:space="preserve"> </v>
      </c>
    </row>
    <row r="1004" spans="25:26" x14ac:dyDescent="0.45">
      <c r="Y1004" t="str">
        <f ca="1"/>
        <v>"Mahon, Mr. John","no","male",NA,"3rd"</v>
      </c>
      <c r="Z1004" t="str">
        <f ca="1"/>
        <v xml:space="preserve"> </v>
      </c>
    </row>
    <row r="1005" spans="25:26" x14ac:dyDescent="0.45">
      <c r="Y1005" t="str">
        <f ca="1"/>
        <v>"Maisner, Mr. Simon","no","male",NA,"3rd"</v>
      </c>
      <c r="Z1005" t="str">
        <f ca="1"/>
        <v xml:space="preserve"> </v>
      </c>
    </row>
    <row r="1006" spans="25:26" x14ac:dyDescent="0.45">
      <c r="Y1006" t="str">
        <f ca="1"/>
        <v>"Makinen, Mr. Kalle Edvard","no","male",29,"3rd"</v>
      </c>
      <c r="Z1006" t="str">
        <f ca="1"/>
        <v xml:space="preserve"> </v>
      </c>
    </row>
    <row r="1007" spans="25:26" x14ac:dyDescent="0.45">
      <c r="Y1007" t="str">
        <f ca="1"/>
        <v>"Mamee, Mr. Hanna","yes","male",NA,"3rd"</v>
      </c>
      <c r="Z1007" t="str">
        <f ca="1"/>
        <v xml:space="preserve"> </v>
      </c>
    </row>
    <row r="1008" spans="25:26" x14ac:dyDescent="0.45">
      <c r="Y1008" t="str">
        <f ca="1"/>
        <v>"Mangan, Miss. Mary","no","female",30.5,"3rd"</v>
      </c>
      <c r="Z1008" t="str">
        <f ca="1"/>
        <v xml:space="preserve"> </v>
      </c>
    </row>
    <row r="1009" spans="25:26" x14ac:dyDescent="0.45">
      <c r="Y1009" t="str">
        <f ca="1"/>
        <v>"Mannion, Miss. Margareth","yes","female",NA,"3rd"</v>
      </c>
      <c r="Z1009" t="str">
        <f ca="1"/>
        <v xml:space="preserve"> </v>
      </c>
    </row>
    <row r="1010" spans="25:26" x14ac:dyDescent="0.45">
      <c r="Y1010" t="str">
        <f ca="1"/>
        <v>"Mardirosian, Mr. Sarkis","no","male",NA,"3rd"</v>
      </c>
      <c r="Z1010" t="str">
        <f ca="1"/>
        <v xml:space="preserve"> </v>
      </c>
    </row>
    <row r="1011" spans="25:26" x14ac:dyDescent="0.45">
      <c r="Y1011" t="str">
        <f ca="1"/>
        <v>"Markoff, Mr. Marin","no","male",35,"3rd"</v>
      </c>
      <c r="Z1011" t="str">
        <f ca="1"/>
        <v xml:space="preserve"> </v>
      </c>
    </row>
    <row r="1012" spans="25:26" x14ac:dyDescent="0.45">
      <c r="Y1012" t="str">
        <f ca="1"/>
        <v>"Markun, Mr. Johann","no","male",33,"3rd"</v>
      </c>
      <c r="Z1012" t="str">
        <f ca="1"/>
        <v xml:space="preserve"> </v>
      </c>
    </row>
    <row r="1013" spans="25:26" x14ac:dyDescent="0.45">
      <c r="Y1013" t="str">
        <f ca="1"/>
        <v>"Masselmani, Mrs. Fatima","yes","female",NA,"3rd"</v>
      </c>
      <c r="Z1013" t="str">
        <f ca="1"/>
        <v xml:space="preserve"> </v>
      </c>
    </row>
    <row r="1014" spans="25:26" x14ac:dyDescent="0.45">
      <c r="Y1014" t="str">
        <f ca="1"/>
        <v>"Matinoff, Mr. Nicola","no","male",NA,"3rd"</v>
      </c>
      <c r="Z1014" t="str">
        <f ca="1"/>
        <v xml:space="preserve"> </v>
      </c>
    </row>
    <row r="1015" spans="25:26" x14ac:dyDescent="0.45">
      <c r="Y1015" t="str">
        <f ca="1"/>
        <v>"McCarthy, Miss. Catherine Kati","yes","female",NA,"3rd"</v>
      </c>
      <c r="Z1015" t="str">
        <f ca="1"/>
        <v xml:space="preserve"> </v>
      </c>
    </row>
    <row r="1016" spans="25:26" x14ac:dyDescent="0.45">
      <c r="Y1016" t="str">
        <f ca="1"/>
        <v>"McCormack, Mr. Thomas Joseph","yes","male",NA,"3rd"</v>
      </c>
      <c r="Z1016" t="str">
        <f ca="1"/>
        <v xml:space="preserve"> </v>
      </c>
    </row>
    <row r="1017" spans="25:26" x14ac:dyDescent="0.45">
      <c r="Y1017" t="str">
        <f ca="1"/>
        <v>"McCoy, Miss. Agnes","yes","female",NA,"3rd"</v>
      </c>
      <c r="Z1017" t="str">
        <f ca="1"/>
        <v xml:space="preserve"> </v>
      </c>
    </row>
    <row r="1018" spans="25:26" x14ac:dyDescent="0.45">
      <c r="Y1018" t="str">
        <f ca="1"/>
        <v>"McCoy, Miss. Alicia","yes","female",NA,"3rd"</v>
      </c>
      <c r="Z1018" t="str">
        <f ca="1"/>
        <v xml:space="preserve"> </v>
      </c>
    </row>
    <row r="1019" spans="25:26" x14ac:dyDescent="0.45">
      <c r="Y1019" t="str">
        <f ca="1"/>
        <v>"McCoy, Mr. Bernard","yes","male",NA,"3rd"</v>
      </c>
      <c r="Z1019" t="str">
        <f ca="1"/>
        <v xml:space="preserve"> </v>
      </c>
    </row>
    <row r="1020" spans="25:26" x14ac:dyDescent="0.45">
      <c r="Y1020" t="str">
        <f ca="1"/>
        <v>"McDermott, Miss. Brigdet Delia","yes","female",NA,"3rd"</v>
      </c>
      <c r="Z1020" t="str">
        <f ca="1"/>
        <v xml:space="preserve"> </v>
      </c>
    </row>
    <row r="1021" spans="25:26" x14ac:dyDescent="0.45">
      <c r="Y1021" t="str">
        <f ca="1"/>
        <v>"McEvoy, Mr. Michael","no","male",NA,"3rd"</v>
      </c>
      <c r="Z1021" t="str">
        <f ca="1"/>
        <v xml:space="preserve"> </v>
      </c>
    </row>
    <row r="1022" spans="25:26" x14ac:dyDescent="0.45">
      <c r="Y1022" t="str">
        <f ca="1"/>
        <v>"McGovern, Miss. Mary","yes","female",NA,"3rd"</v>
      </c>
      <c r="Z1022" t="str">
        <f ca="1"/>
        <v xml:space="preserve"> </v>
      </c>
    </row>
    <row r="1023" spans="25:26" x14ac:dyDescent="0.45">
      <c r="Y1023" t="str">
        <f ca="1"/>
        <v>"McGowan, Miss. Anna Annie","yes","female",15,"3rd"</v>
      </c>
      <c r="Z1023" t="str">
        <f ca="1"/>
        <v xml:space="preserve"> </v>
      </c>
    </row>
    <row r="1024" spans="25:26" x14ac:dyDescent="0.45">
      <c r="Y1024" t="str">
        <f ca="1"/>
        <v>"McGowan, Miss. Katherine","no","female",35,"3rd"</v>
      </c>
      <c r="Z1024" t="str">
        <f ca="1"/>
        <v xml:space="preserve"> </v>
      </c>
    </row>
    <row r="1025" spans="25:26" x14ac:dyDescent="0.45">
      <c r="Y1025" t="str">
        <f ca="1"/>
        <v>"McMahon, Mr. Martin","no","male",NA,"3rd"</v>
      </c>
      <c r="Z1025" t="str">
        <f ca="1"/>
        <v xml:space="preserve"> </v>
      </c>
    </row>
    <row r="1026" spans="25:26" x14ac:dyDescent="0.45">
      <c r="Y1026" t="str">
        <f ca="1"/>
        <v>"McNamee, Mr. Neal","no","male",24,"3rd"</v>
      </c>
      <c r="Z1026" t="str">
        <f ca="1"/>
        <v xml:space="preserve"> </v>
      </c>
    </row>
    <row r="1027" spans="25:26" x14ac:dyDescent="0.45">
      <c r="Y1027" t="str">
        <f ca="1"/>
        <v>"McNamee, Mrs. Neal (Eileen O'Le","no","female",19,"3rd"</v>
      </c>
      <c r="Z1027" t="str">
        <f ca="1"/>
        <v xml:space="preserve"> </v>
      </c>
    </row>
    <row r="1028" spans="25:26" x14ac:dyDescent="0.45">
      <c r="Y1028" t="str">
        <f ca="1"/>
        <v>"McNeill, Miss. Bridget","no","female",NA,"3rd"</v>
      </c>
      <c r="Z1028" t="str">
        <f ca="1"/>
        <v xml:space="preserve"> </v>
      </c>
    </row>
    <row r="1029" spans="25:26" x14ac:dyDescent="0.45">
      <c r="Y1029" t="str">
        <f ca="1"/>
        <v>"Meanwell, Miss. (Marion Ogden)","no","female",NA,"3rd"</v>
      </c>
      <c r="Z1029" t="str">
        <f ca="1"/>
        <v xml:space="preserve"> </v>
      </c>
    </row>
    <row r="1030" spans="25:26" x14ac:dyDescent="0.45">
      <c r="Y1030" t="str">
        <f ca="1"/>
        <v>"Meek, Mrs. Thomas (Annie Louise","no","female",NA,"3rd"</v>
      </c>
      <c r="Z1030" t="str">
        <f ca="1"/>
        <v xml:space="preserve"> </v>
      </c>
    </row>
    <row r="1031" spans="25:26" x14ac:dyDescent="0.45">
      <c r="Y1031" t="str">
        <f ca="1"/>
        <v>"Meo, Mr. Alfonzo","no","male",55.5,"3rd"</v>
      </c>
      <c r="Z1031" t="str">
        <f ca="1"/>
        <v xml:space="preserve"> </v>
      </c>
    </row>
    <row r="1032" spans="25:26" x14ac:dyDescent="0.45">
      <c r="Y1032" t="str">
        <f ca="1"/>
        <v>"Mernagh, Mr. Robert","no","male",NA,"3rd"</v>
      </c>
      <c r="Z1032" t="str">
        <f ca="1"/>
        <v xml:space="preserve"> </v>
      </c>
    </row>
    <row r="1033" spans="25:26" x14ac:dyDescent="0.45">
      <c r="Y1033" t="str">
        <f ca="1"/>
        <v>"Midtsjo, Mr. Karl Albert","yes","male",21,"3rd"</v>
      </c>
      <c r="Z1033" t="str">
        <f ca="1"/>
        <v xml:space="preserve"> </v>
      </c>
    </row>
    <row r="1034" spans="25:26" x14ac:dyDescent="0.45">
      <c r="Y1034" t="str">
        <f ca="1"/>
        <v>"Miles, Mr. Frank","no","male",NA,"3rd"</v>
      </c>
      <c r="Z1034" t="str">
        <f ca="1"/>
        <v xml:space="preserve"> </v>
      </c>
    </row>
    <row r="1035" spans="25:26" x14ac:dyDescent="0.45">
      <c r="Y1035" t="str">
        <f ca="1"/>
        <v>"Mineff, Mr. Ivan","no","male",24,"3rd"</v>
      </c>
      <c r="Z1035" t="str">
        <f ca="1"/>
        <v xml:space="preserve"> </v>
      </c>
    </row>
    <row r="1036" spans="25:26" x14ac:dyDescent="0.45">
      <c r="Y1036" t="str">
        <f ca="1"/>
        <v>"Minkoff, Mr. Lazar","no","male",21,"3rd"</v>
      </c>
      <c r="Z1036" t="str">
        <f ca="1"/>
        <v xml:space="preserve"> </v>
      </c>
    </row>
    <row r="1037" spans="25:26" x14ac:dyDescent="0.45">
      <c r="Y1037" t="str">
        <f ca="1"/>
        <v>"Mionoff, Mr. Stoytcho","no","male",28,"3rd"</v>
      </c>
      <c r="Z1037" t="str">
        <f ca="1"/>
        <v xml:space="preserve"> </v>
      </c>
    </row>
    <row r="1038" spans="25:26" x14ac:dyDescent="0.45">
      <c r="Y1038" t="str">
        <f ca="1"/>
        <v>"Mitkoff, Mr. Mito","no","male",NA,"3rd"</v>
      </c>
      <c r="Z1038" t="str">
        <f ca="1"/>
        <v xml:space="preserve"> </v>
      </c>
    </row>
    <row r="1039" spans="25:26" x14ac:dyDescent="0.45">
      <c r="Y1039" t="str">
        <f ca="1"/>
        <v>"Mockler, Miss. Helen Mary Elli","yes","female",NA,"3rd"</v>
      </c>
      <c r="Z1039" t="str">
        <f ca="1"/>
        <v xml:space="preserve"> </v>
      </c>
    </row>
    <row r="1040" spans="25:26" x14ac:dyDescent="0.45">
      <c r="Y1040" t="str">
        <f ca="1"/>
        <v>"Moen, Mr. Sigurd Hansen","no","male",25,"3rd"</v>
      </c>
      <c r="Z1040" t="str">
        <f ca="1"/>
        <v xml:space="preserve"> </v>
      </c>
    </row>
    <row r="1041" spans="25:26" x14ac:dyDescent="0.45">
      <c r="Y1041" t="str">
        <f ca="1"/>
        <v>"Moor, Master. Meier","yes","male",6,"3rd"</v>
      </c>
      <c r="Z1041" t="str">
        <f ca="1"/>
        <v xml:space="preserve"> </v>
      </c>
    </row>
    <row r="1042" spans="25:26" x14ac:dyDescent="0.45">
      <c r="Y1042" t="str">
        <f ca="1"/>
        <v>"Moor, Mrs. (Beila)","yes","female",27,"3rd"</v>
      </c>
      <c r="Z1042" t="str">
        <f ca="1"/>
        <v xml:space="preserve"> </v>
      </c>
    </row>
    <row r="1043" spans="25:26" x14ac:dyDescent="0.45">
      <c r="Y1043" t="str">
        <f ca="1"/>
        <v>"Moore, Mr. Leonard Charles","no","male",NA,"3rd"</v>
      </c>
      <c r="Z1043" t="str">
        <f ca="1"/>
        <v xml:space="preserve"> </v>
      </c>
    </row>
    <row r="1044" spans="25:26" x14ac:dyDescent="0.45">
      <c r="Y1044" t="str">
        <f ca="1"/>
        <v>"Moran, Miss. Bertha","yes","female",NA,"3rd"</v>
      </c>
      <c r="Z1044" t="str">
        <f ca="1"/>
        <v xml:space="preserve"> </v>
      </c>
    </row>
    <row r="1045" spans="25:26" x14ac:dyDescent="0.45">
      <c r="Y1045" t="str">
        <f ca="1"/>
        <v>"Moran, Mr. Daniel J","no","male",NA,"3rd"</v>
      </c>
      <c r="Z1045" t="str">
        <f ca="1"/>
        <v xml:space="preserve"> </v>
      </c>
    </row>
    <row r="1046" spans="25:26" x14ac:dyDescent="0.45">
      <c r="Y1046" t="str">
        <f ca="1"/>
        <v>"Moran, Mr. James","no","male",NA,"3rd"</v>
      </c>
      <c r="Z1046" t="str">
        <f ca="1"/>
        <v xml:space="preserve"> </v>
      </c>
    </row>
    <row r="1047" spans="25:26" x14ac:dyDescent="0.45">
      <c r="Y1047" t="str">
        <f ca="1"/>
        <v>"Morley, Mr. William","no","male",34,"3rd"</v>
      </c>
      <c r="Z1047" t="str">
        <f ca="1"/>
        <v xml:space="preserve"> </v>
      </c>
    </row>
    <row r="1048" spans="25:26" x14ac:dyDescent="0.45">
      <c r="Y1048" t="str">
        <f ca="1"/>
        <v>"Morrow, Mr. Thomas Rowan","no","male",NA,"3rd"</v>
      </c>
      <c r="Z1048" t="str">
        <f ca="1"/>
        <v xml:space="preserve"> </v>
      </c>
    </row>
    <row r="1049" spans="25:26" x14ac:dyDescent="0.45">
      <c r="Y1049" t="str">
        <f ca="1"/>
        <v>"Moss, Mr. Albert Johan","yes","male",NA,"3rd"</v>
      </c>
      <c r="Z1049" t="str">
        <f ca="1"/>
        <v xml:space="preserve"> </v>
      </c>
    </row>
    <row r="1050" spans="25:26" x14ac:dyDescent="0.45">
      <c r="Y1050" t="str">
        <f ca="1"/>
        <v>"Moubarek, Master. Gerios","yes","male",NA,"3rd"</v>
      </c>
      <c r="Z1050" t="str">
        <f ca="1"/>
        <v xml:space="preserve"> </v>
      </c>
    </row>
    <row r="1051" spans="25:26" x14ac:dyDescent="0.45">
      <c r="Y1051" t="str">
        <f ca="1"/>
        <v>"Moubarek, Master. Halim Gonios","yes","male",NA,"3rd"</v>
      </c>
      <c r="Z1051" t="str">
        <f ca="1"/>
        <v xml:space="preserve"> </v>
      </c>
    </row>
    <row r="1052" spans="25:26" x14ac:dyDescent="0.45">
      <c r="Y1052" t="str">
        <f ca="1"/>
        <v>"Moubarek, Mrs. George (Omine A","yes","female",NA,"3rd"</v>
      </c>
      <c r="Z1052" t="str">
        <f ca="1"/>
        <v xml:space="preserve"> </v>
      </c>
    </row>
    <row r="1053" spans="25:26" x14ac:dyDescent="0.45">
      <c r="Y1053" t="str">
        <f ca="1"/>
        <v>"Moussa, Mrs. (Mantoura Boulos)","yes","female",NA,"3rd"</v>
      </c>
      <c r="Z1053" t="str">
        <f ca="1"/>
        <v xml:space="preserve"> </v>
      </c>
    </row>
    <row r="1054" spans="25:26" x14ac:dyDescent="0.45">
      <c r="Y1054" t="str">
        <f ca="1"/>
        <v>"Moutal, Mr. Rahamin Haim","no","male",NA,"3rd"</v>
      </c>
      <c r="Z1054" t="str">
        <f ca="1"/>
        <v xml:space="preserve"> </v>
      </c>
    </row>
    <row r="1055" spans="25:26" x14ac:dyDescent="0.45">
      <c r="Y1055" t="str">
        <f ca="1"/>
        <v>"Mullens, Miss. Katherine Katie","yes","female",NA,"3rd"</v>
      </c>
      <c r="Z1055" t="str">
        <f ca="1"/>
        <v xml:space="preserve"> </v>
      </c>
    </row>
    <row r="1056" spans="25:26" x14ac:dyDescent="0.45">
      <c r="Y1056" t="str">
        <f ca="1"/>
        <v>"Mulvihill, Miss. Bertha E","yes","female",24,"3rd"</v>
      </c>
      <c r="Z1056" t="str">
        <f ca="1"/>
        <v xml:space="preserve"> </v>
      </c>
    </row>
    <row r="1057" spans="25:26" x14ac:dyDescent="0.45">
      <c r="Y1057" t="str">
        <f ca="1"/>
        <v>"Murdlin, Mr. Joseph","no","male",NA,"3rd"</v>
      </c>
      <c r="Z1057" t="str">
        <f ca="1"/>
        <v xml:space="preserve"> </v>
      </c>
    </row>
    <row r="1058" spans="25:26" x14ac:dyDescent="0.45">
      <c r="Y1058" t="str">
        <f ca="1"/>
        <v>"Murphy, Miss. Katherine Kate","yes","female",NA,"3rd"</v>
      </c>
      <c r="Z1058" t="str">
        <f ca="1"/>
        <v xml:space="preserve"> </v>
      </c>
    </row>
    <row r="1059" spans="25:26" x14ac:dyDescent="0.45">
      <c r="Y1059" t="str">
        <f ca="1"/>
        <v>"Murphy, Miss. Margaret Jane","yes","female",NA,"3rd"</v>
      </c>
      <c r="Z1059" t="str">
        <f ca="1"/>
        <v xml:space="preserve"> </v>
      </c>
    </row>
    <row r="1060" spans="25:26" x14ac:dyDescent="0.45">
      <c r="Y1060" t="str">
        <f ca="1"/>
        <v>"Murphy, Miss. Nora","yes","female",NA,"3rd"</v>
      </c>
      <c r="Z1060" t="str">
        <f ca="1"/>
        <v xml:space="preserve"> </v>
      </c>
    </row>
    <row r="1061" spans="25:26" x14ac:dyDescent="0.45">
      <c r="Y1061" t="str">
        <f ca="1"/>
        <v>"Myhrman, Mr. Pehr Fabian Oliver","no","male",18,"3rd"</v>
      </c>
      <c r="Z1061" t="str">
        <f ca="1"/>
        <v xml:space="preserve"> </v>
      </c>
    </row>
    <row r="1062" spans="25:26" x14ac:dyDescent="0.45">
      <c r="Y1062" t="str">
        <f ca="1"/>
        <v>"Naidenoff, Mr. Penko","no","male",22,"3rd"</v>
      </c>
      <c r="Z1062" t="str">
        <f ca="1"/>
        <v xml:space="preserve"> </v>
      </c>
    </row>
    <row r="1063" spans="25:26" x14ac:dyDescent="0.45">
      <c r="Y1063" t="str">
        <f ca="1"/>
        <v>"Najib, Miss. Adele Kiamie Jane","yes","female",15,"3rd"</v>
      </c>
      <c r="Z1063" t="str">
        <f ca="1"/>
        <v xml:space="preserve"> </v>
      </c>
    </row>
    <row r="1064" spans="25:26" x14ac:dyDescent="0.45">
      <c r="Y1064" t="str">
        <f ca="1"/>
        <v>"Nakid, Miss. Maria (Mary)","yes","female",1,"3rd"</v>
      </c>
      <c r="Z1064" t="str">
        <f ca="1"/>
        <v xml:space="preserve"> </v>
      </c>
    </row>
    <row r="1065" spans="25:26" x14ac:dyDescent="0.45">
      <c r="Y1065" t="str">
        <f ca="1"/>
        <v>"Nakid, Mr. Sahid","yes","male",20,"3rd"</v>
      </c>
      <c r="Z1065" t="str">
        <f ca="1"/>
        <v xml:space="preserve"> </v>
      </c>
    </row>
    <row r="1066" spans="25:26" x14ac:dyDescent="0.45">
      <c r="Y1066" t="str">
        <f ca="1"/>
        <v>"Nakid, Mrs. Said (Waika Mary","yes","female",19,"3rd"</v>
      </c>
      <c r="Z1066" t="str">
        <f ca="1"/>
        <v xml:space="preserve"> </v>
      </c>
    </row>
    <row r="1067" spans="25:26" x14ac:dyDescent="0.45">
      <c r="Y1067" t="str">
        <f ca="1"/>
        <v>"Nancarrow, Mr. William Henry","no","male",33,"3rd"</v>
      </c>
      <c r="Z1067" t="str">
        <f ca="1"/>
        <v xml:space="preserve"> </v>
      </c>
    </row>
    <row r="1068" spans="25:26" x14ac:dyDescent="0.45">
      <c r="Y1068" t="str">
        <f ca="1"/>
        <v>"Nankoff, Mr. Minko","no","male",NA,"3rd"</v>
      </c>
      <c r="Z1068" t="str">
        <f ca="1"/>
        <v xml:space="preserve"> </v>
      </c>
    </row>
    <row r="1069" spans="25:26" x14ac:dyDescent="0.45">
      <c r="Y1069" t="str">
        <f ca="1"/>
        <v>"Nasr, Mr. Mustafa","no","male",NA,"3rd"</v>
      </c>
      <c r="Z1069" t="str">
        <f ca="1"/>
        <v xml:space="preserve"> </v>
      </c>
    </row>
    <row r="1070" spans="25:26" x14ac:dyDescent="0.45">
      <c r="Y1070" t="str">
        <f ca="1"/>
        <v>"Naughton, Miss. Hannah","no","female",NA,"3rd"</v>
      </c>
      <c r="Z1070" t="str">
        <f ca="1"/>
        <v xml:space="preserve"> </v>
      </c>
    </row>
    <row r="1071" spans="25:26" x14ac:dyDescent="0.45">
      <c r="Y1071" t="str">
        <f ca="1"/>
        <v>"Nenkoff, Mr. Christo","no","male",NA,"3rd"</v>
      </c>
      <c r="Z1071" t="str">
        <f ca="1"/>
        <v xml:space="preserve"> </v>
      </c>
    </row>
    <row r="1072" spans="25:26" x14ac:dyDescent="0.45">
      <c r="Y1072" t="str">
        <f ca="1"/>
        <v>"Nicola-Yarred, Master. Elias","yes","male",12,"3rd"</v>
      </c>
      <c r="Z1072" t="str">
        <f ca="1"/>
        <v xml:space="preserve"> </v>
      </c>
    </row>
    <row r="1073" spans="25:26" x14ac:dyDescent="0.45">
      <c r="Y1073" t="str">
        <f ca="1"/>
        <v>"Nicola-Yarred, Miss. Jamila","yes","female",14,"3rd"</v>
      </c>
      <c r="Z1073" t="str">
        <f ca="1"/>
        <v xml:space="preserve"> </v>
      </c>
    </row>
    <row r="1074" spans="25:26" x14ac:dyDescent="0.45">
      <c r="Y1074" t="str">
        <f ca="1"/>
        <v>"Nieminen, Miss. Manta Josefina","no","female",29,"3rd"</v>
      </c>
      <c r="Z1074" t="str">
        <f ca="1"/>
        <v xml:space="preserve"> </v>
      </c>
    </row>
    <row r="1075" spans="25:26" x14ac:dyDescent="0.45">
      <c r="Y1075" t="str">
        <f ca="1"/>
        <v>"Niklasson, Mr. Samuel","no","male",28,"3rd"</v>
      </c>
      <c r="Z1075" t="str">
        <f ca="1"/>
        <v xml:space="preserve"> </v>
      </c>
    </row>
    <row r="1076" spans="25:26" x14ac:dyDescent="0.45">
      <c r="Y1076" t="str">
        <f ca="1"/>
        <v>"Nilsson, Miss. Berta Olivia","yes","female",18,"3rd"</v>
      </c>
      <c r="Z1076" t="str">
        <f ca="1"/>
        <v xml:space="preserve"> </v>
      </c>
    </row>
    <row r="1077" spans="25:26" x14ac:dyDescent="0.45">
      <c r="Y1077" t="str">
        <f ca="1"/>
        <v>"Nilsson, Miss. Helmina Josefina","yes","female",26,"3rd"</v>
      </c>
      <c r="Z1077" t="str">
        <f ca="1"/>
        <v xml:space="preserve"> </v>
      </c>
    </row>
    <row r="1078" spans="25:26" x14ac:dyDescent="0.45">
      <c r="Y1078" t="str">
        <f ca="1"/>
        <v>"Nilsson, Mr. August Ferdinand","no","male",21,"3rd"</v>
      </c>
      <c r="Z1078" t="str">
        <f ca="1"/>
        <v xml:space="preserve"> </v>
      </c>
    </row>
    <row r="1079" spans="25:26" x14ac:dyDescent="0.45">
      <c r="Y1079" t="str">
        <f ca="1"/>
        <v>"Nirva, Mr. Iisakki Antino Aijo","no","male",41,"3rd"</v>
      </c>
      <c r="Z1079" t="str">
        <f ca="1"/>
        <v xml:space="preserve"> </v>
      </c>
    </row>
    <row r="1080" spans="25:26" x14ac:dyDescent="0.45">
      <c r="Y1080" t="str">
        <f ca="1"/>
        <v>"Niskanen, Mr. Juha","yes","male",39,"3rd"</v>
      </c>
      <c r="Z1080" t="str">
        <f ca="1"/>
        <v xml:space="preserve"> </v>
      </c>
    </row>
    <row r="1081" spans="25:26" x14ac:dyDescent="0.45">
      <c r="Y1081" t="str">
        <f ca="1"/>
        <v>"Nosworthy, Mr. Richard Cater","no","male",21,"3rd"</v>
      </c>
      <c r="Z1081" t="str">
        <f ca="1"/>
        <v xml:space="preserve"> </v>
      </c>
    </row>
    <row r="1082" spans="25:26" x14ac:dyDescent="0.45">
      <c r="Y1082" t="str">
        <f ca="1"/>
        <v>"Novel, Mr. Mansouer","no","male",28.5,"3rd"</v>
      </c>
      <c r="Z1082" t="str">
        <f ca="1"/>
        <v xml:space="preserve"> </v>
      </c>
    </row>
    <row r="1083" spans="25:26" x14ac:dyDescent="0.45">
      <c r="Y1083" t="str">
        <f ca="1"/>
        <v>"Nysten, Miss. Anna Sofia","yes","female",22,"3rd"</v>
      </c>
      <c r="Z1083" t="str">
        <f ca="1"/>
        <v xml:space="preserve"> </v>
      </c>
    </row>
    <row r="1084" spans="25:26" x14ac:dyDescent="0.45">
      <c r="Y1084" t="str">
        <f ca="1"/>
        <v>"Nysveen, Mr. Johan Hansen","no","male",61,"3rd"</v>
      </c>
      <c r="Z1084" t="str">
        <f ca="1"/>
        <v xml:space="preserve"> </v>
      </c>
    </row>
    <row r="1085" spans="25:26" x14ac:dyDescent="0.45">
      <c r="Y1085" t="str">
        <f ca="1"/>
        <v>"O'Brien, Mr. Thomas","no","male",NA,"3rd"</v>
      </c>
      <c r="Z1085" t="str">
        <f ca="1"/>
        <v xml:space="preserve"> </v>
      </c>
    </row>
    <row r="1086" spans="25:26" x14ac:dyDescent="0.45">
      <c r="Y1086" t="str">
        <f ca="1"/>
        <v>"O'Brien, Mr. Timothy","no","male",NA,"3rd"</v>
      </c>
      <c r="Z1086" t="str">
        <f ca="1"/>
        <v xml:space="preserve"> </v>
      </c>
    </row>
    <row r="1087" spans="25:26" x14ac:dyDescent="0.45">
      <c r="Y1087" t="str">
        <f ca="1"/>
        <v>"O'Brien, Mrs. Thomas (Johanna ","yes","female",NA,"3rd"</v>
      </c>
      <c r="Z1087" t="str">
        <f ca="1"/>
        <v xml:space="preserve"> </v>
      </c>
    </row>
    <row r="1088" spans="25:26" x14ac:dyDescent="0.45">
      <c r="Y1088" t="str">
        <f ca="1"/>
        <v>"O'Connell, Mr. Patrick D","no","male",NA,"3rd"</v>
      </c>
      <c r="Z1088" t="str">
        <f ca="1"/>
        <v xml:space="preserve"> </v>
      </c>
    </row>
    <row r="1089" spans="25:26" x14ac:dyDescent="0.45">
      <c r="Y1089" t="str">
        <f ca="1"/>
        <v>"O'Connor, Mr. Maurice","no","male",NA,"3rd"</v>
      </c>
      <c r="Z1089" t="str">
        <f ca="1"/>
        <v xml:space="preserve"> </v>
      </c>
    </row>
    <row r="1090" spans="25:26" x14ac:dyDescent="0.45">
      <c r="Y1090" t="str">
        <f ca="1"/>
        <v>"O'Connor, Mr. Patrick","no","male",NA,"3rd"</v>
      </c>
      <c r="Z1090" t="str">
        <f ca="1"/>
        <v xml:space="preserve"> </v>
      </c>
    </row>
    <row r="1091" spans="25:26" x14ac:dyDescent="0.45">
      <c r="Y1091" t="str">
        <f ca="1"/>
        <v>"Odahl, Mr. Nils Martin","no","male",23,"3rd"</v>
      </c>
      <c r="Z1091" t="str">
        <f ca="1"/>
        <v xml:space="preserve"> </v>
      </c>
    </row>
    <row r="1092" spans="25:26" x14ac:dyDescent="0.45">
      <c r="Y1092" t="str">
        <f ca="1"/>
        <v>"O'Donoghue, Ms. Bridget","no","female",NA,"3rd"</v>
      </c>
      <c r="Z1092" t="str">
        <f ca="1"/>
        <v xml:space="preserve"> </v>
      </c>
    </row>
    <row r="1093" spans="25:26" x14ac:dyDescent="0.45">
      <c r="Y1093" t="str">
        <f ca="1"/>
        <v>"O'Driscoll, Miss. Bridget","yes","female",NA,"3rd"</v>
      </c>
      <c r="Z1093" t="str">
        <f ca="1"/>
        <v xml:space="preserve"> </v>
      </c>
    </row>
    <row r="1094" spans="25:26" x14ac:dyDescent="0.45">
      <c r="Y1094" t="str">
        <f ca="1"/>
        <v>"O'Dwyer, Miss. Ellen Nellie","yes","female",NA,"3rd"</v>
      </c>
      <c r="Z1094" t="str">
        <f ca="1"/>
        <v xml:space="preserve"> </v>
      </c>
    </row>
    <row r="1095" spans="25:26" x14ac:dyDescent="0.45">
      <c r="Y1095" t="str">
        <f ca="1"/>
        <v>"Ohman, Miss. Velin","yes","female",22,"3rd"</v>
      </c>
      <c r="Z1095" t="str">
        <f ca="1"/>
        <v xml:space="preserve"> </v>
      </c>
    </row>
    <row r="1096" spans="25:26" x14ac:dyDescent="0.45">
      <c r="Y1096" t="str">
        <f ca="1"/>
        <v>"O'Keefe, Mr. Patrick","yes","male",NA,"3rd"</v>
      </c>
      <c r="Z1096" t="str">
        <f ca="1"/>
        <v xml:space="preserve"> </v>
      </c>
    </row>
    <row r="1097" spans="25:26" x14ac:dyDescent="0.45">
      <c r="Y1097" t="str">
        <f ca="1"/>
        <v>"O'Leary, Miss. Hanora Norah","yes","female",NA,"3rd"</v>
      </c>
      <c r="Z1097" t="str">
        <f ca="1"/>
        <v xml:space="preserve"> </v>
      </c>
    </row>
    <row r="1098" spans="25:26" x14ac:dyDescent="0.45">
      <c r="Y1098" t="str">
        <f ca="1"/>
        <v>"Olsen, Master. Artur Karl","yes","male",9,"3rd"</v>
      </c>
      <c r="Z1098" t="str">
        <f ca="1"/>
        <v xml:space="preserve"> </v>
      </c>
    </row>
    <row r="1099" spans="25:26" x14ac:dyDescent="0.45">
      <c r="Y1099" t="str">
        <f ca="1"/>
        <v>"Olsen, Mr. Henry Margido","no","male",28,"3rd"</v>
      </c>
      <c r="Z1099" t="str">
        <f ca="1"/>
        <v xml:space="preserve"> </v>
      </c>
    </row>
    <row r="1100" spans="25:26" x14ac:dyDescent="0.45">
      <c r="Y1100" t="str">
        <f ca="1"/>
        <v>"Olsen, Mr. Karl Siegwart Andrea","no","male",42,"3rd"</v>
      </c>
      <c r="Z1100" t="str">
        <f ca="1"/>
        <v xml:space="preserve"> </v>
      </c>
    </row>
    <row r="1101" spans="25:26" x14ac:dyDescent="0.45">
      <c r="Y1101" t="str">
        <f ca="1"/>
        <v>"Olsen, Mr. Ole Martin","no","male",NA,"3rd"</v>
      </c>
      <c r="Z1101" t="str">
        <f ca="1"/>
        <v xml:space="preserve"> </v>
      </c>
    </row>
    <row r="1102" spans="25:26" x14ac:dyDescent="0.45">
      <c r="Y1102" t="str">
        <f ca="1"/>
        <v>"Olsson, Miss. Elina","no","female",31,"3rd"</v>
      </c>
      <c r="Z1102" t="str">
        <f ca="1"/>
        <v xml:space="preserve"> </v>
      </c>
    </row>
    <row r="1103" spans="25:26" x14ac:dyDescent="0.45">
      <c r="Y1103" t="str">
        <f ca="1"/>
        <v>"Olsson, Mr. Nils Johan Goransso","no","male",28,"3rd"</v>
      </c>
      <c r="Z1103" t="str">
        <f ca="1"/>
        <v xml:space="preserve"> </v>
      </c>
    </row>
    <row r="1104" spans="25:26" x14ac:dyDescent="0.45">
      <c r="Y1104" t="str">
        <f ca="1"/>
        <v>"Olsson, Mr. Oscar Wilhelm","yes","male",32,"3rd"</v>
      </c>
      <c r="Z1104" t="str">
        <f ca="1"/>
        <v xml:space="preserve"> </v>
      </c>
    </row>
    <row r="1105" spans="25:26" x14ac:dyDescent="0.45">
      <c r="Y1105" t="str">
        <f ca="1"/>
        <v>"Olsvigen, Mr. Thor Anderson","no","male",20,"3rd"</v>
      </c>
      <c r="Z1105" t="str">
        <f ca="1"/>
        <v xml:space="preserve"> </v>
      </c>
    </row>
    <row r="1106" spans="25:26" x14ac:dyDescent="0.45">
      <c r="Y1106" t="str">
        <f ca="1"/>
        <v>"Oreskovic, Miss. Jelka","no","female",23,"3rd"</v>
      </c>
      <c r="Z1106" t="str">
        <f ca="1"/>
        <v xml:space="preserve"> </v>
      </c>
    </row>
    <row r="1107" spans="25:26" x14ac:dyDescent="0.45">
      <c r="Y1107" t="str">
        <f ca="1"/>
        <v>"Oreskovic, Miss. Marija","no","female",20,"3rd"</v>
      </c>
      <c r="Z1107" t="str">
        <f ca="1"/>
        <v xml:space="preserve"> </v>
      </c>
    </row>
    <row r="1108" spans="25:26" x14ac:dyDescent="0.45">
      <c r="Y1108" t="str">
        <f ca="1"/>
        <v>"Oreskovic, Mr. Luka","no","male",20,"3rd"</v>
      </c>
      <c r="Z1108" t="str">
        <f ca="1"/>
        <v xml:space="preserve"> </v>
      </c>
    </row>
    <row r="1109" spans="25:26" x14ac:dyDescent="0.45">
      <c r="Y1109" t="str">
        <f ca="1"/>
        <v>"Osen, Mr. Olaf Elon","no","male",16,"3rd"</v>
      </c>
      <c r="Z1109" t="str">
        <f ca="1"/>
        <v xml:space="preserve"> </v>
      </c>
    </row>
    <row r="1110" spans="25:26" x14ac:dyDescent="0.45">
      <c r="Y1110" t="str">
        <f ca="1"/>
        <v>"Osman, Mrs. Mara","yes","female",31,"3rd"</v>
      </c>
      <c r="Z1110" t="str">
        <f ca="1"/>
        <v xml:space="preserve"> </v>
      </c>
    </row>
    <row r="1111" spans="25:26" x14ac:dyDescent="0.45">
      <c r="Y1111" t="str">
        <f ca="1"/>
        <v>"O'Sullivan, Miss. Bridget Mary","no","female",NA,"3rd"</v>
      </c>
      <c r="Z1111" t="str">
        <f ca="1"/>
        <v xml:space="preserve"> </v>
      </c>
    </row>
    <row r="1112" spans="25:26" x14ac:dyDescent="0.45">
      <c r="Y1112" t="str">
        <f ca="1"/>
        <v>"Palsson, Master. Gosta Leonard","no","male",2,"3rd"</v>
      </c>
      <c r="Z1112" t="str">
        <f ca="1"/>
        <v xml:space="preserve"> </v>
      </c>
    </row>
    <row r="1113" spans="25:26" x14ac:dyDescent="0.45">
      <c r="Y1113" t="str">
        <f ca="1"/>
        <v>"Palsson, Master. Paul Folke","no","male",6,"3rd"</v>
      </c>
      <c r="Z1113" t="str">
        <f ca="1"/>
        <v xml:space="preserve"> </v>
      </c>
    </row>
    <row r="1114" spans="25:26" x14ac:dyDescent="0.45">
      <c r="Y1114" t="str">
        <f ca="1"/>
        <v>"Palsson, Miss. Stina Viola","no","female",3,"3rd"</v>
      </c>
      <c r="Z1114" t="str">
        <f ca="1"/>
        <v xml:space="preserve"> </v>
      </c>
    </row>
    <row r="1115" spans="25:26" x14ac:dyDescent="0.45">
      <c r="Y1115" t="str">
        <f ca="1"/>
        <v>"Palsson, Miss. Torborg Danira","no","female",8,"3rd"</v>
      </c>
      <c r="Z1115" t="str">
        <f ca="1"/>
        <v xml:space="preserve"> </v>
      </c>
    </row>
    <row r="1116" spans="25:26" x14ac:dyDescent="0.45">
      <c r="Y1116" t="str">
        <f ca="1"/>
        <v>"Palsson, Mrs. Nils (Alma Cornel","no","female",29,"3rd"</v>
      </c>
      <c r="Z1116" t="str">
        <f ca="1"/>
        <v xml:space="preserve"> </v>
      </c>
    </row>
    <row r="1117" spans="25:26" x14ac:dyDescent="0.45">
      <c r="Y1117" t="str">
        <f ca="1"/>
        <v>"Panula, Master. Eino Viljami","no","male",1,"3rd"</v>
      </c>
      <c r="Z1117" t="str">
        <f ca="1"/>
        <v xml:space="preserve"> </v>
      </c>
    </row>
    <row r="1118" spans="25:26" x14ac:dyDescent="0.45">
      <c r="Y1118" t="str">
        <f ca="1"/>
        <v>"Panula, Master. Juha Niilo","no","male",7,"3rd"</v>
      </c>
      <c r="Z1118" t="str">
        <f ca="1"/>
        <v xml:space="preserve"> </v>
      </c>
    </row>
    <row r="1119" spans="25:26" x14ac:dyDescent="0.45">
      <c r="Y1119" t="str">
        <f ca="1"/>
        <v>"Panula, Master. Urho Abraham","no","male",2,"3rd"</v>
      </c>
      <c r="Z1119" t="str">
        <f ca="1"/>
        <v xml:space="preserve"> </v>
      </c>
    </row>
    <row r="1120" spans="25:26" x14ac:dyDescent="0.45">
      <c r="Y1120" t="str">
        <f ca="1"/>
        <v>"Panula, Mr. Ernesti Arvid","no","male",16,"3rd"</v>
      </c>
      <c r="Z1120" t="str">
        <f ca="1"/>
        <v xml:space="preserve"> </v>
      </c>
    </row>
    <row r="1121" spans="25:26" x14ac:dyDescent="0.45">
      <c r="Y1121" t="str">
        <f ca="1"/>
        <v>"Panula, Mr. Jaako Arnold","no","male",14,"3rd"</v>
      </c>
      <c r="Z1121" t="str">
        <f ca="1"/>
        <v xml:space="preserve"> </v>
      </c>
    </row>
    <row r="1122" spans="25:26" x14ac:dyDescent="0.45">
      <c r="Y1122" t="str">
        <f ca="1"/>
        <v>"Panula, Mrs. Juha (Maria Emilia","no","female",41,"3rd"</v>
      </c>
      <c r="Z1122" t="str">
        <f ca="1"/>
        <v xml:space="preserve"> </v>
      </c>
    </row>
    <row r="1123" spans="25:26" x14ac:dyDescent="0.45">
      <c r="Y1123" t="str">
        <f ca="1"/>
        <v>"Pasic, Mr. Jakob","no","male",21,"3rd"</v>
      </c>
      <c r="Z1123" t="str">
        <f ca="1"/>
        <v xml:space="preserve"> </v>
      </c>
    </row>
    <row r="1124" spans="25:26" x14ac:dyDescent="0.45">
      <c r="Y1124" t="str">
        <f ca="1"/>
        <v>"Patchett, Mr. George","no","male",19,"3rd"</v>
      </c>
      <c r="Z1124" t="str">
        <f ca="1"/>
        <v xml:space="preserve"> </v>
      </c>
    </row>
    <row r="1125" spans="25:26" x14ac:dyDescent="0.45">
      <c r="Y1125" t="str">
        <f ca="1"/>
        <v>"Paulner, Mr. Uscher","no","male",NA,"3rd"</v>
      </c>
      <c r="Z1125" t="str">
        <f ca="1"/>
        <v xml:space="preserve"> </v>
      </c>
    </row>
    <row r="1126" spans="25:26" x14ac:dyDescent="0.45">
      <c r="Y1126" t="str">
        <f ca="1"/>
        <v>"Pavlovic, Mr. Stefo","no","male",32,"3rd"</v>
      </c>
      <c r="Z1126" t="str">
        <f ca="1"/>
        <v xml:space="preserve"> </v>
      </c>
    </row>
    <row r="1127" spans="25:26" x14ac:dyDescent="0.45">
      <c r="Y1127" t="str">
        <f ca="1"/>
        <v>"Peacock, Master. Alfred Edward","no","male",0.75,"3rd"</v>
      </c>
      <c r="Z1127" t="str">
        <f ca="1"/>
        <v xml:space="preserve"> </v>
      </c>
    </row>
    <row r="1128" spans="25:26" x14ac:dyDescent="0.45">
      <c r="Y1128" t="str">
        <f ca="1"/>
        <v>"Peacock, Miss. Treasteall","no","female",3,"3rd"</v>
      </c>
      <c r="Z1128" t="str">
        <f ca="1"/>
        <v xml:space="preserve"> </v>
      </c>
    </row>
    <row r="1129" spans="25:26" x14ac:dyDescent="0.45">
      <c r="Y1129" t="str">
        <f ca="1"/>
        <v>"Peacock, Mrs. Benjamin (Edith N","no","female",26,"3rd"</v>
      </c>
      <c r="Z1129" t="str">
        <f ca="1"/>
        <v xml:space="preserve"> </v>
      </c>
    </row>
    <row r="1130" spans="25:26" x14ac:dyDescent="0.45">
      <c r="Y1130" t="str">
        <f ca="1"/>
        <v>"Pearce, Mr. Ernest","no","male",NA,"3rd"</v>
      </c>
      <c r="Z1130" t="str">
        <f ca="1"/>
        <v xml:space="preserve"> </v>
      </c>
    </row>
    <row r="1131" spans="25:26" x14ac:dyDescent="0.45">
      <c r="Y1131" t="str">
        <f ca="1"/>
        <v>"Pedersen, Mr. Olaf","no","male",NA,"3rd"</v>
      </c>
      <c r="Z1131" t="str">
        <f ca="1"/>
        <v xml:space="preserve"> </v>
      </c>
    </row>
    <row r="1132" spans="25:26" x14ac:dyDescent="0.45">
      <c r="Y1132" t="str">
        <f ca="1"/>
        <v>"Peduzzi, Mr. Joseph","no","male",NA,"3rd"</v>
      </c>
      <c r="Z1132" t="str">
        <f ca="1"/>
        <v xml:space="preserve"> </v>
      </c>
    </row>
    <row r="1133" spans="25:26" x14ac:dyDescent="0.45">
      <c r="Y1133" t="str">
        <f ca="1"/>
        <v>"Pekoniemi, Mr. Edvard","no","male",21,"3rd"</v>
      </c>
      <c r="Z1133" t="str">
        <f ca="1"/>
        <v xml:space="preserve"> </v>
      </c>
    </row>
    <row r="1134" spans="25:26" x14ac:dyDescent="0.45">
      <c r="Y1134" t="str">
        <f ca="1"/>
        <v>"Peltomaki, Mr. Nikolai Johannes","no","male",25,"3rd"</v>
      </c>
      <c r="Z1134" t="str">
        <f ca="1"/>
        <v xml:space="preserve"> </v>
      </c>
    </row>
    <row r="1135" spans="25:26" x14ac:dyDescent="0.45">
      <c r="Y1135" t="str">
        <f ca="1"/>
        <v>"Perkin, Mr. John Henry","no","male",22,"3rd"</v>
      </c>
      <c r="Z1135" t="str">
        <f ca="1"/>
        <v xml:space="preserve"> </v>
      </c>
    </row>
    <row r="1136" spans="25:26" x14ac:dyDescent="0.45">
      <c r="Y1136" t="str">
        <f ca="1"/>
        <v>"Persson, Mr. Ernst Ulrik","yes","male",25,"3rd"</v>
      </c>
      <c r="Z1136" t="str">
        <f ca="1"/>
        <v xml:space="preserve"> </v>
      </c>
    </row>
    <row r="1137" spans="25:26" x14ac:dyDescent="0.45">
      <c r="Y1137" t="str">
        <f ca="1"/>
        <v>"Peter, Master. Michael J","yes","male",NA,"3rd"</v>
      </c>
      <c r="Z1137" t="str">
        <f ca="1"/>
        <v xml:space="preserve"> </v>
      </c>
    </row>
    <row r="1138" spans="25:26" x14ac:dyDescent="0.45">
      <c r="Y1138" t="str">
        <f ca="1"/>
        <v>"Peter, Miss. Anna","yes","female",NA,"3rd"</v>
      </c>
      <c r="Z1138" t="str">
        <f ca="1"/>
        <v xml:space="preserve"> </v>
      </c>
    </row>
    <row r="1139" spans="25:26" x14ac:dyDescent="0.45">
      <c r="Y1139" t="str">
        <f ca="1"/>
        <v>"Peter, Mrs. Catherine (Catherin","yes","female",NA,"3rd"</v>
      </c>
      <c r="Z1139" t="str">
        <f ca="1"/>
        <v xml:space="preserve"> </v>
      </c>
    </row>
    <row r="1140" spans="25:26" x14ac:dyDescent="0.45">
      <c r="Y1140" t="str">
        <f ca="1"/>
        <v>"Peters, Miss. Katie","no","female",NA,"3rd"</v>
      </c>
      <c r="Z1140" t="str">
        <f ca="1"/>
        <v xml:space="preserve"> </v>
      </c>
    </row>
    <row r="1141" spans="25:26" x14ac:dyDescent="0.45">
      <c r="Y1141" t="str">
        <f ca="1"/>
        <v>"Petersen, Mr. Marius","no","male",24,"3rd"</v>
      </c>
      <c r="Z1141" t="str">
        <f ca="1"/>
        <v xml:space="preserve"> </v>
      </c>
    </row>
    <row r="1142" spans="25:26" x14ac:dyDescent="0.45">
      <c r="Y1142" t="str">
        <f ca="1"/>
        <v>"Petranec, Miss. Matilda","no","female",28,"3rd"</v>
      </c>
      <c r="Z1142" t="str">
        <f ca="1"/>
        <v xml:space="preserve"> </v>
      </c>
    </row>
    <row r="1143" spans="25:26" x14ac:dyDescent="0.45">
      <c r="Y1143" t="str">
        <f ca="1"/>
        <v>"Petroff, Mr. Nedelio","no","male",19,"3rd"</v>
      </c>
      <c r="Z1143" t="str">
        <f ca="1"/>
        <v xml:space="preserve"> </v>
      </c>
    </row>
    <row r="1144" spans="25:26" x14ac:dyDescent="0.45">
      <c r="Y1144" t="str">
        <f ca="1"/>
        <v>"Petroff, Mr. Pastcho (Pentcho","no","male",NA,"3rd"</v>
      </c>
      <c r="Z1144" t="str">
        <f ca="1"/>
        <v xml:space="preserve"> </v>
      </c>
    </row>
    <row r="1145" spans="25:26" x14ac:dyDescent="0.45">
      <c r="Y1145" t="str">
        <f ca="1"/>
        <v>"Petterson, Mr. Johan Emil","no","male",25,"3rd"</v>
      </c>
      <c r="Z1145" t="str">
        <f ca="1"/>
        <v xml:space="preserve"> </v>
      </c>
    </row>
    <row r="1146" spans="25:26" x14ac:dyDescent="0.45">
      <c r="Y1146" t="str">
        <f ca="1"/>
        <v>"Pettersson, Miss. Ellen Natalia","no","female",18,"3rd"</v>
      </c>
      <c r="Z1146" t="str">
        <f ca="1"/>
        <v xml:space="preserve"> </v>
      </c>
    </row>
    <row r="1147" spans="25:26" x14ac:dyDescent="0.45">
      <c r="Y1147" t="str">
        <f ca="1"/>
        <v>"Pickard, Mr. Berk (Berk Trembis","yes","male",32,"3rd"</v>
      </c>
      <c r="Z1147" t="str">
        <f ca="1"/>
        <v xml:space="preserve"> </v>
      </c>
    </row>
    <row r="1148" spans="25:26" x14ac:dyDescent="0.45">
      <c r="Y1148" t="str">
        <f ca="1"/>
        <v>"Plotcharsky, Mr. Vasil","no","male",NA,"3rd"</v>
      </c>
      <c r="Z1148" t="str">
        <f ca="1"/>
        <v xml:space="preserve"> </v>
      </c>
    </row>
    <row r="1149" spans="25:26" x14ac:dyDescent="0.45">
      <c r="Y1149" t="str">
        <f ca="1"/>
        <v>"Pokrnic, Mr. Mate","no","male",17,"3rd"</v>
      </c>
      <c r="Z1149" t="str">
        <f ca="1"/>
        <v xml:space="preserve"> </v>
      </c>
    </row>
    <row r="1150" spans="25:26" x14ac:dyDescent="0.45">
      <c r="Y1150" t="str">
        <f ca="1"/>
        <v>"Pokrnic, Mr. Tome","no","male",24,"3rd"</v>
      </c>
      <c r="Z1150" t="str">
        <f ca="1"/>
        <v xml:space="preserve"> </v>
      </c>
    </row>
    <row r="1151" spans="25:26" x14ac:dyDescent="0.45">
      <c r="Y1151" t="str">
        <f ca="1"/>
        <v>"Radeff, Mr. Alexander","no","male",NA,"3rd"</v>
      </c>
      <c r="Z1151" t="str">
        <f ca="1"/>
        <v xml:space="preserve"> </v>
      </c>
    </row>
    <row r="1152" spans="25:26" x14ac:dyDescent="0.45">
      <c r="Y1152" t="str">
        <f ca="1"/>
        <v>"Rasmussen, Mrs. (Lena Jacobsen","no","female",NA,"3rd"</v>
      </c>
      <c r="Z1152" t="str">
        <f ca="1"/>
        <v xml:space="preserve"> </v>
      </c>
    </row>
    <row r="1153" spans="25:26" x14ac:dyDescent="0.45">
      <c r="Y1153" t="str">
        <f ca="1"/>
        <v>"Razi, Mr. Raihed","no","male",NA,"3rd"</v>
      </c>
      <c r="Z1153" t="str">
        <f ca="1"/>
        <v xml:space="preserve"> </v>
      </c>
    </row>
    <row r="1154" spans="25:26" x14ac:dyDescent="0.45">
      <c r="Y1154" t="str">
        <f ca="1"/>
        <v>"Reed, Mr. James George","no","male",NA,"3rd"</v>
      </c>
      <c r="Z1154" t="str">
        <f ca="1"/>
        <v xml:space="preserve"> </v>
      </c>
    </row>
    <row r="1155" spans="25:26" x14ac:dyDescent="0.45">
      <c r="Y1155" t="str">
        <f ca="1"/>
        <v>"Rekic, Mr. Tido","no","male",38,"3rd"</v>
      </c>
      <c r="Z1155" t="str">
        <f ca="1"/>
        <v xml:space="preserve"> </v>
      </c>
    </row>
    <row r="1156" spans="25:26" x14ac:dyDescent="0.45">
      <c r="Y1156" t="str">
        <f ca="1"/>
        <v>"Reynolds, Mr. Harold J","no","male",21,"3rd"</v>
      </c>
      <c r="Z1156" t="str">
        <f ca="1"/>
        <v xml:space="preserve"> </v>
      </c>
    </row>
    <row r="1157" spans="25:26" x14ac:dyDescent="0.45">
      <c r="Y1157" t="str">
        <f ca="1"/>
        <v>"Rice, Master. Albert","no","male",10,"3rd"</v>
      </c>
      <c r="Z1157" t="str">
        <f ca="1"/>
        <v xml:space="preserve"> </v>
      </c>
    </row>
    <row r="1158" spans="25:26" x14ac:dyDescent="0.45">
      <c r="Y1158" t="str">
        <f ca="1"/>
        <v>"Rice, Master. Arthur","no","male",4,"3rd"</v>
      </c>
      <c r="Z1158" t="str">
        <f ca="1"/>
        <v xml:space="preserve"> </v>
      </c>
    </row>
    <row r="1159" spans="25:26" x14ac:dyDescent="0.45">
      <c r="Y1159" t="str">
        <f ca="1"/>
        <v>"Rice, Master. Eric","no","male",7,"3rd"</v>
      </c>
      <c r="Z1159" t="str">
        <f ca="1"/>
        <v xml:space="preserve"> </v>
      </c>
    </row>
    <row r="1160" spans="25:26" x14ac:dyDescent="0.45">
      <c r="Y1160" t="str">
        <f ca="1"/>
        <v>"Rice, Master. Eugene","no","male",2,"3rd"</v>
      </c>
      <c r="Z1160" t="str">
        <f ca="1"/>
        <v xml:space="preserve"> </v>
      </c>
    </row>
    <row r="1161" spans="25:26" x14ac:dyDescent="0.45">
      <c r="Y1161" t="str">
        <f ca="1"/>
        <v>"Rice, Master. George Hugh","no","male",8,"3rd"</v>
      </c>
      <c r="Z1161" t="str">
        <f ca="1"/>
        <v xml:space="preserve"> </v>
      </c>
    </row>
    <row r="1162" spans="25:26" x14ac:dyDescent="0.45">
      <c r="Y1162" t="str">
        <f ca="1"/>
        <v>"Rice, Mrs. William (Margaret No","no","female",39,"3rd"</v>
      </c>
      <c r="Z1162" t="str">
        <f ca="1"/>
        <v xml:space="preserve"> </v>
      </c>
    </row>
    <row r="1163" spans="25:26" x14ac:dyDescent="0.45">
      <c r="Y1163" t="str">
        <f ca="1"/>
        <v>"Riihivouri, Miss. Susanna Juhan","no","female",22,"3rd"</v>
      </c>
      <c r="Z1163" t="str">
        <f ca="1"/>
        <v xml:space="preserve"> </v>
      </c>
    </row>
    <row r="1164" spans="25:26" x14ac:dyDescent="0.45">
      <c r="Y1164" t="str">
        <f ca="1"/>
        <v>"Rintamaki, Mr. Matti","no","male",35,"3rd"</v>
      </c>
      <c r="Z1164" t="str">
        <f ca="1"/>
        <v xml:space="preserve"> </v>
      </c>
    </row>
    <row r="1165" spans="25:26" x14ac:dyDescent="0.45">
      <c r="Y1165" t="str">
        <f ca="1"/>
        <v>"Riordan, Miss. Johanna Hannah","yes","female",NA,"3rd"</v>
      </c>
      <c r="Z1165" t="str">
        <f ca="1"/>
        <v xml:space="preserve"> </v>
      </c>
    </row>
    <row r="1166" spans="25:26" x14ac:dyDescent="0.45">
      <c r="Y1166" t="str">
        <f ca="1"/>
        <v>"Risien, Mr. Samuel Beard","no","male",NA,"3rd"</v>
      </c>
      <c r="Z1166" t="str">
        <f ca="1"/>
        <v xml:space="preserve"> </v>
      </c>
    </row>
    <row r="1167" spans="25:26" x14ac:dyDescent="0.45">
      <c r="Y1167" t="str">
        <f ca="1"/>
        <v>"Risien, Mrs. Samuel (Emma)","no","female",NA,"3rd"</v>
      </c>
      <c r="Z1167" t="str">
        <f ca="1"/>
        <v xml:space="preserve"> </v>
      </c>
    </row>
    <row r="1168" spans="25:26" x14ac:dyDescent="0.45">
      <c r="Y1168" t="str">
        <f ca="1"/>
        <v>"Robins, Mr. Alexander A","no","male",50,"3rd"</v>
      </c>
      <c r="Z1168" t="str">
        <f ca="1"/>
        <v xml:space="preserve"> </v>
      </c>
    </row>
    <row r="1169" spans="25:26" x14ac:dyDescent="0.45">
      <c r="Y1169" t="str">
        <f ca="1"/>
        <v>"Robins, Mrs. Alexander A (Grace","no","female",47,"3rd"</v>
      </c>
      <c r="Z1169" t="str">
        <f ca="1"/>
        <v xml:space="preserve"> </v>
      </c>
    </row>
    <row r="1170" spans="25:26" x14ac:dyDescent="0.45">
      <c r="Y1170" t="str">
        <f ca="1"/>
        <v>"Rogers, Mr. William John","no","male",NA,"3rd"</v>
      </c>
      <c r="Z1170" t="str">
        <f ca="1"/>
        <v xml:space="preserve"> </v>
      </c>
    </row>
    <row r="1171" spans="25:26" x14ac:dyDescent="0.45">
      <c r="Y1171" t="str">
        <f ca="1"/>
        <v>"Rommetvedt, Mr. Knud Paust","no","male",NA,"3rd"</v>
      </c>
      <c r="Z1171" t="str">
        <f ca="1"/>
        <v xml:space="preserve"> </v>
      </c>
    </row>
    <row r="1172" spans="25:26" x14ac:dyDescent="0.45">
      <c r="Y1172" t="str">
        <f ca="1"/>
        <v>"Rosblom, Miss. Salli Helena","no","female",2,"3rd"</v>
      </c>
      <c r="Z1172" t="str">
        <f ca="1"/>
        <v xml:space="preserve"> </v>
      </c>
    </row>
    <row r="1173" spans="25:26" x14ac:dyDescent="0.45">
      <c r="Y1173" t="str">
        <f ca="1"/>
        <v>"Rosblom, Mr. Viktor Richard","no","male",18,"3rd"</v>
      </c>
      <c r="Z1173" t="str">
        <f ca="1"/>
        <v xml:space="preserve"> </v>
      </c>
    </row>
    <row r="1174" spans="25:26" x14ac:dyDescent="0.45">
      <c r="Y1174" t="str">
        <f ca="1"/>
        <v>"Rosblom, Mrs. Viktor (Helena Wi","no","female",41,"3rd"</v>
      </c>
      <c r="Z1174" t="str">
        <f ca="1"/>
        <v xml:space="preserve"> </v>
      </c>
    </row>
    <row r="1175" spans="25:26" x14ac:dyDescent="0.45">
      <c r="Y1175" t="str">
        <f ca="1"/>
        <v>"Roth, Miss. Sarah A","yes","female",NA,"3rd"</v>
      </c>
      <c r="Z1175" t="str">
        <f ca="1"/>
        <v xml:space="preserve"> </v>
      </c>
    </row>
    <row r="1176" spans="25:26" x14ac:dyDescent="0.45">
      <c r="Y1176" t="str">
        <f ca="1"/>
        <v>"Rouse, Mr. Richard Henry","no","male",50,"3rd"</v>
      </c>
      <c r="Z1176" t="str">
        <f ca="1"/>
        <v xml:space="preserve"> </v>
      </c>
    </row>
    <row r="1177" spans="25:26" x14ac:dyDescent="0.45">
      <c r="Y1177" t="str">
        <f ca="1"/>
        <v>"Rush, Mr. Alfred George John","no","male",16,"3rd"</v>
      </c>
      <c r="Z1177" t="str">
        <f ca="1"/>
        <v xml:space="preserve"> </v>
      </c>
    </row>
    <row r="1178" spans="25:26" x14ac:dyDescent="0.45">
      <c r="Y1178" t="str">
        <f ca="1"/>
        <v>"Ryan, Mr. Edward","yes","male",NA,"3rd"</v>
      </c>
      <c r="Z1178" t="str">
        <f ca="1"/>
        <v xml:space="preserve"> </v>
      </c>
    </row>
    <row r="1179" spans="25:26" x14ac:dyDescent="0.45">
      <c r="Y1179" t="str">
        <f ca="1"/>
        <v>"Ryan, Mr. Patrick","no","male",NA,"3rd"</v>
      </c>
      <c r="Z1179" t="str">
        <f ca="1"/>
        <v xml:space="preserve"> </v>
      </c>
    </row>
    <row r="1180" spans="25:26" x14ac:dyDescent="0.45">
      <c r="Y1180" t="str">
        <f ca="1"/>
        <v>"Saad, Mr. Amin","no","male",NA,"3rd"</v>
      </c>
      <c r="Z1180" t="str">
        <f ca="1"/>
        <v xml:space="preserve"> </v>
      </c>
    </row>
    <row r="1181" spans="25:26" x14ac:dyDescent="0.45">
      <c r="Y1181" t="str">
        <f ca="1"/>
        <v>"Saad, Mr. Khalil","no","male",25,"3rd"</v>
      </c>
      <c r="Z1181" t="str">
        <f ca="1"/>
        <v xml:space="preserve"> </v>
      </c>
    </row>
    <row r="1182" spans="25:26" x14ac:dyDescent="0.45">
      <c r="Y1182" t="str">
        <f ca="1"/>
        <v>"Saade, Mr. Jean Nassr","no","male",NA,"3rd"</v>
      </c>
      <c r="Z1182" t="str">
        <f ca="1"/>
        <v xml:space="preserve"> </v>
      </c>
    </row>
    <row r="1183" spans="25:26" x14ac:dyDescent="0.45">
      <c r="Y1183" t="str">
        <f ca="1"/>
        <v>"Sadlier, Mr. Matthew","no","male",NA,"3rd"</v>
      </c>
      <c r="Z1183" t="str">
        <f ca="1"/>
        <v xml:space="preserve"> </v>
      </c>
    </row>
    <row r="1184" spans="25:26" x14ac:dyDescent="0.45">
      <c r="Y1184" t="str">
        <f ca="1"/>
        <v>"Sadowitz, Mr. Harry","no","male",NA,"3rd"</v>
      </c>
      <c r="Z1184" t="str">
        <f ca="1"/>
        <v xml:space="preserve"> </v>
      </c>
    </row>
    <row r="1185" spans="25:26" x14ac:dyDescent="0.45">
      <c r="Y1185" t="str">
        <f ca="1"/>
        <v>"Saether, Mr. Simon Sivertsen","no","male",38.5,"3rd"</v>
      </c>
      <c r="Z1185" t="str">
        <f ca="1"/>
        <v xml:space="preserve"> </v>
      </c>
    </row>
    <row r="1186" spans="25:26" x14ac:dyDescent="0.45">
      <c r="Y1186" t="str">
        <f ca="1"/>
        <v>"Sage, Master. Thomas Henry","no","male",NA,"3rd"</v>
      </c>
      <c r="Z1186" t="str">
        <f ca="1"/>
        <v xml:space="preserve"> </v>
      </c>
    </row>
    <row r="1187" spans="25:26" x14ac:dyDescent="0.45">
      <c r="Y1187" t="str">
        <f ca="1"/>
        <v>"Sage, Master. William Henry","no","male",14.5,"3rd"</v>
      </c>
      <c r="Z1187" t="str">
        <f ca="1"/>
        <v xml:space="preserve"> </v>
      </c>
    </row>
    <row r="1188" spans="25:26" x14ac:dyDescent="0.45">
      <c r="Y1188" t="str">
        <f ca="1"/>
        <v>"Sage, Miss. Ada","no","female",NA,"3rd"</v>
      </c>
      <c r="Z1188" t="str">
        <f ca="1"/>
        <v xml:space="preserve"> </v>
      </c>
    </row>
    <row r="1189" spans="25:26" x14ac:dyDescent="0.45">
      <c r="Y1189" t="str">
        <f ca="1"/>
        <v>"Sage, Miss. Constance Gladys","no","female",NA,"3rd"</v>
      </c>
      <c r="Z1189" t="str">
        <f ca="1"/>
        <v xml:space="preserve"> </v>
      </c>
    </row>
    <row r="1190" spans="25:26" x14ac:dyDescent="0.45">
      <c r="Y1190" t="str">
        <f ca="1"/>
        <v>"Sage, Miss. Dorothy Edith Doll","no","female",NA,"3rd"</v>
      </c>
      <c r="Z1190" t="str">
        <f ca="1"/>
        <v xml:space="preserve"> </v>
      </c>
    </row>
    <row r="1191" spans="25:26" x14ac:dyDescent="0.45">
      <c r="Y1191" t="str">
        <f ca="1"/>
        <v>"Sage, Miss. Stella Anna","no","female",NA,"3rd"</v>
      </c>
      <c r="Z1191" t="str">
        <f ca="1"/>
        <v xml:space="preserve"> </v>
      </c>
    </row>
    <row r="1192" spans="25:26" x14ac:dyDescent="0.45">
      <c r="Y1192" t="str">
        <f ca="1"/>
        <v>"Sage, Mr. Douglas Bullen","no","male",NA,"3rd"</v>
      </c>
      <c r="Z1192" t="str">
        <f ca="1"/>
        <v xml:space="preserve"> </v>
      </c>
    </row>
    <row r="1193" spans="25:26" x14ac:dyDescent="0.45">
      <c r="Y1193" t="str">
        <f ca="1"/>
        <v>"Sage, Mr. Frederick","no","male",NA,"3rd"</v>
      </c>
      <c r="Z1193" t="str">
        <f ca="1"/>
        <v xml:space="preserve"> </v>
      </c>
    </row>
    <row r="1194" spans="25:26" x14ac:dyDescent="0.45">
      <c r="Y1194" t="str">
        <f ca="1"/>
        <v>"Sage, Mr. George John Jr","no","male",NA,"3rd"</v>
      </c>
      <c r="Z1194" t="str">
        <f ca="1"/>
        <v xml:space="preserve"> </v>
      </c>
    </row>
    <row r="1195" spans="25:26" x14ac:dyDescent="0.45">
      <c r="Y1195" t="str">
        <f ca="1"/>
        <v>"Sage, Mr. John George","no","male",NA,"3rd"</v>
      </c>
      <c r="Z1195" t="str">
        <f ca="1"/>
        <v xml:space="preserve"> </v>
      </c>
    </row>
    <row r="1196" spans="25:26" x14ac:dyDescent="0.45">
      <c r="Y1196" t="str">
        <f ca="1"/>
        <v>"Sage, Mrs. John (Annie Bullen)","no","female",NA,"3rd"</v>
      </c>
      <c r="Z1196" t="str">
        <f ca="1"/>
        <v xml:space="preserve"> </v>
      </c>
    </row>
    <row r="1197" spans="25:26" x14ac:dyDescent="0.45">
      <c r="Y1197" t="str">
        <f ca="1"/>
        <v>"Salander, Mr. Karl Johan","no","male",24,"3rd"</v>
      </c>
      <c r="Z1197" t="str">
        <f ca="1"/>
        <v xml:space="preserve"> </v>
      </c>
    </row>
    <row r="1198" spans="25:26" x14ac:dyDescent="0.45">
      <c r="Y1198" t="str">
        <f ca="1"/>
        <v>"Salkjelsvik, Miss. Anna Kristin","yes","female",21,"3rd"</v>
      </c>
      <c r="Z1198" t="str">
        <f ca="1"/>
        <v xml:space="preserve"> </v>
      </c>
    </row>
    <row r="1199" spans="25:26" x14ac:dyDescent="0.45">
      <c r="Y1199" t="str">
        <f ca="1"/>
        <v>"Salonen, Mr. Johan Werner","no","male",39,"3rd"</v>
      </c>
      <c r="Z1199" t="str">
        <f ca="1"/>
        <v xml:space="preserve"> </v>
      </c>
    </row>
    <row r="1200" spans="25:26" x14ac:dyDescent="0.45">
      <c r="Y1200" t="str">
        <f ca="1"/>
        <v>"Samaan, Mr. Elias","no","male",NA,"3rd"</v>
      </c>
      <c r="Z1200" t="str">
        <f ca="1"/>
        <v xml:space="preserve"> </v>
      </c>
    </row>
    <row r="1201" spans="25:26" x14ac:dyDescent="0.45">
      <c r="Y1201" t="str">
        <f ca="1"/>
        <v>"Samaan, Mr. Hanna","no","male",NA,"3rd"</v>
      </c>
      <c r="Z1201" t="str">
        <f ca="1"/>
        <v xml:space="preserve"> </v>
      </c>
    </row>
    <row r="1202" spans="25:26" x14ac:dyDescent="0.45">
      <c r="Y1202" t="str">
        <f ca="1"/>
        <v>"Samaan, Mr. Youssef","no","male",NA,"3rd"</v>
      </c>
      <c r="Z1202" t="str">
        <f ca="1"/>
        <v xml:space="preserve"> </v>
      </c>
    </row>
    <row r="1203" spans="25:26" x14ac:dyDescent="0.45">
      <c r="Y1203" t="str">
        <f ca="1"/>
        <v>"Sandstrom, Miss. Beatrice Irene","yes","female",1,"3rd"</v>
      </c>
      <c r="Z1203" t="str">
        <f ca="1"/>
        <v xml:space="preserve"> </v>
      </c>
    </row>
    <row r="1204" spans="25:26" x14ac:dyDescent="0.45">
      <c r="Y1204" t="str">
        <f ca="1"/>
        <v>"Sandstrom, Mrs. Hjalmar (Agnes","yes","female",24,"3rd"</v>
      </c>
      <c r="Z1204" t="str">
        <f ca="1"/>
        <v xml:space="preserve"> </v>
      </c>
    </row>
    <row r="1205" spans="25:26" x14ac:dyDescent="0.45">
      <c r="Y1205" t="str">
        <f ca="1"/>
        <v>"Sandstrom, Miss. Marguerite Rut","yes","female",4,"3rd"</v>
      </c>
      <c r="Z1205" t="str">
        <f ca="1"/>
        <v xml:space="preserve"> </v>
      </c>
    </row>
    <row r="1206" spans="25:26" x14ac:dyDescent="0.45">
      <c r="Y1206" t="str">
        <f ca="1"/>
        <v>"Sap, Mr. Julius","yes","male",25,"3rd"</v>
      </c>
      <c r="Z1206" t="str">
        <f ca="1"/>
        <v xml:space="preserve"> </v>
      </c>
    </row>
    <row r="1207" spans="25:26" x14ac:dyDescent="0.45">
      <c r="Y1207" t="str">
        <f ca="1"/>
        <v>"Saundercock, Mr. William Henry","no","male",20,"3rd"</v>
      </c>
      <c r="Z1207" t="str">
        <f ca="1"/>
        <v xml:space="preserve"> </v>
      </c>
    </row>
    <row r="1208" spans="25:26" x14ac:dyDescent="0.45">
      <c r="Y1208" t="str">
        <f ca="1"/>
        <v>"Sawyer, Mr. Frederick Charles","no","male",24.5,"3rd"</v>
      </c>
      <c r="Z1208" t="str">
        <f ca="1"/>
        <v xml:space="preserve"> </v>
      </c>
    </row>
    <row r="1209" spans="25:26" x14ac:dyDescent="0.45">
      <c r="Y1209" t="str">
        <f ca="1"/>
        <v>"Scanlan, Mr. James","no","male",NA,"3rd"</v>
      </c>
      <c r="Z1209" t="str">
        <f ca="1"/>
        <v xml:space="preserve"> </v>
      </c>
    </row>
    <row r="1210" spans="25:26" x14ac:dyDescent="0.45">
      <c r="Y1210" t="str">
        <f ca="1"/>
        <v>"Sdycoff, Mr. Todor","no","male",NA,"3rd"</v>
      </c>
      <c r="Z1210" t="str">
        <f ca="1"/>
        <v xml:space="preserve"> </v>
      </c>
    </row>
    <row r="1211" spans="25:26" x14ac:dyDescent="0.45">
      <c r="Y1211" t="str">
        <f ca="1"/>
        <v>"Shaughnessy, Mr. Patrick","no","male",NA,"3rd"</v>
      </c>
      <c r="Z1211" t="str">
        <f ca="1"/>
        <v xml:space="preserve"> </v>
      </c>
    </row>
    <row r="1212" spans="25:26" x14ac:dyDescent="0.45">
      <c r="Y1212" t="str">
        <f ca="1"/>
        <v>"Sheerlinck, Mr. Jan Baptist","yes","male",29,"3rd"</v>
      </c>
      <c r="Z1212" t="str">
        <f ca="1"/>
        <v xml:space="preserve"> </v>
      </c>
    </row>
    <row r="1213" spans="25:26" x14ac:dyDescent="0.45">
      <c r="Y1213" t="str">
        <f ca="1"/>
        <v>"Shellard, Mr. Frederick William","no","male",NA,"3rd"</v>
      </c>
      <c r="Z1213" t="str">
        <f ca="1"/>
        <v xml:space="preserve"> </v>
      </c>
    </row>
    <row r="1214" spans="25:26" x14ac:dyDescent="0.45">
      <c r="Y1214" t="str">
        <f ca="1"/>
        <v>"Shine, Miss. Ellen Natalia","yes","female",NA,"3rd"</v>
      </c>
      <c r="Z1214" t="str">
        <f ca="1"/>
        <v xml:space="preserve"> </v>
      </c>
    </row>
    <row r="1215" spans="25:26" x14ac:dyDescent="0.45">
      <c r="Y1215" t="str">
        <f ca="1"/>
        <v>"Shorney, Mr. Charles Joseph","no","male",NA,"3rd"</v>
      </c>
      <c r="Z1215" t="str">
        <f ca="1"/>
        <v xml:space="preserve"> </v>
      </c>
    </row>
    <row r="1216" spans="25:26" x14ac:dyDescent="0.45">
      <c r="Y1216" t="str">
        <f ca="1"/>
        <v>"Simmons, Mr. John","no","male",NA,"3rd"</v>
      </c>
      <c r="Z1216" t="str">
        <f ca="1"/>
        <v xml:space="preserve"> </v>
      </c>
    </row>
    <row r="1217" spans="25:26" x14ac:dyDescent="0.45">
      <c r="Y1217" t="str">
        <f ca="1"/>
        <v>"Sirayanian, Mr. Orsen","no","male",22,"3rd"</v>
      </c>
      <c r="Z1217" t="str">
        <f ca="1"/>
        <v xml:space="preserve"> </v>
      </c>
    </row>
    <row r="1218" spans="25:26" x14ac:dyDescent="0.45">
      <c r="Y1218" t="str">
        <f ca="1"/>
        <v>"Sirota, Mr. Maurice","no","male",NA,"3rd"</v>
      </c>
      <c r="Z1218" t="str">
        <f ca="1"/>
        <v xml:space="preserve"> </v>
      </c>
    </row>
    <row r="1219" spans="25:26" x14ac:dyDescent="0.45">
      <c r="Y1219" t="str">
        <f ca="1"/>
        <v>"Sivic, Mr. Husein","no","male",40,"3rd"</v>
      </c>
      <c r="Z1219" t="str">
        <f ca="1"/>
        <v xml:space="preserve"> </v>
      </c>
    </row>
    <row r="1220" spans="25:26" x14ac:dyDescent="0.45">
      <c r="Y1220" t="str">
        <f ca="1"/>
        <v>"Sivola, Mr. Antti Wilhelm","no","male",21,"3rd"</v>
      </c>
      <c r="Z1220" t="str">
        <f ca="1"/>
        <v xml:space="preserve"> </v>
      </c>
    </row>
    <row r="1221" spans="25:26" x14ac:dyDescent="0.45">
      <c r="Y1221" t="str">
        <f ca="1"/>
        <v>"Sjoblom, Miss. Anna Sofia","yes","female",18,"3rd"</v>
      </c>
      <c r="Z1221" t="str">
        <f ca="1"/>
        <v xml:space="preserve"> </v>
      </c>
    </row>
    <row r="1222" spans="25:26" x14ac:dyDescent="0.45">
      <c r="Y1222" t="str">
        <f ca="1"/>
        <v>"Skoog, Master. Harald","no","male",4,"3rd"</v>
      </c>
      <c r="Z1222" t="str">
        <f ca="1"/>
        <v xml:space="preserve"> </v>
      </c>
    </row>
    <row r="1223" spans="25:26" x14ac:dyDescent="0.45">
      <c r="Y1223" t="str">
        <f ca="1"/>
        <v>"Skoog, Master. Karl Thorsten","no","male",10,"3rd"</v>
      </c>
      <c r="Z1223" t="str">
        <f ca="1"/>
        <v xml:space="preserve"> </v>
      </c>
    </row>
    <row r="1224" spans="25:26" x14ac:dyDescent="0.45">
      <c r="Y1224" t="str">
        <f ca="1"/>
        <v>"Skoog, Miss. Mabel","no","female",9,"3rd"</v>
      </c>
      <c r="Z1224" t="str">
        <f ca="1"/>
        <v xml:space="preserve"> </v>
      </c>
    </row>
    <row r="1225" spans="25:26" x14ac:dyDescent="0.45">
      <c r="Y1225" t="str">
        <f ca="1"/>
        <v>"Skoog, Miss. Margit Elizabeth","no","female",2,"3rd"</v>
      </c>
      <c r="Z1225" t="str">
        <f ca="1"/>
        <v xml:space="preserve"> </v>
      </c>
    </row>
    <row r="1226" spans="25:26" x14ac:dyDescent="0.45">
      <c r="Y1226" t="str">
        <f ca="1"/>
        <v>"Skoog, Mr. Wilhelm","no","male",40,"3rd"</v>
      </c>
      <c r="Z1226" t="str">
        <f ca="1"/>
        <v xml:space="preserve"> </v>
      </c>
    </row>
    <row r="1227" spans="25:26" x14ac:dyDescent="0.45">
      <c r="Y1227" t="str">
        <f ca="1"/>
        <v>"Skoog, Mrs. William (Anna Bernh","no","female",45,"3rd"</v>
      </c>
      <c r="Z1227" t="str">
        <f ca="1"/>
        <v xml:space="preserve"> </v>
      </c>
    </row>
    <row r="1228" spans="25:26" x14ac:dyDescent="0.45">
      <c r="Y1228" t="str">
        <f ca="1"/>
        <v>"Slabenoff, Mr. Petco","no","male",NA,"3rd"</v>
      </c>
      <c r="Z1228" t="str">
        <f ca="1"/>
        <v xml:space="preserve"> </v>
      </c>
    </row>
    <row r="1229" spans="25:26" x14ac:dyDescent="0.45">
      <c r="Y1229" t="str">
        <f ca="1"/>
        <v>"Slocovski, Mr. Selman Francis","no","male",NA,"3rd"</v>
      </c>
      <c r="Z1229" t="str">
        <f ca="1"/>
        <v xml:space="preserve"> </v>
      </c>
    </row>
    <row r="1230" spans="25:26" x14ac:dyDescent="0.45">
      <c r="Y1230" t="str">
        <f ca="1"/>
        <v>"Smiljanic, Mr. Mile","no","male",NA,"3rd"</v>
      </c>
      <c r="Z1230" t="str">
        <f ca="1"/>
        <v xml:space="preserve"> </v>
      </c>
    </row>
    <row r="1231" spans="25:26" x14ac:dyDescent="0.45">
      <c r="Y1231" t="str">
        <f ca="1"/>
        <v>"Smith, Mr. Thomas","no","male",NA,"3rd"</v>
      </c>
      <c r="Z1231" t="str">
        <f ca="1"/>
        <v xml:space="preserve"> </v>
      </c>
    </row>
    <row r="1232" spans="25:26" x14ac:dyDescent="0.45">
      <c r="Y1232" t="str">
        <f ca="1"/>
        <v>"Smyth, Miss. Julia","yes","female",NA,"3rd"</v>
      </c>
      <c r="Z1232" t="str">
        <f ca="1"/>
        <v xml:space="preserve"> </v>
      </c>
    </row>
    <row r="1233" spans="25:26" x14ac:dyDescent="0.45">
      <c r="Y1233" t="str">
        <f ca="1"/>
        <v>"Soholt, Mr. Peter Andreas Lauri","no","male",19,"3rd"</v>
      </c>
      <c r="Z1233" t="str">
        <f ca="1"/>
        <v xml:space="preserve"> </v>
      </c>
    </row>
    <row r="1234" spans="25:26" x14ac:dyDescent="0.45">
      <c r="Y1234" t="str">
        <f ca="1"/>
        <v>"Somerton, Mr. Francis William","no","male",30,"3rd"</v>
      </c>
      <c r="Z1234" t="str">
        <f ca="1"/>
        <v xml:space="preserve"> </v>
      </c>
    </row>
    <row r="1235" spans="25:26" x14ac:dyDescent="0.45">
      <c r="Y1235" t="str">
        <f ca="1"/>
        <v>"Spector, Mr. Woolf","no","male",NA,"3rd"</v>
      </c>
      <c r="Z1235" t="str">
        <f ca="1"/>
        <v xml:space="preserve"> </v>
      </c>
    </row>
    <row r="1236" spans="25:26" x14ac:dyDescent="0.45">
      <c r="Y1236" t="str">
        <f ca="1"/>
        <v>"Spinner, Mr. Henry John","no","male",32,"3rd"</v>
      </c>
      <c r="Z1236" t="str">
        <f ca="1"/>
        <v xml:space="preserve"> </v>
      </c>
    </row>
    <row r="1237" spans="25:26" x14ac:dyDescent="0.45">
      <c r="Y1237" t="str">
        <f ca="1"/>
        <v>"Staneff, Mr. Ivan","no","male",NA,"3rd"</v>
      </c>
      <c r="Z1237" t="str">
        <f ca="1"/>
        <v xml:space="preserve"> </v>
      </c>
    </row>
    <row r="1238" spans="25:26" x14ac:dyDescent="0.45">
      <c r="Y1238" t="str">
        <f ca="1"/>
        <v>"Stankovic, Mr. Ivan","no","male",33,"3rd"</v>
      </c>
      <c r="Z1238" t="str">
        <f ca="1"/>
        <v xml:space="preserve"> </v>
      </c>
    </row>
    <row r="1239" spans="25:26" x14ac:dyDescent="0.45">
      <c r="Y1239" t="str">
        <f ca="1"/>
        <v>"Stanley, Miss. Amy Zillah Elsie","yes","female",23,"3rd"</v>
      </c>
      <c r="Z1239" t="str">
        <f ca="1"/>
        <v xml:space="preserve"> </v>
      </c>
    </row>
    <row r="1240" spans="25:26" x14ac:dyDescent="0.45">
      <c r="Y1240" t="str">
        <f ca="1"/>
        <v>"Stanley, Mr. Edward Roland","no","male",21,"3rd"</v>
      </c>
      <c r="Z1240" t="str">
        <f ca="1"/>
        <v xml:space="preserve"> </v>
      </c>
    </row>
    <row r="1241" spans="25:26" x14ac:dyDescent="0.45">
      <c r="Y1241" t="str">
        <f ca="1"/>
        <v>"Storey, Mr. Thomas","no","male",60.5,"3rd"</v>
      </c>
      <c r="Z1241" t="str">
        <f ca="1"/>
        <v xml:space="preserve"> </v>
      </c>
    </row>
    <row r="1242" spans="25:26" x14ac:dyDescent="0.45">
      <c r="Y1242" t="str">
        <f ca="1"/>
        <v>"Stoytcheff, Mr. Ilia","no","male",19,"3rd"</v>
      </c>
      <c r="Z1242" t="str">
        <f ca="1"/>
        <v xml:space="preserve"> </v>
      </c>
    </row>
    <row r="1243" spans="25:26" x14ac:dyDescent="0.45">
      <c r="Y1243" t="str">
        <f ca="1"/>
        <v>"Strandberg, Miss. Ida Sofia","no","female",22,"3rd"</v>
      </c>
      <c r="Z1243" t="str">
        <f ca="1"/>
        <v xml:space="preserve"> </v>
      </c>
    </row>
    <row r="1244" spans="25:26" x14ac:dyDescent="0.45">
      <c r="Y1244" t="str">
        <f ca="1"/>
        <v>"Stranden, Mr. Juho","yes","male",31,"3rd"</v>
      </c>
      <c r="Z1244" t="str">
        <f ca="1"/>
        <v xml:space="preserve"> </v>
      </c>
    </row>
    <row r="1245" spans="25:26" x14ac:dyDescent="0.45">
      <c r="Y1245" t="str">
        <f ca="1"/>
        <v>"Strilic, Mr. Ivan","no","male",27,"3rd"</v>
      </c>
      <c r="Z1245" t="str">
        <f ca="1"/>
        <v xml:space="preserve"> </v>
      </c>
    </row>
    <row r="1246" spans="25:26" x14ac:dyDescent="0.45">
      <c r="Y1246" t="str">
        <f ca="1"/>
        <v>"Strom, Miss. Telma Matilda","no","female",2,"3rd"</v>
      </c>
      <c r="Z1246" t="str">
        <f ca="1"/>
        <v xml:space="preserve"> </v>
      </c>
    </row>
    <row r="1247" spans="25:26" x14ac:dyDescent="0.45">
      <c r="Y1247" t="str">
        <f ca="1"/>
        <v>"Strom, Mrs. Wilhelm (Elna Matil","no","female",29,"3rd"</v>
      </c>
      <c r="Z1247" t="str">
        <f ca="1"/>
        <v xml:space="preserve"> </v>
      </c>
    </row>
    <row r="1248" spans="25:26" x14ac:dyDescent="0.45">
      <c r="Y1248" t="str">
        <f ca="1"/>
        <v>"Sunderland, Mr. Victor Francis","yes","male",16,"3rd"</v>
      </c>
      <c r="Z1248" t="str">
        <f ca="1"/>
        <v xml:space="preserve"> </v>
      </c>
    </row>
    <row r="1249" spans="25:26" x14ac:dyDescent="0.45">
      <c r="Y1249" t="str">
        <f ca="1"/>
        <v>"Sundman, Mr. Johan Julian","yes","male",44,"3rd"</v>
      </c>
      <c r="Z1249" t="str">
        <f ca="1"/>
        <v xml:space="preserve"> </v>
      </c>
    </row>
    <row r="1250" spans="25:26" x14ac:dyDescent="0.45">
      <c r="Y1250" t="str">
        <f ca="1"/>
        <v>"Sutehall, Mr. Henry Jr","no","male",25,"3rd"</v>
      </c>
      <c r="Z1250" t="str">
        <f ca="1"/>
        <v xml:space="preserve"> </v>
      </c>
    </row>
    <row r="1251" spans="25:26" x14ac:dyDescent="0.45">
      <c r="Y1251" t="str">
        <f ca="1"/>
        <v>"Svensson, Mr. Johan","no","male",74,"3rd"</v>
      </c>
      <c r="Z1251" t="str">
        <f ca="1"/>
        <v xml:space="preserve"> </v>
      </c>
    </row>
    <row r="1252" spans="25:26" x14ac:dyDescent="0.45">
      <c r="Y1252" t="str">
        <f ca="1"/>
        <v>"Svensson, Mr. Johan Cervin","yes","male",14,"3rd"</v>
      </c>
      <c r="Z1252" t="str">
        <f ca="1"/>
        <v xml:space="preserve"> </v>
      </c>
    </row>
    <row r="1253" spans="25:26" x14ac:dyDescent="0.45">
      <c r="Y1253" t="str">
        <f ca="1"/>
        <v>"Svensson, Mr. Olof","no","male",24,"3rd"</v>
      </c>
      <c r="Z1253" t="str">
        <f ca="1"/>
        <v xml:space="preserve"> </v>
      </c>
    </row>
    <row r="1254" spans="25:26" x14ac:dyDescent="0.45">
      <c r="Y1254" t="str">
        <f ca="1"/>
        <v>"Tenglin, Mr. Gunnar Isidor","yes","male",25,"3rd"</v>
      </c>
      <c r="Z1254" t="str">
        <f ca="1"/>
        <v xml:space="preserve"> </v>
      </c>
    </row>
    <row r="1255" spans="25:26" x14ac:dyDescent="0.45">
      <c r="Y1255" t="str">
        <f ca="1"/>
        <v>"Theobald, Mr. Thomas Leonard","no","male",34,"3rd"</v>
      </c>
      <c r="Z1255" t="str">
        <f ca="1"/>
        <v xml:space="preserve"> </v>
      </c>
    </row>
    <row r="1256" spans="25:26" x14ac:dyDescent="0.45">
      <c r="Y1256" t="str">
        <f ca="1"/>
        <v>"Thomas, Master. Assad Alexander","yes","male",0.416700006,"3rd"</v>
      </c>
      <c r="Z1256" t="str">
        <f ca="1"/>
        <v xml:space="preserve"> </v>
      </c>
    </row>
    <row r="1257" spans="25:26" x14ac:dyDescent="0.45">
      <c r="Y1257" t="str">
        <f ca="1"/>
        <v>"Thomas, Mr. Charles P","no","male",NA,"3rd"</v>
      </c>
      <c r="Z1257" t="str">
        <f ca="1"/>
        <v xml:space="preserve"> </v>
      </c>
    </row>
    <row r="1258" spans="25:26" x14ac:dyDescent="0.45">
      <c r="Y1258" t="str">
        <f ca="1"/>
        <v>"Thomas, Mr. John","no","male",NA,"3rd"</v>
      </c>
      <c r="Z1258" t="str">
        <f ca="1"/>
        <v xml:space="preserve"> </v>
      </c>
    </row>
    <row r="1259" spans="25:26" x14ac:dyDescent="0.45">
      <c r="Y1259" t="str">
        <f ca="1"/>
        <v>"Thomas, Mr. Tannous","no","male",NA,"3rd"</v>
      </c>
      <c r="Z1259" t="str">
        <f ca="1"/>
        <v xml:space="preserve"> </v>
      </c>
    </row>
    <row r="1260" spans="25:26" x14ac:dyDescent="0.45">
      <c r="Y1260" t="str">
        <f ca="1"/>
        <v>"Thomas, Mrs. Alexander (Thamine","yes","female",16,"3rd"</v>
      </c>
      <c r="Z1260" t="str">
        <f ca="1"/>
        <v xml:space="preserve"> </v>
      </c>
    </row>
    <row r="1261" spans="25:26" x14ac:dyDescent="0.45">
      <c r="Y1261" t="str">
        <f ca="1"/>
        <v>"Thomson, Mr. Alexander Morrison","no","male",NA,"3rd"</v>
      </c>
      <c r="Z1261" t="str">
        <f ca="1"/>
        <v xml:space="preserve"> </v>
      </c>
    </row>
    <row r="1262" spans="25:26" x14ac:dyDescent="0.45">
      <c r="Y1262" t="str">
        <f ca="1"/>
        <v>"Thorneycroft, Mr. Percival","no","male",NA,"3rd"</v>
      </c>
      <c r="Z1262" t="str">
        <f ca="1"/>
        <v xml:space="preserve"> </v>
      </c>
    </row>
    <row r="1263" spans="25:26" x14ac:dyDescent="0.45">
      <c r="Y1263" t="str">
        <f ca="1"/>
        <v>"Thorneycroft, Mrs. Percival (Fl","yes","female",NA,"3rd"</v>
      </c>
      <c r="Z1263" t="str">
        <f ca="1"/>
        <v xml:space="preserve"> </v>
      </c>
    </row>
    <row r="1264" spans="25:26" x14ac:dyDescent="0.45">
      <c r="Y1264" t="str">
        <f ca="1"/>
        <v>"Tikkanen, Mr. Juho","no","male",32,"3rd"</v>
      </c>
      <c r="Z1264" t="str">
        <f ca="1"/>
        <v xml:space="preserve"> </v>
      </c>
    </row>
    <row r="1265" spans="25:26" x14ac:dyDescent="0.45">
      <c r="Y1265" t="str">
        <f ca="1"/>
        <v>"Tobin, Mr. Roger","no","male",NA,"3rd"</v>
      </c>
      <c r="Z1265" t="str">
        <f ca="1"/>
        <v xml:space="preserve"> </v>
      </c>
    </row>
    <row r="1266" spans="25:26" x14ac:dyDescent="0.45">
      <c r="Y1266" t="str">
        <f ca="1"/>
        <v>"Todoroff, Mr. Lalio","no","male",NA,"3rd"</v>
      </c>
      <c r="Z1266" t="str">
        <f ca="1"/>
        <v xml:space="preserve"> </v>
      </c>
    </row>
    <row r="1267" spans="25:26" x14ac:dyDescent="0.45">
      <c r="Y1267" t="str">
        <f ca="1"/>
        <v>"Tomlin, Mr. Ernest Portage","no","male",30.5,"3rd"</v>
      </c>
      <c r="Z1267" t="str">
        <f ca="1"/>
        <v xml:space="preserve"> </v>
      </c>
    </row>
    <row r="1268" spans="25:26" x14ac:dyDescent="0.45">
      <c r="Y1268" t="str">
        <f ca="1"/>
        <v>"Torber, Mr. Ernst William","no","male",44,"3rd"</v>
      </c>
      <c r="Z1268" t="str">
        <f ca="1"/>
        <v xml:space="preserve"> </v>
      </c>
    </row>
    <row r="1269" spans="25:26" x14ac:dyDescent="0.45">
      <c r="Y1269" t="str">
        <f ca="1"/>
        <v>"Torfa, Mr. Assad","no","male",NA,"3rd"</v>
      </c>
      <c r="Z1269" t="str">
        <f ca="1"/>
        <v xml:space="preserve"> </v>
      </c>
    </row>
    <row r="1270" spans="25:26" x14ac:dyDescent="0.45">
      <c r="Y1270" t="str">
        <f ca="1"/>
        <v>"Tornquist, Mr. William Henry","yes","male",25,"3rd"</v>
      </c>
      <c r="Z1270" t="str">
        <f ca="1"/>
        <v xml:space="preserve"> </v>
      </c>
    </row>
    <row r="1271" spans="25:26" x14ac:dyDescent="0.45">
      <c r="Y1271" t="str">
        <f ca="1"/>
        <v>"Toufik, Mr. Nakli","no","male",NA,"3rd"</v>
      </c>
      <c r="Z1271" t="str">
        <f ca="1"/>
        <v xml:space="preserve"> </v>
      </c>
    </row>
    <row r="1272" spans="25:26" x14ac:dyDescent="0.45">
      <c r="Y1272" t="str">
        <f ca="1"/>
        <v>"Touma, Master. Georges Youssef","yes","male",7,"3rd"</v>
      </c>
      <c r="Z1272" t="str">
        <f ca="1"/>
        <v xml:space="preserve"> </v>
      </c>
    </row>
    <row r="1273" spans="25:26" x14ac:dyDescent="0.45">
      <c r="Y1273" t="str">
        <f ca="1"/>
        <v>"Touma, Miss. Maria Youssef","yes","female",9,"3rd"</v>
      </c>
      <c r="Z1273" t="str">
        <f ca="1"/>
        <v xml:space="preserve"> </v>
      </c>
    </row>
    <row r="1274" spans="25:26" x14ac:dyDescent="0.45">
      <c r="Y1274" t="str">
        <f ca="1"/>
        <v>"Touma, Mrs. Darwis (Hanne Youss","yes","female",29,"3rd"</v>
      </c>
      <c r="Z1274" t="str">
        <f ca="1"/>
        <v xml:space="preserve"> </v>
      </c>
    </row>
    <row r="1275" spans="25:26" x14ac:dyDescent="0.45">
      <c r="Y1275" t="str">
        <f ca="1"/>
        <v>"Turcin, Mr. Stjepan","no","male",36,"3rd"</v>
      </c>
      <c r="Z1275" t="str">
        <f ca="1"/>
        <v xml:space="preserve"> </v>
      </c>
    </row>
    <row r="1276" spans="25:26" x14ac:dyDescent="0.45">
      <c r="Y1276" t="str">
        <f ca="1"/>
        <v>"Turja, Miss. Anna Sofia","yes","female",18,"3rd"</v>
      </c>
      <c r="Z1276" t="str">
        <f ca="1"/>
        <v xml:space="preserve"> </v>
      </c>
    </row>
    <row r="1277" spans="25:26" x14ac:dyDescent="0.45">
      <c r="Y1277" t="str">
        <f ca="1"/>
        <v>"Turkula, Mrs. (Hedwig)","yes","female",63,"3rd"</v>
      </c>
      <c r="Z1277" t="str">
        <f ca="1"/>
        <v xml:space="preserve"> </v>
      </c>
    </row>
    <row r="1278" spans="25:26" x14ac:dyDescent="0.45">
      <c r="Y1278" t="str">
        <f ca="1"/>
        <v>"van Billiard, Master. James Wil","no","male",NA,"3rd"</v>
      </c>
      <c r="Z1278" t="str">
        <f ca="1"/>
        <v xml:space="preserve"> </v>
      </c>
    </row>
    <row r="1279" spans="25:26" x14ac:dyDescent="0.45">
      <c r="Y1279" t="str">
        <f ca="1"/>
        <v>"van Billiard, Master. Walter Jo","no","male",11.5,"3rd"</v>
      </c>
      <c r="Z1279" t="str">
        <f ca="1"/>
        <v xml:space="preserve"> </v>
      </c>
    </row>
    <row r="1280" spans="25:26" x14ac:dyDescent="0.45">
      <c r="Y1280" t="str">
        <f ca="1"/>
        <v>"van Billiard, Mr. Austin Blyler","no","male",40.5,"3rd"</v>
      </c>
      <c r="Z1280" t="str">
        <f ca="1"/>
        <v xml:space="preserve"> </v>
      </c>
    </row>
    <row r="1281" spans="25:26" x14ac:dyDescent="0.45">
      <c r="Y1281" t="str">
        <f ca="1"/>
        <v>"Van Impe, Miss. Catharina","no","female",10,"3rd"</v>
      </c>
      <c r="Z1281" t="str">
        <f ca="1"/>
        <v xml:space="preserve"> </v>
      </c>
    </row>
    <row r="1282" spans="25:26" x14ac:dyDescent="0.45">
      <c r="Y1282" t="str">
        <f ca="1"/>
        <v>"Van Impe, Mr. Jean Baptiste","no","male",36,"3rd"</v>
      </c>
      <c r="Z1282" t="str">
        <f ca="1"/>
        <v xml:space="preserve"> </v>
      </c>
    </row>
    <row r="1283" spans="25:26" x14ac:dyDescent="0.45">
      <c r="Y1283" t="str">
        <f ca="1"/>
        <v>"Van Impe, Mrs. Jean Baptiste (R","no","female",30,"3rd"</v>
      </c>
      <c r="Z1283" t="str">
        <f ca="1"/>
        <v xml:space="preserve"> </v>
      </c>
    </row>
    <row r="1284" spans="25:26" x14ac:dyDescent="0.45">
      <c r="Y1284" t="str">
        <f ca="1"/>
        <v>"van Melkebeke, Mr. Philemon","no","male",NA,"3rd"</v>
      </c>
      <c r="Z1284" t="str">
        <f ca="1"/>
        <v xml:space="preserve"> </v>
      </c>
    </row>
    <row r="1285" spans="25:26" x14ac:dyDescent="0.45">
      <c r="Y1285" t="str">
        <f ca="1"/>
        <v>"Vande Velde, Mr. Johannes Josep","no","male",33,"3rd"</v>
      </c>
      <c r="Z1285" t="str">
        <f ca="1"/>
        <v xml:space="preserve"> </v>
      </c>
    </row>
    <row r="1286" spans="25:26" x14ac:dyDescent="0.45">
      <c r="Y1286" t="str">
        <f ca="1"/>
        <v>"Vande Walle, Mr. Nestor Cyriel","no","male",28,"3rd"</v>
      </c>
      <c r="Z1286" t="str">
        <f ca="1"/>
        <v xml:space="preserve"> </v>
      </c>
    </row>
    <row r="1287" spans="25:26" x14ac:dyDescent="0.45">
      <c r="Y1287" t="str">
        <f ca="1"/>
        <v>"Vanden Steen, Mr. Leo Peter","no","male",28,"3rd"</v>
      </c>
      <c r="Z1287" t="str">
        <f ca="1"/>
        <v xml:space="preserve"> </v>
      </c>
    </row>
    <row r="1288" spans="25:26" x14ac:dyDescent="0.45">
      <c r="Y1288" t="str">
        <f ca="1"/>
        <v>"Vander Cruyssen, Mr. Victor","no","male",47,"3rd"</v>
      </c>
      <c r="Z1288" t="str">
        <f ca="1"/>
        <v xml:space="preserve"> </v>
      </c>
    </row>
    <row r="1289" spans="25:26" x14ac:dyDescent="0.45">
      <c r="Y1289" t="str">
        <f ca="1"/>
        <v>"Vander Planke, Miss. Augusta Ma","no","female",18,"3rd"</v>
      </c>
      <c r="Z1289" t="str">
        <f ca="1"/>
        <v xml:space="preserve"> </v>
      </c>
    </row>
    <row r="1290" spans="25:26" x14ac:dyDescent="0.45">
      <c r="Y1290" t="str">
        <f ca="1"/>
        <v>"Vander Planke, Mr. Julius","no","male",31,"3rd"</v>
      </c>
      <c r="Z1290" t="str">
        <f ca="1"/>
        <v xml:space="preserve"> </v>
      </c>
    </row>
    <row r="1291" spans="25:26" x14ac:dyDescent="0.45">
      <c r="Y1291" t="str">
        <f ca="1"/>
        <v>"Vander Planke, Mr. Leo Edmondus","no","male",16,"3rd"</v>
      </c>
      <c r="Z1291" t="str">
        <f ca="1"/>
        <v xml:space="preserve"> </v>
      </c>
    </row>
    <row r="1292" spans="25:26" x14ac:dyDescent="0.45">
      <c r="Y1292" t="str">
        <f ca="1"/>
        <v>"Vander Planke, Mrs. Julius (Eme","no","female",31,"3rd"</v>
      </c>
      <c r="Z1292" t="str">
        <f ca="1"/>
        <v xml:space="preserve"> </v>
      </c>
    </row>
    <row r="1293" spans="25:26" x14ac:dyDescent="0.45">
      <c r="Y1293" t="str">
        <f ca="1"/>
        <v>"Vartanian, Mr. David","yes","male",22,"3rd"</v>
      </c>
      <c r="Z1293" t="str">
        <f ca="1"/>
        <v xml:space="preserve"> </v>
      </c>
    </row>
    <row r="1294" spans="25:26" x14ac:dyDescent="0.45">
      <c r="Y1294" t="str">
        <f ca="1"/>
        <v>"Vendel, Mr. Olof Edvin","no","male",20,"3rd"</v>
      </c>
      <c r="Z1294" t="str">
        <f ca="1"/>
        <v xml:space="preserve"> </v>
      </c>
    </row>
    <row r="1295" spans="25:26" x14ac:dyDescent="0.45">
      <c r="Y1295" t="str">
        <f ca="1"/>
        <v>"Vestrom, Miss. Hulda Amanda Ado","no","female",14,"3rd"</v>
      </c>
      <c r="Z1295" t="str">
        <f ca="1"/>
        <v xml:space="preserve"> </v>
      </c>
    </row>
    <row r="1296" spans="25:26" x14ac:dyDescent="0.45">
      <c r="Y1296" t="str">
        <f ca="1"/>
        <v>"Vovk, Mr. Janko","no","male",22,"3rd"</v>
      </c>
      <c r="Z1296" t="str">
        <f ca="1"/>
        <v xml:space="preserve"> </v>
      </c>
    </row>
    <row r="1297" spans="25:26" x14ac:dyDescent="0.45">
      <c r="Y1297" t="str">
        <f ca="1"/>
        <v>"Waelens, Mr. Achille","no","male",22,"3rd"</v>
      </c>
      <c r="Z1297" t="str">
        <f ca="1"/>
        <v xml:space="preserve"> </v>
      </c>
    </row>
    <row r="1298" spans="25:26" x14ac:dyDescent="0.45">
      <c r="Y1298" t="str">
        <f ca="1"/>
        <v>"Ware, Mr. Frederick","no","male",NA,"3rd"</v>
      </c>
      <c r="Z1298" t="str">
        <f ca="1"/>
        <v xml:space="preserve"> </v>
      </c>
    </row>
    <row r="1299" spans="25:26" x14ac:dyDescent="0.45">
      <c r="Y1299" t="str">
        <f ca="1"/>
        <v>"Warren, Mr. Charles William","no","male",NA,"3rd"</v>
      </c>
      <c r="Z1299" t="str">
        <f ca="1"/>
        <v xml:space="preserve"> </v>
      </c>
    </row>
    <row r="1300" spans="25:26" x14ac:dyDescent="0.45">
      <c r="Y1300" t="str">
        <f ca="1"/>
        <v>"Webber, Mr. James","no","male",NA,"3rd"</v>
      </c>
      <c r="Z1300" t="str">
        <f ca="1"/>
        <v xml:space="preserve"> </v>
      </c>
    </row>
    <row r="1301" spans="25:26" x14ac:dyDescent="0.45">
      <c r="Y1301" t="str">
        <f ca="1"/>
        <v>"Wenzel, Mr. Linhart","no","male",32.5,"3rd"</v>
      </c>
      <c r="Z1301" t="str">
        <f ca="1"/>
        <v xml:space="preserve"> </v>
      </c>
    </row>
    <row r="1302" spans="25:26" x14ac:dyDescent="0.45">
      <c r="Y1302" t="str">
        <f ca="1"/>
        <v>"Whabee, Mrs. George Joseph (Sha","yes","female",38,"3rd"</v>
      </c>
      <c r="Z1302" t="str">
        <f ca="1"/>
        <v xml:space="preserve"> </v>
      </c>
    </row>
    <row r="1303" spans="25:26" x14ac:dyDescent="0.45">
      <c r="Y1303" t="str">
        <f ca="1"/>
        <v>"Widegren, Mr. Carl/Charles Pete","no","male",51,"3rd"</v>
      </c>
      <c r="Z1303" t="str">
        <f ca="1"/>
        <v xml:space="preserve"> </v>
      </c>
    </row>
    <row r="1304" spans="25:26" x14ac:dyDescent="0.45">
      <c r="Y1304" t="str">
        <f ca="1"/>
        <v>"Wiklund, Mr. Jakob Alfred","no","male",18,"3rd"</v>
      </c>
      <c r="Z1304" t="str">
        <f ca="1"/>
        <v xml:space="preserve"> </v>
      </c>
    </row>
    <row r="1305" spans="25:26" x14ac:dyDescent="0.45">
      <c r="Y1305" t="str">
        <f ca="1"/>
        <v>"Wiklund, Mr. Karl Johan","no","male",21,"3rd"</v>
      </c>
      <c r="Z1305" t="str">
        <f ca="1"/>
        <v xml:space="preserve"> </v>
      </c>
    </row>
    <row r="1306" spans="25:26" x14ac:dyDescent="0.45">
      <c r="Y1306" t="str">
        <f ca="1"/>
        <v>"Wilkes, Mrs. James (Ellen Needs","yes","female",47,"3rd"</v>
      </c>
      <c r="Z1306" t="str">
        <f ca="1"/>
        <v xml:space="preserve"> </v>
      </c>
    </row>
    <row r="1307" spans="25:26" x14ac:dyDescent="0.45">
      <c r="Y1307" t="str">
        <f ca="1"/>
        <v>"Willer, Mr. Aaron (Abi Weller","no","male",NA,"3rd"</v>
      </c>
      <c r="Z1307" t="str">
        <f ca="1"/>
        <v xml:space="preserve"> </v>
      </c>
    </row>
    <row r="1308" spans="25:26" x14ac:dyDescent="0.45">
      <c r="Y1308" t="str">
        <f ca="1"/>
        <v>"Willey, Mr. Edward","no","male",NA,"3rd"</v>
      </c>
      <c r="Z1308" t="str">
        <f ca="1"/>
        <v xml:space="preserve"> </v>
      </c>
    </row>
    <row r="1309" spans="25:26" x14ac:dyDescent="0.45">
      <c r="Y1309" t="str">
        <f ca="1"/>
        <v>"Williams, Mr. Howard Hugh Harr","no","male",NA,"3rd"</v>
      </c>
      <c r="Z1309" t="str">
        <f ca="1"/>
        <v xml:space="preserve"> </v>
      </c>
    </row>
    <row r="1310" spans="25:26" x14ac:dyDescent="0.45">
      <c r="Y1310" t="str">
        <f ca="1"/>
        <v>"Williams, Mr. Leslie","no","male",28.5,"3rd"</v>
      </c>
      <c r="Z1310" t="str">
        <f ca="1"/>
        <v xml:space="preserve"> </v>
      </c>
    </row>
    <row r="1311" spans="25:26" x14ac:dyDescent="0.45">
      <c r="Y1311" t="str">
        <f ca="1"/>
        <v>"Windelov, Mr. Einar","no","male",21,"3rd"</v>
      </c>
      <c r="Z1311" t="str">
        <f ca="1"/>
        <v xml:space="preserve"> </v>
      </c>
    </row>
    <row r="1312" spans="25:26" x14ac:dyDescent="0.45">
      <c r="Y1312" t="str">
        <f ca="1"/>
        <v>"Wirz, Mr. Albert","no","male",27,"3rd"</v>
      </c>
      <c r="Z1312" t="str">
        <f ca="1"/>
        <v xml:space="preserve"> </v>
      </c>
    </row>
    <row r="1313" spans="25:26" x14ac:dyDescent="0.45">
      <c r="Y1313" t="str">
        <f ca="1"/>
        <v>"Wiseman, Mr. Phillippe","no","male",NA,"3rd"</v>
      </c>
      <c r="Z1313" t="str">
        <f ca="1"/>
        <v xml:space="preserve"> </v>
      </c>
    </row>
    <row r="1314" spans="25:26" x14ac:dyDescent="0.45">
      <c r="Y1314" t="str">
        <f ca="1"/>
        <v>"Wittevrongel, Mr. Camille","no","male",36,"3rd"</v>
      </c>
      <c r="Z1314" t="str">
        <f ca="1"/>
        <v xml:space="preserve"> </v>
      </c>
    </row>
    <row r="1315" spans="25:26" x14ac:dyDescent="0.45">
      <c r="Y1315" t="str">
        <f ca="1"/>
        <v>"Yasbeck, Mr. Antoni","no","male",27,"3rd"</v>
      </c>
      <c r="Z1315" t="str">
        <f ca="1"/>
        <v xml:space="preserve"> </v>
      </c>
    </row>
    <row r="1316" spans="25:26" x14ac:dyDescent="0.45">
      <c r="Y1316" t="str">
        <f ca="1"/>
        <v>"Yasbeck, Mrs. Antoni (Selini Al","yes","female",15,"3rd"</v>
      </c>
      <c r="Z1316" t="str">
        <f ca="1"/>
        <v xml:space="preserve"> </v>
      </c>
    </row>
    <row r="1317" spans="25:26" x14ac:dyDescent="0.45">
      <c r="Y1317" t="str">
        <f ca="1"/>
        <v>"Youseff, Mr. Gerious","no","male",45.5,"3rd"</v>
      </c>
      <c r="Z1317" t="str">
        <f ca="1"/>
        <v xml:space="preserve"> </v>
      </c>
    </row>
    <row r="1318" spans="25:26" x14ac:dyDescent="0.45">
      <c r="Y1318" t="str">
        <f ca="1"/>
        <v>"Yousif, Mr. Wazli","no","male",NA,"3rd"</v>
      </c>
      <c r="Z1318" t="str">
        <f ca="1"/>
        <v xml:space="preserve"> </v>
      </c>
    </row>
    <row r="1319" spans="25:26" x14ac:dyDescent="0.45">
      <c r="Y1319" t="str">
        <f ca="1"/>
        <v>"Yousseff, Mr. Gerious","no","male",NA,"3rd"</v>
      </c>
      <c r="Z1319" t="str">
        <f ca="1"/>
        <v xml:space="preserve"> </v>
      </c>
    </row>
    <row r="1320" spans="25:26" x14ac:dyDescent="0.45">
      <c r="Y1320" t="str">
        <f ca="1"/>
        <v>"Zabour, Miss. Hileni","no","female",14.5,"3rd"</v>
      </c>
      <c r="Z1320" t="str">
        <f ca="1"/>
        <v xml:space="preserve"> </v>
      </c>
    </row>
    <row r="1321" spans="25:26" x14ac:dyDescent="0.45">
      <c r="Y1321" t="str">
        <f ca="1"/>
        <v>"Zabour, Miss. Thamine","no","female",NA,"3rd"</v>
      </c>
      <c r="Z1321" t="str">
        <f ca="1"/>
        <v xml:space="preserve"> </v>
      </c>
    </row>
    <row r="1322" spans="25:26" x14ac:dyDescent="0.45">
      <c r="Y1322" t="str">
        <f ca="1"/>
        <v>"Zakarian, Mr. Mapriededer","no","male",26.5,"3rd"</v>
      </c>
      <c r="Z1322" t="str">
        <f ca="1"/>
        <v xml:space="preserve"> </v>
      </c>
    </row>
    <row r="1323" spans="25:26" x14ac:dyDescent="0.45">
      <c r="Y1323" t="str">
        <f ca="1"/>
        <v>"Zakarian, Mr. Ortin","no","male",27,"3rd"</v>
      </c>
      <c r="Z1323" t="str">
        <f ca="1"/>
        <v xml:space="preserve"> </v>
      </c>
    </row>
    <row r="1324" spans="25:26" x14ac:dyDescent="0.45">
      <c r="Y1324" t="str">
        <f ca="1"/>
        <v>"Zimmerman, Mr. Leo","no","male",29,"3rd"</v>
      </c>
      <c r="Z1324" t="str">
        <f ca="1"/>
        <v xml:space="preserve"> </v>
      </c>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7" priority="109">
      <formula>ISLOGICAL(AB7)</formula>
    </cfRule>
    <cfRule type="expression" dxfId="56" priority="110">
      <formula>ISNUMBER(AB7)</formula>
    </cfRule>
    <cfRule type="expression" dxfId="55" priority="111">
      <formula>ISNUMBER(SEARCH("""",AB7))</formula>
    </cfRule>
    <cfRule type="expression" dxfId="54" priority="112">
      <formula>ISTEXT(AB7)</formula>
    </cfRule>
    <cfRule type="expression" dxfId="53" priority="113">
      <formula>ISERROR(AB7)</formula>
    </cfRule>
  </conditionalFormatting>
  <conditionalFormatting sqref="B15:U222">
    <cfRule type="expression" dxfId="52" priority="151">
      <formula>$C15=$C$4</formula>
    </cfRule>
  </conditionalFormatting>
  <conditionalFormatting sqref="J5">
    <cfRule type="expression" dxfId="51" priority="50">
      <formula>$J$5&gt;0</formula>
    </cfRule>
  </conditionalFormatting>
  <conditionalFormatting sqref="AA15:AO50">
    <cfRule type="expression" dxfId="50" priority="13">
      <formula>ISNUMBER(AA15)</formula>
    </cfRule>
    <cfRule type="expression" dxfId="49" priority="14">
      <formula>ISLOGICAL(AA15)</formula>
    </cfRule>
    <cfRule type="expression" dxfId="48" priority="15">
      <formula>ISERROR(AA15)</formula>
    </cfRule>
    <cfRule type="expression" dxfId="47" priority="16">
      <formula>ISNUMBER(SEARCH(CHAR(10),AA15))</formula>
    </cfRule>
    <cfRule type="expression" dxfId="46" priority="17">
      <formula>ISNUMBER(SEARCH("""",AA15))</formula>
    </cfRule>
    <cfRule type="expression" dxfId="45" priority="18">
      <formula>ISTEXT(AA15)</formula>
    </cfRule>
  </conditionalFormatting>
  <conditionalFormatting sqref="AA13:AO13">
    <cfRule type="expression" dxfId="44" priority="7">
      <formula>ISNUMBER(AA13)</formula>
    </cfRule>
    <cfRule type="expression" dxfId="43" priority="8">
      <formula>ISLOGICAL(AA13)</formula>
    </cfRule>
    <cfRule type="expression" dxfId="42" priority="9">
      <formula>ISERROR(AA13)</formula>
    </cfRule>
    <cfRule type="expression" dxfId="41" priority="10">
      <formula>ISNUMBER(SEARCH(CHAR(10),AA13))</formula>
    </cfRule>
    <cfRule type="expression" dxfId="40" priority="11">
      <formula>ISNUMBER(SEARCH("""",AA13))</formula>
    </cfRule>
    <cfRule type="expression" dxfId="39" priority="12">
      <formula>ISTEXT(AA13)</formula>
    </cfRule>
  </conditionalFormatting>
  <conditionalFormatting sqref="Y15:Y50">
    <cfRule type="expression" dxfId="38" priority="1">
      <formula>ISNUMBER(Y15)</formula>
    </cfRule>
    <cfRule type="expression" dxfId="37" priority="2">
      <formula>ISLOGICAL(Y15)</formula>
    </cfRule>
    <cfRule type="expression" dxfId="36" priority="3">
      <formula>ISERROR(Y15)</formula>
    </cfRule>
    <cfRule type="expression" dxfId="35" priority="4">
      <formula>ISNUMBER(SEARCH(CHAR(10),Y15))</formula>
    </cfRule>
    <cfRule type="expression" dxfId="34" priority="5">
      <formula>ISNUMBER(SEARCH("""",Y15))</formula>
    </cfRule>
    <cfRule type="expression" dxfId="33"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529</v>
      </c>
    </row>
    <row r="3" spans="1:1" x14ac:dyDescent="0.45">
      <c r="A3" t="s">
        <v>583</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222</v>
      </c>
    </row>
    <row r="2" spans="1:14" x14ac:dyDescent="0.45">
      <c r="N2" s="56"/>
    </row>
    <row r="4" spans="1:14" x14ac:dyDescent="0.45">
      <c r="A4" s="14" t="s">
        <v>588</v>
      </c>
      <c r="M4" s="14" t="s">
        <v>533</v>
      </c>
    </row>
    <row r="5" spans="1:14" x14ac:dyDescent="0.45">
      <c r="M5" t="s">
        <v>504</v>
      </c>
    </row>
    <row r="6" spans="1:14" ht="42.75" x14ac:dyDescent="0.45">
      <c r="A6" s="12" t="s">
        <v>10</v>
      </c>
      <c r="B6" s="12" t="s">
        <v>11</v>
      </c>
      <c r="C6" s="12" t="s">
        <v>12</v>
      </c>
      <c r="D6" s="12" t="s">
        <v>13</v>
      </c>
      <c r="E6" s="13" t="s">
        <v>673</v>
      </c>
      <c r="F6" s="13" t="s">
        <v>374</v>
      </c>
      <c r="G6" s="13" t="s">
        <v>375</v>
      </c>
      <c r="H6" s="13" t="s">
        <v>376</v>
      </c>
      <c r="I6" s="13" t="str" cm="1">
        <f t="array" aca="1" ref="I6:L6" ca="1">"NCalls"&amp;CHAR(10)&amp;E6:H6</f>
        <v>NCalls
CSVRead
v0.4</v>
      </c>
      <c r="J6" s="13" t="str">
        <f ca="1"/>
        <v>NCalls
sdkn104
v1.9</v>
      </c>
      <c r="K6" s="13" t="str">
        <f ca="1"/>
        <v>NCalls
ws_garcia
v3.1.5</v>
      </c>
      <c r="L6" s="59" t="str">
        <f ca="1"/>
        <v>NCalls
CSV.jl
v0.8.5+</v>
      </c>
      <c r="M6" s="12" t="s">
        <v>14</v>
      </c>
      <c r="N6" s="12" t="s">
        <v>15</v>
      </c>
    </row>
    <row r="7" spans="1:14" x14ac:dyDescent="0.45">
      <c r="A7">
        <f ca="1">LEN(B7)</f>
        <v>1</v>
      </c>
      <c r="B7" t="s">
        <v>16</v>
      </c>
      <c r="C7" s="56">
        <v>1</v>
      </c>
      <c r="D7">
        <v>1</v>
      </c>
      <c r="E7">
        <v>1.9493759844064546E-4</v>
      </c>
      <c r="F7">
        <v>1.2255919062702944E-4</v>
      </c>
      <c r="G7">
        <v>1.7155922126918743E-3</v>
      </c>
      <c r="H7">
        <v>2.8878364329444379E-4</v>
      </c>
      <c r="I7" s="56">
        <v>25650</v>
      </c>
      <c r="J7" s="56">
        <v>40797</v>
      </c>
      <c r="K7" s="56">
        <v>2915</v>
      </c>
      <c r="L7" s="56">
        <v>17314</v>
      </c>
      <c r="M7" s="60" t="s">
        <v>377</v>
      </c>
      <c r="N7" s="56">
        <v>3</v>
      </c>
    </row>
    <row r="8" spans="1:14" x14ac:dyDescent="0.45">
      <c r="A8">
        <f t="shared" ref="A8:A28" ca="1" si="0">LEN(B8)</f>
        <v>1</v>
      </c>
      <c r="B8" t="s">
        <v>16</v>
      </c>
      <c r="C8" s="56">
        <v>2</v>
      </c>
      <c r="D8">
        <v>1</v>
      </c>
      <c r="E8">
        <v>1.9255689143874387E-4</v>
      </c>
      <c r="F8">
        <v>1.2650549525611813E-4</v>
      </c>
      <c r="G8">
        <v>1.7896163922716392E-3</v>
      </c>
      <c r="H8">
        <v>2.8235825615541E-4</v>
      </c>
      <c r="I8" s="56">
        <v>25967</v>
      </c>
      <c r="J8" s="56">
        <v>39525</v>
      </c>
      <c r="K8" s="56">
        <v>2794</v>
      </c>
      <c r="L8" s="56">
        <v>17708</v>
      </c>
      <c r="M8" s="61" t="s">
        <v>378</v>
      </c>
      <c r="N8" s="56">
        <v>6</v>
      </c>
    </row>
    <row r="9" spans="1:14" x14ac:dyDescent="0.45">
      <c r="A9">
        <f t="shared" ca="1" si="0"/>
        <v>1</v>
      </c>
      <c r="B9" t="s">
        <v>16</v>
      </c>
      <c r="C9" s="56">
        <v>4</v>
      </c>
      <c r="D9">
        <v>1</v>
      </c>
      <c r="E9">
        <v>1.9503660334687796E-4</v>
      </c>
      <c r="F9">
        <v>1.2879811442315575E-4</v>
      </c>
      <c r="G9">
        <v>1.75134823117291E-3</v>
      </c>
      <c r="H9">
        <v>3.2488628979857048E-4</v>
      </c>
      <c r="I9" s="56">
        <v>25637</v>
      </c>
      <c r="J9" s="56">
        <v>38821</v>
      </c>
      <c r="K9" s="56">
        <v>2855</v>
      </c>
      <c r="L9" s="56">
        <v>15390</v>
      </c>
      <c r="M9" s="61" t="s">
        <v>379</v>
      </c>
      <c r="N9" s="56">
        <v>12</v>
      </c>
    </row>
    <row r="10" spans="1:14" x14ac:dyDescent="0.45">
      <c r="A10">
        <f t="shared" ca="1"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380</v>
      </c>
      <c r="N10" s="56">
        <v>24</v>
      </c>
    </row>
    <row r="11" spans="1:14" x14ac:dyDescent="0.45">
      <c r="A11">
        <f t="shared" ca="1"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381</v>
      </c>
      <c r="N11" s="56">
        <v>48</v>
      </c>
    </row>
    <row r="12" spans="1:14" x14ac:dyDescent="0.45">
      <c r="A12">
        <f t="shared" ca="1"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382</v>
      </c>
      <c r="N12" s="56">
        <v>96</v>
      </c>
    </row>
    <row r="13" spans="1:14" x14ac:dyDescent="0.45">
      <c r="A13">
        <f t="shared" ca="1"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383</v>
      </c>
      <c r="N13" s="56">
        <v>192</v>
      </c>
    </row>
    <row r="14" spans="1:14" x14ac:dyDescent="0.45">
      <c r="A14">
        <f t="shared" ca="1"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384</v>
      </c>
      <c r="N14" s="56">
        <v>384</v>
      </c>
    </row>
    <row r="15" spans="1:14" x14ac:dyDescent="0.45">
      <c r="A15">
        <f t="shared" ca="1"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385</v>
      </c>
      <c r="N15" s="56">
        <v>768</v>
      </c>
    </row>
    <row r="16" spans="1:14" x14ac:dyDescent="0.45">
      <c r="A16">
        <f t="shared" ca="1"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386</v>
      </c>
      <c r="N16" s="56">
        <v>1536</v>
      </c>
    </row>
    <row r="17" spans="1:14" x14ac:dyDescent="0.45">
      <c r="A17">
        <f t="shared" ca="1"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387</v>
      </c>
      <c r="N17" s="56">
        <v>3072</v>
      </c>
    </row>
    <row r="18" spans="1:14" x14ac:dyDescent="0.45">
      <c r="A18">
        <f t="shared" ca="1"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388</v>
      </c>
      <c r="N18" s="56">
        <v>6144</v>
      </c>
    </row>
    <row r="19" spans="1:14" x14ac:dyDescent="0.45">
      <c r="A19">
        <f t="shared" ca="1" si="0"/>
        <v>1</v>
      </c>
      <c r="B19" t="s">
        <v>16</v>
      </c>
      <c r="C19" s="56">
        <v>4096</v>
      </c>
      <c r="D19">
        <v>1</v>
      </c>
      <c r="E19">
        <v>5.7289903780247033E-3</v>
      </c>
      <c r="F19">
        <v>5.1509114315320403E-3</v>
      </c>
      <c r="G19">
        <v>2.0693050000036312E-2</v>
      </c>
      <c r="H19">
        <v>9.6469226316804938E-4</v>
      </c>
      <c r="I19" s="56">
        <v>873</v>
      </c>
      <c r="J19" s="56">
        <v>971</v>
      </c>
      <c r="K19" s="56">
        <v>242</v>
      </c>
      <c r="L19" s="56">
        <v>5183</v>
      </c>
      <c r="M19" s="61" t="s">
        <v>389</v>
      </c>
      <c r="N19" s="56">
        <v>12288</v>
      </c>
    </row>
    <row r="20" spans="1:14" x14ac:dyDescent="0.45">
      <c r="A20">
        <f t="shared" ca="1" si="0"/>
        <v>1</v>
      </c>
      <c r="B20" t="s">
        <v>16</v>
      </c>
      <c r="C20" s="56">
        <v>8192</v>
      </c>
      <c r="D20">
        <v>1</v>
      </c>
      <c r="E20">
        <v>1.1230776008926415E-2</v>
      </c>
      <c r="F20">
        <v>1.035491573502836E-2</v>
      </c>
      <c r="G20">
        <v>3.961115118114307E-2</v>
      </c>
      <c r="H20">
        <v>1.5142337976983646E-3</v>
      </c>
      <c r="I20" s="56">
        <v>446</v>
      </c>
      <c r="J20" s="56">
        <v>483</v>
      </c>
      <c r="K20" s="56">
        <v>127</v>
      </c>
      <c r="L20" s="56">
        <v>3302</v>
      </c>
      <c r="M20" s="61" t="s">
        <v>390</v>
      </c>
      <c r="N20" s="56">
        <v>24576</v>
      </c>
    </row>
    <row r="21" spans="1:14" x14ac:dyDescent="0.45">
      <c r="A21">
        <f t="shared" ca="1" si="0"/>
        <v>1</v>
      </c>
      <c r="B21" t="s">
        <v>16</v>
      </c>
      <c r="C21" s="56">
        <v>16384</v>
      </c>
      <c r="D21">
        <v>1</v>
      </c>
      <c r="E21">
        <v>2.3738226066266244E-2</v>
      </c>
      <c r="F21">
        <v>2.0577611111117902E-2</v>
      </c>
      <c r="G21">
        <v>7.8590521874957631E-2</v>
      </c>
      <c r="H21">
        <v>2.7948574622694241E-3</v>
      </c>
      <c r="I21" s="56">
        <v>211</v>
      </c>
      <c r="J21" s="56">
        <v>243</v>
      </c>
      <c r="K21" s="56">
        <v>64</v>
      </c>
      <c r="L21" s="56">
        <v>1789</v>
      </c>
      <c r="M21" s="61" t="s">
        <v>391</v>
      </c>
      <c r="N21" s="56">
        <v>49152</v>
      </c>
    </row>
    <row r="22" spans="1:14" x14ac:dyDescent="0.45">
      <c r="A22">
        <f t="shared" ca="1" si="0"/>
        <v>1</v>
      </c>
      <c r="B22" t="s">
        <v>16</v>
      </c>
      <c r="C22" s="56">
        <v>32768</v>
      </c>
      <c r="D22">
        <v>1</v>
      </c>
      <c r="E22">
        <v>4.7359376415151241E-2</v>
      </c>
      <c r="F22">
        <v>5.1082770408152567E-2</v>
      </c>
      <c r="G22">
        <v>0.15243211212112906</v>
      </c>
      <c r="H22">
        <v>4.3449176072452916E-3</v>
      </c>
      <c r="I22" s="56">
        <v>106</v>
      </c>
      <c r="J22" s="56">
        <v>98</v>
      </c>
      <c r="K22" s="56">
        <v>33</v>
      </c>
      <c r="L22" s="56">
        <v>1151</v>
      </c>
      <c r="M22" s="61" t="s">
        <v>392</v>
      </c>
      <c r="N22" s="56">
        <v>98304</v>
      </c>
    </row>
    <row r="23" spans="1:14" x14ac:dyDescent="0.45">
      <c r="A23">
        <f t="shared" ca="1" si="0"/>
        <v>1</v>
      </c>
      <c r="B23" t="s">
        <v>16</v>
      </c>
      <c r="C23" s="56">
        <v>65536</v>
      </c>
      <c r="D23">
        <v>1</v>
      </c>
      <c r="E23">
        <v>9.4737703773579651E-2</v>
      </c>
      <c r="F23">
        <v>8.0770038709987044E-2</v>
      </c>
      <c r="G23">
        <v>0.30472428823465153</v>
      </c>
      <c r="H23">
        <v>7.7838256236739331E-3</v>
      </c>
      <c r="I23" s="56">
        <v>53</v>
      </c>
      <c r="J23" s="56">
        <v>62</v>
      </c>
      <c r="K23" s="56">
        <v>17</v>
      </c>
      <c r="L23" s="56">
        <v>643</v>
      </c>
      <c r="M23" s="61" t="s">
        <v>393</v>
      </c>
      <c r="N23" s="56">
        <v>196608</v>
      </c>
    </row>
    <row r="24" spans="1:14" x14ac:dyDescent="0.45">
      <c r="A24">
        <f t="shared" ca="1" si="0"/>
        <v>1</v>
      </c>
      <c r="B24" t="s">
        <v>16</v>
      </c>
      <c r="C24" s="56">
        <v>131072</v>
      </c>
      <c r="D24">
        <v>1</v>
      </c>
      <c r="E24">
        <v>0.18319290357197002</v>
      </c>
      <c r="F24">
        <v>0.1661590838714713</v>
      </c>
      <c r="G24">
        <v>0.60268153333325047</v>
      </c>
      <c r="H24">
        <v>1.6587458034553151E-2</v>
      </c>
      <c r="I24" s="56">
        <v>28</v>
      </c>
      <c r="J24" s="56">
        <v>31</v>
      </c>
      <c r="K24" s="56">
        <v>9</v>
      </c>
      <c r="L24" s="56">
        <v>303</v>
      </c>
      <c r="M24" s="61" t="s">
        <v>394</v>
      </c>
      <c r="N24" s="56">
        <v>393216</v>
      </c>
    </row>
    <row r="25" spans="1:14" x14ac:dyDescent="0.45">
      <c r="A25">
        <f t="shared" ca="1" si="0"/>
        <v>1</v>
      </c>
      <c r="B25" t="s">
        <v>16</v>
      </c>
      <c r="C25" s="56">
        <v>262144</v>
      </c>
      <c r="D25">
        <v>1</v>
      </c>
      <c r="E25">
        <v>0.40323945384723348</v>
      </c>
      <c r="F25">
        <v>0.40148243846040432</v>
      </c>
      <c r="G25">
        <v>1.1622870599967428</v>
      </c>
      <c r="H25">
        <v>3.0932098259160549E-2</v>
      </c>
      <c r="I25" s="56">
        <v>13</v>
      </c>
      <c r="J25" s="56">
        <v>13</v>
      </c>
      <c r="K25" s="56">
        <v>5</v>
      </c>
      <c r="L25" s="56">
        <v>162</v>
      </c>
      <c r="M25" s="61" t="s">
        <v>395</v>
      </c>
      <c r="N25" s="56">
        <v>786432</v>
      </c>
    </row>
    <row r="26" spans="1:14" x14ac:dyDescent="0.45">
      <c r="A26">
        <f t="shared" ca="1" si="0"/>
        <v>1</v>
      </c>
      <c r="B26" t="s">
        <v>16</v>
      </c>
      <c r="C26" s="56">
        <v>524288</v>
      </c>
      <c r="D26">
        <v>1</v>
      </c>
      <c r="E26">
        <v>0.75618594285749297</v>
      </c>
      <c r="F26">
        <v>0.8379306999995606</v>
      </c>
      <c r="G26">
        <v>2.1632249666727148</v>
      </c>
      <c r="H26">
        <v>6.2234569478918006E-2</v>
      </c>
      <c r="I26" s="56">
        <v>7</v>
      </c>
      <c r="J26" s="56">
        <v>6</v>
      </c>
      <c r="K26" s="56">
        <v>3</v>
      </c>
      <c r="L26" s="56">
        <v>81</v>
      </c>
      <c r="M26" s="61" t="s">
        <v>396</v>
      </c>
      <c r="N26" s="56">
        <v>1572864</v>
      </c>
    </row>
    <row r="27" spans="1:14" x14ac:dyDescent="0.45">
      <c r="A27">
        <f t="shared" ca="1" si="0"/>
        <v>1</v>
      </c>
      <c r="B27" t="s">
        <v>16</v>
      </c>
      <c r="C27" s="56">
        <v>1048576</v>
      </c>
      <c r="D27">
        <v>1</v>
      </c>
      <c r="E27">
        <v>1.5470503250035108</v>
      </c>
      <c r="F27">
        <v>1.5809520249968045</v>
      </c>
      <c r="G27">
        <v>4.7864168499945663</v>
      </c>
      <c r="H27">
        <v>0.13415789604187012</v>
      </c>
      <c r="I27" s="56">
        <v>4</v>
      </c>
      <c r="J27" s="56">
        <v>4</v>
      </c>
      <c r="K27" s="56">
        <v>2</v>
      </c>
      <c r="L27" s="56">
        <v>38</v>
      </c>
      <c r="M27" s="61" t="s">
        <v>397</v>
      </c>
      <c r="N27" s="56">
        <v>3145728</v>
      </c>
    </row>
    <row r="28" spans="1:14" x14ac:dyDescent="0.45">
      <c r="A28">
        <f t="shared" ca="1" si="0"/>
        <v>1</v>
      </c>
      <c r="B28" t="s">
        <v>16</v>
      </c>
      <c r="C28" s="56">
        <v>2097152</v>
      </c>
      <c r="D28">
        <v>1</v>
      </c>
      <c r="E28">
        <v>2.9519643499952508</v>
      </c>
      <c r="F28">
        <v>2.721208850009134</v>
      </c>
      <c r="G28">
        <v>8.8073283999983687</v>
      </c>
      <c r="H28">
        <v>0.27861110369364422</v>
      </c>
      <c r="I28" s="56">
        <v>2</v>
      </c>
      <c r="J28" s="56">
        <v>2</v>
      </c>
      <c r="K28" s="56">
        <v>1</v>
      </c>
      <c r="L28" s="56">
        <v>18</v>
      </c>
      <c r="M28" s="61" t="s">
        <v>398</v>
      </c>
      <c r="N28" s="56">
        <v>6291456</v>
      </c>
    </row>
    <row r="29" spans="1:14" x14ac:dyDescent="0.45">
      <c r="I29" s="56"/>
      <c r="J29" s="56"/>
      <c r="K29" s="56"/>
      <c r="L29" s="56"/>
    </row>
    <row r="30" spans="1:14" x14ac:dyDescent="0.45">
      <c r="N30">
        <f ca="1">N28/1000000/E28</f>
        <v>2.1312777710239361</v>
      </c>
    </row>
    <row r="31" spans="1:14" x14ac:dyDescent="0.45">
      <c r="I31" s="56"/>
      <c r="J31" s="56"/>
      <c r="K31" s="56"/>
      <c r="L31" s="56"/>
      <c r="M31" s="14" t="s">
        <v>532</v>
      </c>
      <c r="N31" s="56">
        <f ca="1">C28*D28/E28</f>
        <v>710425.92367464525</v>
      </c>
    </row>
    <row r="32" spans="1:14" x14ac:dyDescent="0.45">
      <c r="I32" s="56"/>
      <c r="J32" s="56"/>
      <c r="K32" s="56"/>
      <c r="L32" s="56"/>
      <c r="M32" t="s">
        <v>538</v>
      </c>
    </row>
    <row r="33" spans="1:14" ht="42.75" x14ac:dyDescent="0.45">
      <c r="A33" s="12" t="s">
        <v>10</v>
      </c>
      <c r="B33" s="12" t="s">
        <v>11</v>
      </c>
      <c r="C33" s="12" t="s">
        <v>12</v>
      </c>
      <c r="D33" s="12" t="s">
        <v>13</v>
      </c>
      <c r="E33" s="13" t="s">
        <v>673</v>
      </c>
      <c r="F33" s="13" t="s">
        <v>374</v>
      </c>
      <c r="G33" s="13" t="s">
        <v>375</v>
      </c>
      <c r="H33" s="13" t="s">
        <v>376</v>
      </c>
      <c r="I33" s="13" t="str" cm="1">
        <f t="array" aca="1" ref="I33:L33" ca="1">"NCalls"&amp;CHAR(10)&amp;E33:H33</f>
        <v>NCalls
CSVRead
v0.4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399</v>
      </c>
      <c r="N34" s="56">
        <v>34</v>
      </c>
    </row>
    <row r="35" spans="1:14" x14ac:dyDescent="0.45">
      <c r="A35">
        <f t="shared" ref="A35:A54" ca="1" si="1">LEN(B35)</f>
        <v>32</v>
      </c>
      <c r="B35" t="str">
        <f t="shared" ref="B35:B54" ca="1"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400</v>
      </c>
      <c r="N35" s="56">
        <v>68</v>
      </c>
    </row>
    <row r="36" spans="1:14" x14ac:dyDescent="0.45">
      <c r="A36">
        <f t="shared" ca="1" si="1"/>
        <v>32</v>
      </c>
      <c r="B36" t="str">
        <f t="shared" ca="1"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401</v>
      </c>
      <c r="N36" s="56">
        <v>136</v>
      </c>
    </row>
    <row r="37" spans="1:14" x14ac:dyDescent="0.45">
      <c r="A37">
        <f t="shared" ca="1" si="1"/>
        <v>32</v>
      </c>
      <c r="B37" t="str">
        <f t="shared" ca="1"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402</v>
      </c>
      <c r="N37" s="56">
        <v>272</v>
      </c>
    </row>
    <row r="38" spans="1:14" x14ac:dyDescent="0.45">
      <c r="A38">
        <f t="shared" ca="1" si="1"/>
        <v>32</v>
      </c>
      <c r="B38" t="str">
        <f t="shared" ca="1"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403</v>
      </c>
      <c r="N38" s="56">
        <v>544</v>
      </c>
    </row>
    <row r="39" spans="1:14" x14ac:dyDescent="0.45">
      <c r="A39">
        <f t="shared" ca="1" si="1"/>
        <v>32</v>
      </c>
      <c r="B39" t="str">
        <f t="shared" ca="1"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404</v>
      </c>
      <c r="N39" s="56">
        <v>1088</v>
      </c>
    </row>
    <row r="40" spans="1:14" x14ac:dyDescent="0.45">
      <c r="A40">
        <f t="shared" ca="1" si="1"/>
        <v>32</v>
      </c>
      <c r="B40" t="str">
        <f t="shared" ca="1"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405</v>
      </c>
      <c r="N40" s="56">
        <v>2176</v>
      </c>
    </row>
    <row r="41" spans="1:14" x14ac:dyDescent="0.45">
      <c r="A41">
        <f t="shared" ca="1" si="1"/>
        <v>32</v>
      </c>
      <c r="B41" t="str">
        <f t="shared" ca="1"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406</v>
      </c>
      <c r="N41" s="56">
        <v>4352</v>
      </c>
    </row>
    <row r="42" spans="1:14" x14ac:dyDescent="0.45">
      <c r="A42">
        <f t="shared" ca="1" si="1"/>
        <v>32</v>
      </c>
      <c r="B42" t="str">
        <f t="shared" ca="1"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407</v>
      </c>
      <c r="N42" s="56">
        <v>8704</v>
      </c>
    </row>
    <row r="43" spans="1:14" x14ac:dyDescent="0.45">
      <c r="A43">
        <f t="shared" ca="1" si="1"/>
        <v>32</v>
      </c>
      <c r="B43" t="str">
        <f t="shared" ca="1"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408</v>
      </c>
      <c r="N43" s="56">
        <v>17408</v>
      </c>
    </row>
    <row r="44" spans="1:14" x14ac:dyDescent="0.45">
      <c r="A44">
        <f t="shared" ca="1" si="1"/>
        <v>32</v>
      </c>
      <c r="B44" t="str">
        <f t="shared" ca="1"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409</v>
      </c>
      <c r="N44" s="56">
        <v>34816</v>
      </c>
    </row>
    <row r="45" spans="1:14" x14ac:dyDescent="0.45">
      <c r="A45">
        <f t="shared" ca="1" si="1"/>
        <v>32</v>
      </c>
      <c r="B45" t="str">
        <f t="shared" ca="1"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410</v>
      </c>
      <c r="N45" s="56">
        <v>69632</v>
      </c>
    </row>
    <row r="46" spans="1:14" x14ac:dyDescent="0.45">
      <c r="A46">
        <f t="shared" ca="1" si="1"/>
        <v>32</v>
      </c>
      <c r="B46" t="str">
        <f t="shared" ca="1"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411</v>
      </c>
      <c r="N46" s="56">
        <v>139264</v>
      </c>
    </row>
    <row r="47" spans="1:14" x14ac:dyDescent="0.45">
      <c r="A47">
        <f t="shared" ca="1" si="1"/>
        <v>32</v>
      </c>
      <c r="B47" t="str">
        <f t="shared" ca="1"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412</v>
      </c>
      <c r="N47" s="56">
        <v>278528</v>
      </c>
    </row>
    <row r="48" spans="1:14" x14ac:dyDescent="0.45">
      <c r="A48">
        <f t="shared" ca="1" si="1"/>
        <v>32</v>
      </c>
      <c r="B48" t="str">
        <f t="shared" ca="1"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413</v>
      </c>
      <c r="N48" s="56">
        <v>557056</v>
      </c>
    </row>
    <row r="49" spans="1:14" x14ac:dyDescent="0.45">
      <c r="A49">
        <f t="shared" ca="1" si="1"/>
        <v>32</v>
      </c>
      <c r="B49" t="str">
        <f t="shared" ca="1"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414</v>
      </c>
      <c r="N49" s="56">
        <v>1114112</v>
      </c>
    </row>
    <row r="50" spans="1:14" x14ac:dyDescent="0.45">
      <c r="A50">
        <f t="shared" ca="1" si="1"/>
        <v>32</v>
      </c>
      <c r="B50" t="str">
        <f t="shared" ca="1"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415</v>
      </c>
      <c r="N50" s="56">
        <v>2228224</v>
      </c>
    </row>
    <row r="51" spans="1:14" x14ac:dyDescent="0.45">
      <c r="A51">
        <f t="shared" ca="1" si="1"/>
        <v>32</v>
      </c>
      <c r="B51" t="str">
        <f t="shared" ca="1"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416</v>
      </c>
      <c r="N51" s="56">
        <v>4456448</v>
      </c>
    </row>
    <row r="52" spans="1:14" x14ac:dyDescent="0.45">
      <c r="A52">
        <f t="shared" ca="1" si="1"/>
        <v>32</v>
      </c>
      <c r="B52" t="str">
        <f t="shared" ca="1"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417</v>
      </c>
      <c r="N52" s="56">
        <v>8912896</v>
      </c>
    </row>
    <row r="53" spans="1:14" x14ac:dyDescent="0.45">
      <c r="A53">
        <f t="shared" ca="1" si="1"/>
        <v>32</v>
      </c>
      <c r="B53" t="str">
        <f t="shared" ca="1" si="2"/>
        <v>xxxxxxxxxxxxxxxxxxxxxxxxxxxxxxxx</v>
      </c>
      <c r="C53" s="56">
        <v>524288</v>
      </c>
      <c r="D53">
        <v>1</v>
      </c>
      <c r="E53">
        <v>1.798075166666725</v>
      </c>
      <c r="F53">
        <v>1.6851726000022609</v>
      </c>
      <c r="G53">
        <v>2.4234779333346523</v>
      </c>
      <c r="H53">
        <v>0.11160000165303548</v>
      </c>
      <c r="I53" s="56">
        <v>3</v>
      </c>
      <c r="J53" s="56">
        <v>3</v>
      </c>
      <c r="K53" s="56">
        <v>3</v>
      </c>
      <c r="L53" s="56">
        <v>45</v>
      </c>
      <c r="M53" s="56" t="s">
        <v>418</v>
      </c>
      <c r="N53" s="56">
        <v>17825792</v>
      </c>
    </row>
    <row r="54" spans="1:14" x14ac:dyDescent="0.45">
      <c r="A54">
        <f t="shared" ca="1" si="1"/>
        <v>32</v>
      </c>
      <c r="B54" t="str">
        <f t="shared" ca="1"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419</v>
      </c>
      <c r="N54" s="56">
        <v>35651584</v>
      </c>
    </row>
    <row r="55" spans="1:14" x14ac:dyDescent="0.45">
      <c r="C55" s="56"/>
      <c r="I55" s="56"/>
      <c r="J55" s="56"/>
      <c r="K55" s="56"/>
      <c r="L55" s="56"/>
    </row>
    <row r="56" spans="1:14" x14ac:dyDescent="0.45">
      <c r="I56" s="56"/>
      <c r="J56" s="56"/>
      <c r="K56" s="56"/>
      <c r="L56" s="56"/>
      <c r="N56">
        <f ca="1">N54/1000000/E54</f>
        <v>10.283406454762908</v>
      </c>
    </row>
    <row r="57" spans="1:14" x14ac:dyDescent="0.45">
      <c r="I57" s="56"/>
      <c r="J57" s="56"/>
      <c r="K57" s="56"/>
      <c r="L57" s="56"/>
      <c r="N57" s="56">
        <f ca="1">C54*D54/E54</f>
        <v>302453.13102243847</v>
      </c>
    </row>
    <row r="58" spans="1:14" x14ac:dyDescent="0.45">
      <c r="I58" s="56"/>
      <c r="J58" s="56"/>
      <c r="K58" s="56"/>
      <c r="L58" s="56"/>
      <c r="M58" s="14" t="s">
        <v>531</v>
      </c>
    </row>
    <row r="59" spans="1:14" x14ac:dyDescent="0.45">
      <c r="I59" s="56"/>
      <c r="J59" s="56"/>
      <c r="K59" s="56"/>
      <c r="L59" s="56"/>
      <c r="M59" t="s">
        <v>539</v>
      </c>
    </row>
    <row r="60" spans="1:14" ht="42.75" x14ac:dyDescent="0.45">
      <c r="A60" s="12" t="s">
        <v>10</v>
      </c>
      <c r="B60" s="12" t="s">
        <v>11</v>
      </c>
      <c r="C60" s="12" t="s">
        <v>12</v>
      </c>
      <c r="D60" s="12" t="s">
        <v>13</v>
      </c>
      <c r="E60" s="13" t="s">
        <v>673</v>
      </c>
      <c r="F60" s="13" t="s">
        <v>374</v>
      </c>
      <c r="G60" s="13" t="s">
        <v>375</v>
      </c>
      <c r="H60" s="13" t="s">
        <v>376</v>
      </c>
      <c r="I60" s="13" t="str" cm="1">
        <f t="array" aca="1" ref="I60:L60" ca="1">"NCalls"&amp;CHAR(10)&amp;E60:H60</f>
        <v>NCalls
CSVRead
v0.4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420</v>
      </c>
      <c r="N61" s="56">
        <v>26</v>
      </c>
    </row>
    <row r="62" spans="1:14" x14ac:dyDescent="0.45">
      <c r="A62">
        <f t="shared" ref="A62:A81" ca="1" si="3">LEN(B62)</f>
        <v>20</v>
      </c>
      <c r="B62" t="str">
        <f t="shared" ref="B62:B81" ca="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421</v>
      </c>
      <c r="N62" s="56">
        <v>52</v>
      </c>
    </row>
    <row r="63" spans="1:14" x14ac:dyDescent="0.45">
      <c r="A63">
        <f t="shared" ca="1" si="3"/>
        <v>20</v>
      </c>
      <c r="B63" t="str">
        <f t="shared" ca="1"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422</v>
      </c>
      <c r="N63" s="56">
        <v>104</v>
      </c>
    </row>
    <row r="64" spans="1:14" x14ac:dyDescent="0.45">
      <c r="A64">
        <f t="shared" ca="1" si="3"/>
        <v>20</v>
      </c>
      <c r="B64" t="str">
        <f t="shared" ca="1"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423</v>
      </c>
      <c r="N64" s="56">
        <v>208</v>
      </c>
    </row>
    <row r="65" spans="1:14" x14ac:dyDescent="0.45">
      <c r="A65">
        <f t="shared" ca="1" si="3"/>
        <v>20</v>
      </c>
      <c r="B65" t="str">
        <f t="shared" ca="1"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424</v>
      </c>
      <c r="N65" s="56">
        <v>416</v>
      </c>
    </row>
    <row r="66" spans="1:14" x14ac:dyDescent="0.45">
      <c r="A66">
        <f t="shared" ca="1" si="3"/>
        <v>20</v>
      </c>
      <c r="B66" t="str">
        <f t="shared" ca="1"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425</v>
      </c>
      <c r="N66" s="56">
        <v>832</v>
      </c>
    </row>
    <row r="67" spans="1:14" x14ac:dyDescent="0.45">
      <c r="A67">
        <f t="shared" ca="1" si="3"/>
        <v>20</v>
      </c>
      <c r="B67" t="str">
        <f t="shared" ca="1"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426</v>
      </c>
      <c r="N67" s="56">
        <v>1664</v>
      </c>
    </row>
    <row r="68" spans="1:14" x14ac:dyDescent="0.45">
      <c r="A68">
        <f t="shared" ca="1" si="3"/>
        <v>20</v>
      </c>
      <c r="B68" t="str">
        <f t="shared" ca="1"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427</v>
      </c>
      <c r="N68" s="56">
        <v>3328</v>
      </c>
    </row>
    <row r="69" spans="1:14" x14ac:dyDescent="0.45">
      <c r="A69">
        <f t="shared" ca="1" si="3"/>
        <v>20</v>
      </c>
      <c r="B69" t="str">
        <f t="shared" ca="1"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428</v>
      </c>
      <c r="N69" s="56">
        <v>6656</v>
      </c>
    </row>
    <row r="70" spans="1:14" x14ac:dyDescent="0.45">
      <c r="A70">
        <f t="shared" ca="1" si="3"/>
        <v>20</v>
      </c>
      <c r="B70" t="str">
        <f t="shared" ca="1"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429</v>
      </c>
      <c r="N70" s="56">
        <v>13312</v>
      </c>
    </row>
    <row r="71" spans="1:14" x14ac:dyDescent="0.45">
      <c r="A71">
        <f t="shared" ca="1" si="3"/>
        <v>20</v>
      </c>
      <c r="B71" t="str">
        <f t="shared" ca="1"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430</v>
      </c>
      <c r="N71" s="56">
        <v>26624</v>
      </c>
    </row>
    <row r="72" spans="1:14" x14ac:dyDescent="0.45">
      <c r="A72">
        <f t="shared" ca="1" si="3"/>
        <v>20</v>
      </c>
      <c r="B72" t="str">
        <f t="shared" ca="1"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431</v>
      </c>
      <c r="N72" s="56">
        <v>53248</v>
      </c>
    </row>
    <row r="73" spans="1:14" x14ac:dyDescent="0.45">
      <c r="A73">
        <f t="shared" ca="1" si="3"/>
        <v>20</v>
      </c>
      <c r="B73" t="str">
        <f t="shared" ca="1"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432</v>
      </c>
      <c r="N73" s="56">
        <v>106496</v>
      </c>
    </row>
    <row r="74" spans="1:14" x14ac:dyDescent="0.45">
      <c r="A74">
        <f t="shared" ca="1" si="3"/>
        <v>20</v>
      </c>
      <c r="B74" t="str">
        <f t="shared" ca="1"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433</v>
      </c>
      <c r="N74" s="56">
        <v>212992</v>
      </c>
    </row>
    <row r="75" spans="1:14" x14ac:dyDescent="0.45">
      <c r="A75">
        <f t="shared" ca="1" si="3"/>
        <v>20</v>
      </c>
      <c r="B75" t="str">
        <f t="shared" ca="1"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434</v>
      </c>
      <c r="N75" s="56">
        <v>425984</v>
      </c>
    </row>
    <row r="76" spans="1:14" x14ac:dyDescent="0.45">
      <c r="A76">
        <f t="shared" ca="1" si="3"/>
        <v>20</v>
      </c>
      <c r="B76" t="str">
        <f t="shared" ca="1" si="4"/>
        <v>"xxxxxxxx_x000D_
yyyyyyyy"</v>
      </c>
      <c r="C76" s="56">
        <v>32768</v>
      </c>
      <c r="D76">
        <v>1</v>
      </c>
      <c r="E76">
        <v>0.15407529696963276</v>
      </c>
      <c r="F76">
        <v>0.17911444642855454</v>
      </c>
      <c r="G76">
        <v>1.2908083499933127</v>
      </c>
      <c r="H76">
        <v>8.4619288113718313E-3</v>
      </c>
      <c r="I76" s="56">
        <v>33</v>
      </c>
      <c r="J76" s="56">
        <v>28</v>
      </c>
      <c r="K76" s="56">
        <v>4</v>
      </c>
      <c r="L76" s="56">
        <v>591</v>
      </c>
      <c r="M76" s="56" t="s">
        <v>435</v>
      </c>
      <c r="N76" s="56">
        <v>851968</v>
      </c>
    </row>
    <row r="77" spans="1:14" x14ac:dyDescent="0.45">
      <c r="A77">
        <f t="shared" ca="1" si="3"/>
        <v>20</v>
      </c>
      <c r="B77" t="str">
        <f t="shared" ca="1" si="4"/>
        <v>"xxxxxxxx_x000D_
yyyyyyyy"</v>
      </c>
      <c r="C77" s="56">
        <v>65536</v>
      </c>
      <c r="D77">
        <v>1</v>
      </c>
      <c r="E77">
        <v>0.31296384705723646</v>
      </c>
      <c r="F77">
        <v>0.34762850000018564</v>
      </c>
      <c r="G77">
        <v>2.5288349500042386</v>
      </c>
      <c r="H77">
        <v>1.488095238095238E-2</v>
      </c>
      <c r="I77" s="56">
        <v>17</v>
      </c>
      <c r="J77" s="56">
        <v>15</v>
      </c>
      <c r="K77" s="56">
        <v>2</v>
      </c>
      <c r="L77" s="56">
        <v>336</v>
      </c>
      <c r="M77" s="56" t="s">
        <v>436</v>
      </c>
      <c r="N77" s="56">
        <v>1703936</v>
      </c>
    </row>
    <row r="78" spans="1:14" x14ac:dyDescent="0.45">
      <c r="A78">
        <f t="shared" ca="1" si="3"/>
        <v>20</v>
      </c>
      <c r="B78" t="str">
        <f t="shared" ca="1" si="4"/>
        <v>"xxxxxxxx_x000D_
yyyyyyyy"</v>
      </c>
      <c r="C78" s="56">
        <v>131072</v>
      </c>
      <c r="D78">
        <v>1</v>
      </c>
      <c r="E78">
        <v>0.59565977777755408</v>
      </c>
      <c r="F78">
        <v>0.65986302500095917</v>
      </c>
      <c r="G78">
        <v>5.2252145000093151</v>
      </c>
      <c r="H78">
        <v>3.2751633450875874E-2</v>
      </c>
      <c r="I78" s="56">
        <v>9</v>
      </c>
      <c r="J78" s="56">
        <v>8</v>
      </c>
      <c r="K78" s="56">
        <v>1</v>
      </c>
      <c r="L78" s="56">
        <v>153</v>
      </c>
      <c r="M78" s="56" t="s">
        <v>437</v>
      </c>
      <c r="N78" s="56">
        <v>3407872</v>
      </c>
    </row>
    <row r="79" spans="1:14" x14ac:dyDescent="0.45">
      <c r="A79">
        <f t="shared" ca="1" si="3"/>
        <v>20</v>
      </c>
      <c r="B79" t="str">
        <f t="shared" ca="1" si="4"/>
        <v>"xxxxxxxx_x000D_
yyyyyyyy"</v>
      </c>
      <c r="C79" s="56">
        <v>262144</v>
      </c>
      <c r="D79">
        <v>1</v>
      </c>
      <c r="E79">
        <v>1.1740978199988603</v>
      </c>
      <c r="F79">
        <v>1.3619116749978275</v>
      </c>
      <c r="G79">
        <v>9.9543455000093672</v>
      </c>
      <c r="H79">
        <v>6.1341465973272558E-2</v>
      </c>
      <c r="I79" s="56">
        <v>5</v>
      </c>
      <c r="J79" s="56">
        <v>4</v>
      </c>
      <c r="K79" s="56">
        <v>1</v>
      </c>
      <c r="L79" s="56">
        <v>82</v>
      </c>
      <c r="M79" s="56" t="s">
        <v>438</v>
      </c>
      <c r="N79" s="56">
        <v>6815744</v>
      </c>
    </row>
    <row r="80" spans="1:14" x14ac:dyDescent="0.45">
      <c r="A80">
        <f t="shared" ca="1" si="3"/>
        <v>20</v>
      </c>
      <c r="B80" t="str">
        <f t="shared" ca="1" si="4"/>
        <v>"xxxxxxxx_x000D_
yyyyyyyy"</v>
      </c>
      <c r="C80" s="56">
        <v>524288</v>
      </c>
      <c r="D80">
        <v>1</v>
      </c>
      <c r="E80">
        <v>2.4352766999994251</v>
      </c>
      <c r="F80">
        <v>2.8025458500051172</v>
      </c>
      <c r="G80">
        <v>20.408638900000369</v>
      </c>
      <c r="H80">
        <v>0.12019047282990955</v>
      </c>
      <c r="I80" s="56">
        <v>3</v>
      </c>
      <c r="J80" s="56">
        <v>2</v>
      </c>
      <c r="K80" s="56">
        <v>1</v>
      </c>
      <c r="L80" s="56">
        <v>42</v>
      </c>
      <c r="M80" s="56" t="s">
        <v>439</v>
      </c>
      <c r="N80" s="56">
        <v>13631488</v>
      </c>
    </row>
    <row r="81" spans="1:14" x14ac:dyDescent="0.45">
      <c r="A81">
        <f t="shared" ca="1" si="3"/>
        <v>20</v>
      </c>
      <c r="B81" t="str">
        <f t="shared" ca="1" si="4"/>
        <v>"xxxxxxxx_x000D_
yyyyyyyy"</v>
      </c>
      <c r="C81" s="56">
        <v>1048576</v>
      </c>
      <c r="D81">
        <v>1</v>
      </c>
      <c r="E81">
        <v>4.8907501499925274</v>
      </c>
      <c r="F81">
        <v>5.3851102000044193</v>
      </c>
      <c r="G81">
        <v>40.817583500000183</v>
      </c>
      <c r="H81">
        <v>0.31800000369548798</v>
      </c>
      <c r="I81" s="56">
        <v>2</v>
      </c>
      <c r="J81" s="56">
        <v>1</v>
      </c>
      <c r="K81" s="56">
        <v>1</v>
      </c>
      <c r="L81" s="56">
        <v>16</v>
      </c>
      <c r="M81" s="56" t="s">
        <v>440</v>
      </c>
      <c r="N81" s="56">
        <v>27262976</v>
      </c>
    </row>
    <row r="82" spans="1:14" x14ac:dyDescent="0.45">
      <c r="C82" s="56"/>
      <c r="I82" s="56"/>
      <c r="J82" s="56"/>
      <c r="K82" s="56"/>
      <c r="L82" s="56"/>
    </row>
    <row r="83" spans="1:14" x14ac:dyDescent="0.45">
      <c r="I83" s="56"/>
      <c r="J83" s="56"/>
      <c r="K83" s="56"/>
      <c r="L83" s="56"/>
      <c r="N83">
        <f ca="1">N81/1000000/E81</f>
        <v>5.5743955761145667</v>
      </c>
    </row>
    <row r="84" spans="1:14" x14ac:dyDescent="0.45">
      <c r="G84">
        <f ca="1">G81/E81</f>
        <v>8.3458737919913055</v>
      </c>
      <c r="I84" s="56"/>
      <c r="J84" s="56"/>
      <c r="K84" s="56"/>
      <c r="L84" s="56"/>
      <c r="N84" s="56">
        <f ca="1">C81*D81/E81</f>
        <v>214399.82985056026</v>
      </c>
    </row>
    <row r="85" spans="1:14" x14ac:dyDescent="0.45">
      <c r="G85">
        <f ca="1">E81/H81</f>
        <v>15.379717274078514</v>
      </c>
      <c r="I85" s="56"/>
      <c r="J85" s="56"/>
      <c r="K85" s="56"/>
      <c r="L85" s="56"/>
      <c r="M85" s="14" t="s">
        <v>534</v>
      </c>
    </row>
    <row r="86" spans="1:14" x14ac:dyDescent="0.45">
      <c r="I86" s="56"/>
      <c r="J86" s="56"/>
      <c r="K86" s="56"/>
      <c r="L86" s="56"/>
      <c r="M86" t="s">
        <v>540</v>
      </c>
    </row>
    <row r="87" spans="1:14" ht="42.75" x14ac:dyDescent="0.45">
      <c r="A87" s="12" t="s">
        <v>10</v>
      </c>
      <c r="B87" s="12" t="s">
        <v>11</v>
      </c>
      <c r="C87" s="12" t="s">
        <v>12</v>
      </c>
      <c r="D87" s="12" t="s">
        <v>13</v>
      </c>
      <c r="E87" s="13" t="s">
        <v>673</v>
      </c>
      <c r="F87" s="13" t="s">
        <v>374</v>
      </c>
      <c r="G87" s="13" t="s">
        <v>375</v>
      </c>
      <c r="H87" s="13" t="s">
        <v>376</v>
      </c>
      <c r="I87" s="13" t="str" cm="1">
        <f t="array" aca="1" ref="I87:L87" ca="1">"NCalls"&amp;CHAR(10)&amp;E87:H87</f>
        <v>NCalls
CSVRead
v0.4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441</v>
      </c>
      <c r="N88" s="56">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442</v>
      </c>
      <c r="N89" s="56">
        <v>362</v>
      </c>
    </row>
    <row r="90" spans="1:14" x14ac:dyDescent="0.45">
      <c r="A90">
        <f t="shared" ca="1"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443</v>
      </c>
      <c r="N90" s="56">
        <v>724</v>
      </c>
    </row>
    <row r="91" spans="1:14" x14ac:dyDescent="0.45">
      <c r="A91">
        <f t="shared" ca="1"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444</v>
      </c>
      <c r="N91" s="56">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445</v>
      </c>
      <c r="N92" s="56">
        <v>2896</v>
      </c>
    </row>
    <row r="93" spans="1:14" x14ac:dyDescent="0.45">
      <c r="A93">
        <f t="shared" ca="1"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446</v>
      </c>
      <c r="N93" s="56">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447</v>
      </c>
      <c r="N94" s="56">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448</v>
      </c>
      <c r="N95" s="56">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449</v>
      </c>
      <c r="N96" s="56">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450</v>
      </c>
      <c r="N97" s="56">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451</v>
      </c>
      <c r="N98" s="56">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452</v>
      </c>
      <c r="N99" s="56">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453</v>
      </c>
      <c r="N100" s="56">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454</v>
      </c>
      <c r="N101" s="56">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455</v>
      </c>
      <c r="N102" s="56">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456</v>
      </c>
      <c r="N103" s="56">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457</v>
      </c>
      <c r="N104" s="56">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458</v>
      </c>
      <c r="N105" s="56">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459</v>
      </c>
      <c r="N106" s="56">
        <v>47448064</v>
      </c>
    </row>
    <row r="107" spans="1:14" x14ac:dyDescent="0.45">
      <c r="C107" s="56"/>
      <c r="I107" s="56"/>
      <c r="J107" s="56"/>
      <c r="K107" s="56"/>
      <c r="L107" s="56"/>
      <c r="M107" s="56"/>
    </row>
    <row r="108" spans="1:14" x14ac:dyDescent="0.45">
      <c r="C108" s="56"/>
      <c r="I108" s="56"/>
      <c r="J108" s="56"/>
      <c r="K108" s="56"/>
      <c r="L108" s="56"/>
      <c r="M108" s="56"/>
      <c r="N108">
        <f ca="1">N106/1000000/E106</f>
        <v>8.64140891343812</v>
      </c>
    </row>
    <row r="109" spans="1:14" x14ac:dyDescent="0.45">
      <c r="I109" s="56"/>
      <c r="J109" s="56"/>
      <c r="K109" s="56"/>
      <c r="L109" s="56"/>
      <c r="N109" s="56">
        <f ca="1">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535</v>
      </c>
    </row>
    <row r="113" spans="1:14" x14ac:dyDescent="0.45">
      <c r="I113" s="56"/>
      <c r="J113" s="56"/>
      <c r="K113" s="56"/>
      <c r="L113" s="56"/>
      <c r="M113" t="s">
        <v>541</v>
      </c>
    </row>
    <row r="114" spans="1:14" ht="42.75" x14ac:dyDescent="0.45">
      <c r="A114" s="12" t="s">
        <v>10</v>
      </c>
      <c r="B114" s="12" t="s">
        <v>11</v>
      </c>
      <c r="C114" s="12" t="s">
        <v>12</v>
      </c>
      <c r="D114" s="12" t="s">
        <v>13</v>
      </c>
      <c r="E114" s="13" t="s">
        <v>673</v>
      </c>
      <c r="F114" s="13" t="s">
        <v>374</v>
      </c>
      <c r="G114" s="13" t="s">
        <v>375</v>
      </c>
      <c r="H114" s="13" t="s">
        <v>376</v>
      </c>
      <c r="I114" s="13" t="str" cm="1">
        <f t="array" aca="1" ref="I114:L114" ca="1">"NCalls"&amp;CHAR(10)&amp;E114:H114</f>
        <v>NCalls
CSVRead
v0.4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460</v>
      </c>
      <c r="N115" s="56">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461</v>
      </c>
      <c r="N116" s="56">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462</v>
      </c>
      <c r="N117" s="56">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463</v>
      </c>
      <c r="N118" s="56">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464</v>
      </c>
      <c r="N119" s="56">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465</v>
      </c>
      <c r="N120" s="56">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466</v>
      </c>
      <c r="N121" s="56">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467</v>
      </c>
      <c r="N122" s="56">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468</v>
      </c>
      <c r="N123" s="56">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469</v>
      </c>
      <c r="N124" s="56">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470</v>
      </c>
      <c r="N125" s="56">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471</v>
      </c>
      <c r="N126" s="56">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472</v>
      </c>
      <c r="N127" s="56">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473</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536</v>
      </c>
    </row>
    <row r="140" spans="1:14" x14ac:dyDescent="0.45">
      <c r="I140" s="56"/>
      <c r="J140" s="56"/>
      <c r="K140" s="56"/>
      <c r="L140" s="56"/>
      <c r="M140" t="s">
        <v>542</v>
      </c>
    </row>
    <row r="141" spans="1:14" ht="42.75" x14ac:dyDescent="0.45">
      <c r="A141" s="12" t="s">
        <v>10</v>
      </c>
      <c r="B141" s="12" t="s">
        <v>11</v>
      </c>
      <c r="C141" s="12" t="s">
        <v>12</v>
      </c>
      <c r="D141" s="12" t="s">
        <v>13</v>
      </c>
      <c r="E141" s="13" t="s">
        <v>673</v>
      </c>
      <c r="F141" s="13" t="s">
        <v>374</v>
      </c>
      <c r="G141" s="13" t="s">
        <v>375</v>
      </c>
      <c r="H141" s="13" t="s">
        <v>376</v>
      </c>
      <c r="I141" s="13" t="str" cm="1">
        <f t="array" aca="1" ref="I141:L141" ca="1">"NCalls"&amp;CHAR(10)&amp;E141:H141</f>
        <v>NCalls
CSVRead
v0.4</v>
      </c>
      <c r="J141" s="13" t="str">
        <f ca="1"/>
        <v>NCalls
sdkn104
v1.9</v>
      </c>
      <c r="K141" s="13" t="str">
        <f ca="1"/>
        <v>NCalls
ws_garcia
v3.1.5</v>
      </c>
      <c r="L141" s="59" t="str">
        <f ca="1"/>
        <v>NCalls
CSV.jl
v0.8.5+</v>
      </c>
      <c r="M141" s="12" t="s">
        <v>14</v>
      </c>
      <c r="N141" s="12" t="s">
        <v>15</v>
      </c>
    </row>
    <row r="142" spans="1:14" x14ac:dyDescent="0.45">
      <c r="A142" s="56" cm="1">
        <f t="array" aca="1" ref="A142:A156" ca="1">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474</v>
      </c>
      <c r="N142" s="56">
        <v>17408</v>
      </c>
    </row>
    <row r="143" spans="1:14" x14ac:dyDescent="0.45">
      <c r="A143" s="56">
        <f ca="1"/>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475</v>
      </c>
      <c r="N143" s="56">
        <v>25600</v>
      </c>
    </row>
    <row r="144" spans="1:14" x14ac:dyDescent="0.45">
      <c r="A144" s="56">
        <f ca="1"/>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476</v>
      </c>
      <c r="N144" s="56">
        <v>41984</v>
      </c>
    </row>
    <row r="145" spans="1:14" x14ac:dyDescent="0.45">
      <c r="A145" s="56">
        <f ca="1"/>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477</v>
      </c>
      <c r="N145" s="56">
        <v>74752</v>
      </c>
    </row>
    <row r="146" spans="1:14" x14ac:dyDescent="0.45">
      <c r="A146" s="56">
        <f ca="1"/>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478</v>
      </c>
      <c r="N146" s="56">
        <v>140288</v>
      </c>
    </row>
    <row r="147" spans="1:14" x14ac:dyDescent="0.45">
      <c r="A147" s="56">
        <f ca="1"/>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479</v>
      </c>
      <c r="N147" s="56">
        <v>271360</v>
      </c>
    </row>
    <row r="148" spans="1:14" x14ac:dyDescent="0.45">
      <c r="A148" s="56">
        <f ca="1"/>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480</v>
      </c>
      <c r="N148" s="56">
        <v>533504</v>
      </c>
    </row>
    <row r="149" spans="1:14" x14ac:dyDescent="0.45">
      <c r="A149" s="56">
        <f ca="1"/>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481</v>
      </c>
      <c r="N149" s="56">
        <v>1057792</v>
      </c>
    </row>
    <row r="150" spans="1:14" x14ac:dyDescent="0.45">
      <c r="A150" s="56">
        <f ca="1"/>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482</v>
      </c>
      <c r="N150" s="56">
        <v>2106368</v>
      </c>
    </row>
    <row r="151" spans="1:14" x14ac:dyDescent="0.45">
      <c r="A151" s="56">
        <f ca="1"/>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483</v>
      </c>
      <c r="N151" s="56">
        <v>4203520</v>
      </c>
    </row>
    <row r="152" spans="1:14" x14ac:dyDescent="0.45">
      <c r="A152" s="56">
        <f ca="1"/>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484</v>
      </c>
      <c r="N152" s="56">
        <v>8397824</v>
      </c>
    </row>
    <row r="153" spans="1:14" x14ac:dyDescent="0.45">
      <c r="A153" s="56">
        <f ca="1"/>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485</v>
      </c>
      <c r="N153" s="56">
        <v>16786432</v>
      </c>
    </row>
    <row r="154" spans="1:14" x14ac:dyDescent="0.45">
      <c r="A154" s="56">
        <f ca="1"/>
        <v>4096</v>
      </c>
      <c r="B154" t="s">
        <v>28</v>
      </c>
      <c r="C154" s="56">
        <v>1024</v>
      </c>
      <c r="D154">
        <v>8</v>
      </c>
      <c r="E154">
        <v>1.8697677333257161</v>
      </c>
      <c r="F154">
        <v>1.7946698666686036</v>
      </c>
      <c r="G154">
        <v>2.3026114333382188</v>
      </c>
      <c r="H154">
        <v>5.067999839782715E-2</v>
      </c>
      <c r="I154" s="56">
        <v>3</v>
      </c>
      <c r="J154" s="56">
        <v>3</v>
      </c>
      <c r="K154" s="56">
        <v>3</v>
      </c>
      <c r="L154" s="56">
        <v>100</v>
      </c>
      <c r="M154" s="56" t="s">
        <v>486</v>
      </c>
      <c r="N154" s="56">
        <v>33563648</v>
      </c>
    </row>
    <row r="155" spans="1:14" x14ac:dyDescent="0.45">
      <c r="A155" s="56">
        <f ca="1"/>
        <v>8192</v>
      </c>
      <c r="B155" t="s">
        <v>29</v>
      </c>
      <c r="C155" s="56">
        <v>1024</v>
      </c>
      <c r="D155">
        <v>8</v>
      </c>
      <c r="E155">
        <v>3.8196983000088949</v>
      </c>
      <c r="F155">
        <v>3.6893871499923989</v>
      </c>
      <c r="G155">
        <v>9.0646576999861281</v>
      </c>
      <c r="H155">
        <v>9.8156863567875882E-2</v>
      </c>
      <c r="I155" s="56">
        <v>2</v>
      </c>
      <c r="J155" s="56">
        <v>2</v>
      </c>
      <c r="K155" s="56">
        <v>1</v>
      </c>
      <c r="L155" s="56">
        <v>51</v>
      </c>
      <c r="M155" s="56" t="s">
        <v>487</v>
      </c>
      <c r="N155" s="56">
        <v>67118080</v>
      </c>
    </row>
    <row r="156" spans="1:14" x14ac:dyDescent="0.45">
      <c r="A156" s="56">
        <f ca="1"/>
        <v>16384</v>
      </c>
      <c r="B156" t="s">
        <v>30</v>
      </c>
      <c r="C156" s="56">
        <v>1024</v>
      </c>
      <c r="D156">
        <v>8</v>
      </c>
      <c r="E156">
        <v>8.0403213999816217</v>
      </c>
      <c r="F156">
        <v>7.5983599000028335</v>
      </c>
      <c r="G156">
        <v>52.966925000015181</v>
      </c>
      <c r="H156">
        <v>0.14027778307596842</v>
      </c>
      <c r="I156" s="56">
        <v>1</v>
      </c>
      <c r="J156" s="56">
        <v>1</v>
      </c>
      <c r="K156" s="56">
        <v>1</v>
      </c>
      <c r="L156" s="56">
        <v>36</v>
      </c>
      <c r="M156" s="56" t="s">
        <v>488</v>
      </c>
      <c r="N156" s="56">
        <v>134226944</v>
      </c>
    </row>
    <row r="157" spans="1:14" x14ac:dyDescent="0.45">
      <c r="I157" s="56"/>
      <c r="J157" s="56"/>
      <c r="K157" s="56"/>
      <c r="L157" s="56"/>
    </row>
    <row r="158" spans="1:14" x14ac:dyDescent="0.45">
      <c r="I158" s="56"/>
      <c r="J158" s="56"/>
      <c r="K158" s="56"/>
      <c r="L158" s="56"/>
      <c r="N158">
        <f ca="1">N156/1000000/E156</f>
        <v>16.694226178608584</v>
      </c>
    </row>
    <row r="159" spans="1:14" x14ac:dyDescent="0.45">
      <c r="I159" s="56"/>
      <c r="J159" s="56"/>
      <c r="K159" s="56"/>
      <c r="L159" s="56"/>
      <c r="N159" s="56">
        <f ca="1">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537</v>
      </c>
    </row>
    <row r="167" spans="1:14" ht="57" x14ac:dyDescent="0.45">
      <c r="I167" s="56"/>
      <c r="J167" s="56"/>
      <c r="K167" s="56"/>
      <c r="L167" s="56"/>
      <c r="M167" s="65" t="s">
        <v>543</v>
      </c>
    </row>
    <row r="168" spans="1:14" ht="42.75" x14ac:dyDescent="0.45">
      <c r="A168" s="12" t="s">
        <v>10</v>
      </c>
      <c r="B168" s="12" t="s">
        <v>11</v>
      </c>
      <c r="C168" s="12" t="s">
        <v>12</v>
      </c>
      <c r="D168" s="12" t="s">
        <v>13</v>
      </c>
      <c r="E168" s="13" t="s">
        <v>673</v>
      </c>
      <c r="F168" s="13" t="s">
        <v>374</v>
      </c>
      <c r="G168" s="13" t="s">
        <v>375</v>
      </c>
      <c r="H168" s="13" t="s">
        <v>376</v>
      </c>
      <c r="I168" s="13" t="str" cm="1">
        <f t="array" aca="1" ref="I168:L168" ca="1">"NCalls"&amp;CHAR(10)&amp;E168:H168</f>
        <v>NCalls
CSVRead
v0.4</v>
      </c>
      <c r="J168" s="13" t="str">
        <f ca="1"/>
        <v>NCalls
sdkn104
v1.9</v>
      </c>
      <c r="K168" s="13" t="str">
        <f ca="1"/>
        <v>NCalls
ws_garcia
v3.1.5</v>
      </c>
      <c r="L168" s="59" t="str">
        <f ca="1"/>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489</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490</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491</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492</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493</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494</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495</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496</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497</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498</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499</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500</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501</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502</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503</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222</v>
      </c>
    </row>
    <row r="2" spans="1:16" x14ac:dyDescent="0.45">
      <c r="A2" s="94" t="s">
        <v>670</v>
      </c>
      <c r="P2" s="56"/>
    </row>
    <row r="4" spans="1:16" x14ac:dyDescent="0.45">
      <c r="A4" s="14" t="s">
        <v>666</v>
      </c>
      <c r="H4" s="55" t="s">
        <v>667</v>
      </c>
      <c r="I4" s="55" t="s">
        <v>668</v>
      </c>
      <c r="O4" s="14" t="s">
        <v>533</v>
      </c>
    </row>
    <row r="5" spans="1:16" x14ac:dyDescent="0.45">
      <c r="O5" t="s">
        <v>504</v>
      </c>
    </row>
    <row r="6" spans="1:16" ht="42.75" x14ac:dyDescent="0.45">
      <c r="A6" s="12" t="s">
        <v>10</v>
      </c>
      <c r="B6" s="12" t="s">
        <v>11</v>
      </c>
      <c r="C6" s="12" t="s">
        <v>12</v>
      </c>
      <c r="D6" s="12" t="s">
        <v>13</v>
      </c>
      <c r="E6" s="13" t="s">
        <v>672</v>
      </c>
      <c r="F6" s="13" t="s">
        <v>374</v>
      </c>
      <c r="G6" s="13" t="s">
        <v>375</v>
      </c>
      <c r="H6" s="13" t="s">
        <v>376</v>
      </c>
      <c r="I6" s="13" t="s">
        <v>669</v>
      </c>
      <c r="J6" s="13" t="str" cm="1">
        <f t="array" aca="1" ref="J6:N6" ca="1">"NCalls"&amp;CHAR(10)&amp;E6:I6</f>
        <v>NCalls
CSVRead
v0.14</v>
      </c>
      <c r="K6" s="13" t="str">
        <f ca="1"/>
        <v>NCalls
sdkn104
v1.9</v>
      </c>
      <c r="L6" s="13" t="str">
        <f ca="1"/>
        <v>NCalls
ws_garcia
v3.1.5</v>
      </c>
      <c r="M6" s="59" t="str">
        <f ca="1"/>
        <v>NCalls
CSV.jl
v0.8.5+</v>
      </c>
      <c r="N6" s="59" t="str">
        <f ca="1"/>
        <v>NCalls
CSV.jl
v0.9.0</v>
      </c>
      <c r="O6" s="12" t="s">
        <v>14</v>
      </c>
      <c r="P6" s="12" t="s">
        <v>15</v>
      </c>
    </row>
    <row r="7" spans="1:16" x14ac:dyDescent="0.45">
      <c r="A7">
        <f ca="1">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377</v>
      </c>
      <c r="P7" s="56">
        <v>3</v>
      </c>
    </row>
    <row r="8" spans="1:16" x14ac:dyDescent="0.45">
      <c r="A8">
        <f t="shared" ref="A8:A28" ca="1"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378</v>
      </c>
      <c r="P8" s="56">
        <v>6</v>
      </c>
    </row>
    <row r="9" spans="1:16" x14ac:dyDescent="0.45">
      <c r="A9">
        <f t="shared" ca="1"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379</v>
      </c>
      <c r="P9" s="56">
        <v>12</v>
      </c>
    </row>
    <row r="10" spans="1:16" x14ac:dyDescent="0.45">
      <c r="A10">
        <f t="shared" ca="1"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380</v>
      </c>
      <c r="P10" s="56">
        <v>24</v>
      </c>
    </row>
    <row r="11" spans="1:16" x14ac:dyDescent="0.45">
      <c r="A11">
        <f t="shared" ca="1"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381</v>
      </c>
      <c r="P11" s="56">
        <v>48</v>
      </c>
    </row>
    <row r="12" spans="1:16" x14ac:dyDescent="0.45">
      <c r="A12">
        <f t="shared" ca="1"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382</v>
      </c>
      <c r="P12" s="56">
        <v>96</v>
      </c>
    </row>
    <row r="13" spans="1:16" x14ac:dyDescent="0.45">
      <c r="A13">
        <f t="shared" ca="1"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383</v>
      </c>
      <c r="P13" s="56">
        <v>192</v>
      </c>
    </row>
    <row r="14" spans="1:16" x14ac:dyDescent="0.45">
      <c r="A14">
        <f t="shared" ca="1"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384</v>
      </c>
      <c r="P14" s="56">
        <v>384</v>
      </c>
    </row>
    <row r="15" spans="1:16" x14ac:dyDescent="0.45">
      <c r="A15">
        <f t="shared" ca="1"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385</v>
      </c>
      <c r="P15" s="56">
        <v>768</v>
      </c>
    </row>
    <row r="16" spans="1:16" x14ac:dyDescent="0.45">
      <c r="A16">
        <f t="shared" ca="1"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386</v>
      </c>
      <c r="P16" s="56">
        <v>1536</v>
      </c>
    </row>
    <row r="17" spans="1:16" x14ac:dyDescent="0.45">
      <c r="A17">
        <f t="shared" ca="1"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387</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388</v>
      </c>
      <c r="P18" s="56">
        <v>6144</v>
      </c>
    </row>
    <row r="19" spans="1:16" x14ac:dyDescent="0.45">
      <c r="A19">
        <f t="shared" ca="1"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389</v>
      </c>
      <c r="P19" s="56">
        <v>12288</v>
      </c>
    </row>
    <row r="20" spans="1:16" x14ac:dyDescent="0.45">
      <c r="A20">
        <f t="shared" ca="1"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390</v>
      </c>
      <c r="P20" s="56">
        <v>24576</v>
      </c>
    </row>
    <row r="21" spans="1:16" x14ac:dyDescent="0.45">
      <c r="A21">
        <f t="shared" ca="1"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391</v>
      </c>
      <c r="P21" s="56">
        <v>49152</v>
      </c>
    </row>
    <row r="22" spans="1:16" x14ac:dyDescent="0.45">
      <c r="A22">
        <f t="shared" ca="1"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392</v>
      </c>
      <c r="P22" s="56">
        <v>98304</v>
      </c>
    </row>
    <row r="23" spans="1:16" x14ac:dyDescent="0.45">
      <c r="A23">
        <f t="shared" ca="1"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393</v>
      </c>
      <c r="P23" s="56">
        <v>196608</v>
      </c>
    </row>
    <row r="24" spans="1:16" x14ac:dyDescent="0.45">
      <c r="A24">
        <f t="shared" ca="1"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394</v>
      </c>
      <c r="P24" s="56">
        <v>393216</v>
      </c>
    </row>
    <row r="25" spans="1:16" x14ac:dyDescent="0.45">
      <c r="A25">
        <f t="shared" ca="1"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395</v>
      </c>
      <c r="P25" s="56">
        <v>786432</v>
      </c>
    </row>
    <row r="26" spans="1:16" x14ac:dyDescent="0.45">
      <c r="A26">
        <f t="shared" ca="1"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396</v>
      </c>
      <c r="P26" s="56">
        <v>1572864</v>
      </c>
    </row>
    <row r="27" spans="1:16" x14ac:dyDescent="0.45">
      <c r="A27">
        <f t="shared" ca="1"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397</v>
      </c>
      <c r="P27" s="56">
        <v>3145728</v>
      </c>
    </row>
    <row r="28" spans="1:16" x14ac:dyDescent="0.45">
      <c r="A28">
        <f t="shared" ca="1"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398</v>
      </c>
      <c r="P28" s="56">
        <v>6291456</v>
      </c>
    </row>
    <row r="29" spans="1:16" x14ac:dyDescent="0.45">
      <c r="J29" s="56"/>
      <c r="K29" s="56"/>
      <c r="L29" s="56"/>
      <c r="M29" s="56"/>
      <c r="N29" s="56"/>
    </row>
    <row r="30" spans="1:16" x14ac:dyDescent="0.45">
      <c r="P30">
        <f ca="1">P28/1000000/E28</f>
        <v>1.5639393216355371</v>
      </c>
    </row>
    <row r="31" spans="1:16" x14ac:dyDescent="0.45">
      <c r="J31" s="56"/>
      <c r="K31" s="56"/>
      <c r="L31" s="56"/>
      <c r="M31" s="56"/>
      <c r="N31" s="56"/>
      <c r="O31" s="14" t="s">
        <v>532</v>
      </c>
      <c r="P31" s="56">
        <f ca="1">C28*D28/E28</f>
        <v>521313.10721184569</v>
      </c>
    </row>
    <row r="32" spans="1:16" x14ac:dyDescent="0.45">
      <c r="J32" s="56"/>
      <c r="K32" s="56"/>
      <c r="L32" s="56"/>
      <c r="M32" s="56"/>
      <c r="N32" s="56"/>
      <c r="O32" t="s">
        <v>538</v>
      </c>
    </row>
    <row r="33" spans="1:16" ht="42.75" x14ac:dyDescent="0.45">
      <c r="A33" s="12" t="s">
        <v>10</v>
      </c>
      <c r="B33" s="12" t="s">
        <v>11</v>
      </c>
      <c r="C33" s="12" t="s">
        <v>12</v>
      </c>
      <c r="D33" s="12" t="s">
        <v>13</v>
      </c>
      <c r="E33" s="13" t="s">
        <v>672</v>
      </c>
      <c r="F33" s="13" t="s">
        <v>374</v>
      </c>
      <c r="G33" s="13" t="s">
        <v>375</v>
      </c>
      <c r="H33" s="13" t="s">
        <v>376</v>
      </c>
      <c r="I33" s="13" t="s">
        <v>669</v>
      </c>
      <c r="J33" s="13" t="str" cm="1">
        <f t="array" aca="1" ref="J33:N33" ca="1">"NCalls"&amp;CHAR(10)&amp;E33:I33</f>
        <v>NCalls
CSVRead
v0.14</v>
      </c>
      <c r="K33" s="13" t="str">
        <f ca="1"/>
        <v>NCalls
sdkn104
v1.9</v>
      </c>
      <c r="L33" s="13" t="str">
        <f ca="1"/>
        <v>NCalls
ws_garcia
v3.1.5</v>
      </c>
      <c r="M33" s="59" t="str">
        <f ca="1"/>
        <v>NCalls
CSV.jl
v0.8.5+</v>
      </c>
      <c r="N33" s="59" t="str">
        <f ca="1"/>
        <v>NCalls
CSV.jl
v0.9.0</v>
      </c>
      <c r="O33" s="12" t="s">
        <v>14</v>
      </c>
      <c r="P33" s="12" t="s">
        <v>15</v>
      </c>
    </row>
    <row r="34" spans="1:16" x14ac:dyDescent="0.45">
      <c r="A34">
        <f ca="1">LEN(B34)</f>
        <v>32</v>
      </c>
      <c r="B34" t="str">
        <f ca="1">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399</v>
      </c>
      <c r="P34" s="56">
        <v>34</v>
      </c>
    </row>
    <row r="35" spans="1:16" x14ac:dyDescent="0.45">
      <c r="A35">
        <f t="shared" ref="A35:A54" ca="1" si="1">LEN(B35)</f>
        <v>32</v>
      </c>
      <c r="B35" t="str">
        <f t="shared" ref="B35:B54" ca="1"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400</v>
      </c>
      <c r="P35" s="56">
        <v>68</v>
      </c>
    </row>
    <row r="36" spans="1:16" x14ac:dyDescent="0.45">
      <c r="A36">
        <f t="shared" ca="1" si="1"/>
        <v>32</v>
      </c>
      <c r="B36" t="str">
        <f t="shared" ca="1"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401</v>
      </c>
      <c r="P36" s="56">
        <v>136</v>
      </c>
    </row>
    <row r="37" spans="1:16" x14ac:dyDescent="0.45">
      <c r="A37">
        <f t="shared" ca="1" si="1"/>
        <v>32</v>
      </c>
      <c r="B37" t="str">
        <f t="shared" ca="1"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402</v>
      </c>
      <c r="P37" s="56">
        <v>272</v>
      </c>
    </row>
    <row r="38" spans="1:16" x14ac:dyDescent="0.45">
      <c r="A38">
        <f t="shared" ca="1" si="1"/>
        <v>32</v>
      </c>
      <c r="B38" t="str">
        <f t="shared" ca="1"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403</v>
      </c>
      <c r="P38" s="56">
        <v>544</v>
      </c>
    </row>
    <row r="39" spans="1:16" x14ac:dyDescent="0.45">
      <c r="A39">
        <f t="shared" ca="1" si="1"/>
        <v>32</v>
      </c>
      <c r="B39" t="str">
        <f t="shared" ca="1"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404</v>
      </c>
      <c r="P39" s="56">
        <v>1088</v>
      </c>
    </row>
    <row r="40" spans="1:16" x14ac:dyDescent="0.45">
      <c r="A40">
        <f t="shared" ca="1" si="1"/>
        <v>32</v>
      </c>
      <c r="B40" t="str">
        <f t="shared" ca="1"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405</v>
      </c>
      <c r="P40" s="56">
        <v>2176</v>
      </c>
    </row>
    <row r="41" spans="1:16" x14ac:dyDescent="0.45">
      <c r="A41">
        <f t="shared" ca="1" si="1"/>
        <v>32</v>
      </c>
      <c r="B41" t="str">
        <f t="shared" ca="1"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406</v>
      </c>
      <c r="P41" s="56">
        <v>4352</v>
      </c>
    </row>
    <row r="42" spans="1:16" x14ac:dyDescent="0.45">
      <c r="A42">
        <f t="shared" ca="1" si="1"/>
        <v>32</v>
      </c>
      <c r="B42" t="str">
        <f t="shared" ca="1"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407</v>
      </c>
      <c r="P42" s="56">
        <v>8704</v>
      </c>
    </row>
    <row r="43" spans="1:16" x14ac:dyDescent="0.45">
      <c r="A43">
        <f t="shared" ca="1" si="1"/>
        <v>32</v>
      </c>
      <c r="B43" t="str">
        <f t="shared" ca="1"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408</v>
      </c>
      <c r="P43" s="56">
        <v>17408</v>
      </c>
    </row>
    <row r="44" spans="1:16" x14ac:dyDescent="0.45">
      <c r="A44">
        <f t="shared" ca="1" si="1"/>
        <v>32</v>
      </c>
      <c r="B44" t="str">
        <f t="shared" ca="1"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409</v>
      </c>
      <c r="P44" s="56">
        <v>34816</v>
      </c>
    </row>
    <row r="45" spans="1:16" x14ac:dyDescent="0.45">
      <c r="A45">
        <f t="shared" ca="1" si="1"/>
        <v>32</v>
      </c>
      <c r="B45" t="str">
        <f t="shared" ca="1"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410</v>
      </c>
      <c r="P45" s="56">
        <v>69632</v>
      </c>
    </row>
    <row r="46" spans="1:16" x14ac:dyDescent="0.45">
      <c r="A46">
        <f t="shared" ca="1" si="1"/>
        <v>32</v>
      </c>
      <c r="B46" t="str">
        <f t="shared" ca="1"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411</v>
      </c>
      <c r="P46" s="56">
        <v>139264</v>
      </c>
    </row>
    <row r="47" spans="1:16" x14ac:dyDescent="0.45">
      <c r="A47">
        <f t="shared" ca="1" si="1"/>
        <v>32</v>
      </c>
      <c r="B47" t="str">
        <f t="shared" ca="1"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412</v>
      </c>
      <c r="P47" s="56">
        <v>278528</v>
      </c>
    </row>
    <row r="48" spans="1:16" x14ac:dyDescent="0.45">
      <c r="A48">
        <f t="shared" ca="1" si="1"/>
        <v>32</v>
      </c>
      <c r="B48" t="str">
        <f t="shared" ca="1"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413</v>
      </c>
      <c r="P48" s="56">
        <v>557056</v>
      </c>
    </row>
    <row r="49" spans="1:16" x14ac:dyDescent="0.45">
      <c r="A49">
        <f t="shared" ca="1" si="1"/>
        <v>32</v>
      </c>
      <c r="B49" t="str">
        <f t="shared" ca="1"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414</v>
      </c>
      <c r="P49" s="56">
        <v>1114112</v>
      </c>
    </row>
    <row r="50" spans="1:16" x14ac:dyDescent="0.45">
      <c r="A50">
        <f t="shared" ca="1" si="1"/>
        <v>32</v>
      </c>
      <c r="B50" t="str">
        <f t="shared" ca="1"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415</v>
      </c>
      <c r="P50" s="56">
        <v>2228224</v>
      </c>
    </row>
    <row r="51" spans="1:16" x14ac:dyDescent="0.45">
      <c r="A51">
        <f t="shared" ca="1" si="1"/>
        <v>32</v>
      </c>
      <c r="B51" t="str">
        <f t="shared" ca="1"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416</v>
      </c>
      <c r="P51" s="56">
        <v>4456448</v>
      </c>
    </row>
    <row r="52" spans="1:16" x14ac:dyDescent="0.45">
      <c r="A52">
        <f t="shared" ca="1" si="1"/>
        <v>32</v>
      </c>
      <c r="B52" t="str">
        <f t="shared" ca="1"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417</v>
      </c>
      <c r="P52" s="56">
        <v>8912896</v>
      </c>
    </row>
    <row r="53" spans="1:16" x14ac:dyDescent="0.45">
      <c r="A53">
        <f t="shared" ca="1" si="1"/>
        <v>32</v>
      </c>
      <c r="B53" t="str">
        <f t="shared" ca="1"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418</v>
      </c>
      <c r="P53" s="56">
        <v>17825792</v>
      </c>
    </row>
    <row r="54" spans="1:16" x14ac:dyDescent="0.45">
      <c r="A54">
        <f t="shared" ca="1" si="1"/>
        <v>32</v>
      </c>
      <c r="B54" t="str">
        <f t="shared" ca="1"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419</v>
      </c>
      <c r="P54" s="56">
        <v>35651584</v>
      </c>
    </row>
    <row r="55" spans="1:16" x14ac:dyDescent="0.45">
      <c r="C55" s="56"/>
      <c r="J55" s="56"/>
      <c r="K55" s="56"/>
      <c r="L55" s="56"/>
      <c r="M55" s="56"/>
      <c r="N55" s="56"/>
    </row>
    <row r="56" spans="1:16" x14ac:dyDescent="0.45">
      <c r="J56" s="56"/>
      <c r="K56" s="56"/>
      <c r="L56" s="56"/>
      <c r="M56" s="56"/>
      <c r="N56" s="56"/>
      <c r="P56">
        <f ca="1">P54/1000000/E54</f>
        <v>6.6386862353542853</v>
      </c>
    </row>
    <row r="57" spans="1:16" x14ac:dyDescent="0.45">
      <c r="J57" s="56"/>
      <c r="K57" s="56"/>
      <c r="L57" s="56"/>
      <c r="M57" s="56"/>
      <c r="N57" s="56"/>
      <c r="P57" s="56">
        <f ca="1">C54*D54/E54</f>
        <v>195255.47751042017</v>
      </c>
    </row>
    <row r="58" spans="1:16" x14ac:dyDescent="0.45">
      <c r="J58" s="56"/>
      <c r="K58" s="56"/>
      <c r="L58" s="56"/>
      <c r="M58" s="56"/>
      <c r="N58" s="56"/>
      <c r="O58" s="14" t="s">
        <v>531</v>
      </c>
    </row>
    <row r="59" spans="1:16" x14ac:dyDescent="0.45">
      <c r="J59" s="56"/>
      <c r="K59" s="56"/>
      <c r="L59" s="56"/>
      <c r="M59" s="56"/>
      <c r="N59" s="56"/>
      <c r="O59" t="s">
        <v>539</v>
      </c>
    </row>
    <row r="60" spans="1:16" ht="42.75" x14ac:dyDescent="0.45">
      <c r="A60" s="12" t="s">
        <v>10</v>
      </c>
      <c r="B60" s="12" t="s">
        <v>11</v>
      </c>
      <c r="C60" s="12" t="s">
        <v>12</v>
      </c>
      <c r="D60" s="12" t="s">
        <v>13</v>
      </c>
      <c r="E60" s="13" t="s">
        <v>672</v>
      </c>
      <c r="F60" s="13" t="s">
        <v>374</v>
      </c>
      <c r="G60" s="13" t="s">
        <v>375</v>
      </c>
      <c r="H60" s="13" t="s">
        <v>376</v>
      </c>
      <c r="I60" s="13" t="s">
        <v>669</v>
      </c>
      <c r="J60" s="13" t="str" cm="1">
        <f t="array" aca="1" ref="J60:N60" ca="1">"NCalls"&amp;CHAR(10)&amp;E60:I60</f>
        <v>NCalls
CSVRead
v0.14</v>
      </c>
      <c r="K60" s="13" t="str">
        <f ca="1"/>
        <v>NCalls
sdkn104
v1.9</v>
      </c>
      <c r="L60" s="13" t="str">
        <f ca="1"/>
        <v>NCalls
ws_garcia
v3.1.5</v>
      </c>
      <c r="M60" s="59" t="str">
        <f ca="1"/>
        <v>NCalls
CSV.jl
v0.8.5+</v>
      </c>
      <c r="N60" s="59" t="str">
        <f ca="1"/>
        <v>NCalls
CSV.jl
v0.9.0</v>
      </c>
      <c r="O60" s="12" t="s">
        <v>14</v>
      </c>
      <c r="P60" s="12" t="s">
        <v>15</v>
      </c>
    </row>
    <row r="61" spans="1:16" x14ac:dyDescent="0.45">
      <c r="A61">
        <f ca="1">LEN(B61)</f>
        <v>20</v>
      </c>
      <c r="B61" t="str">
        <f ca="1">"""xxxxxxxx"&amp;CHAR(13)&amp;CHAR(10)&amp;"yyyyyyyy"""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420</v>
      </c>
      <c r="P61" s="56">
        <v>26</v>
      </c>
    </row>
    <row r="62" spans="1:16" x14ac:dyDescent="0.45">
      <c r="A62">
        <f t="shared" ref="A62:A81" ca="1" si="3">LEN(B62)</f>
        <v>20</v>
      </c>
      <c r="B62" t="str">
        <f t="shared" ref="B62:B81" ca="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421</v>
      </c>
      <c r="P62" s="56">
        <v>52</v>
      </c>
    </row>
    <row r="63" spans="1:16" x14ac:dyDescent="0.45">
      <c r="A63">
        <f t="shared" ca="1" si="3"/>
        <v>20</v>
      </c>
      <c r="B63" t="str">
        <f t="shared" ca="1"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422</v>
      </c>
      <c r="P63" s="56">
        <v>104</v>
      </c>
    </row>
    <row r="64" spans="1:16" x14ac:dyDescent="0.45">
      <c r="A64">
        <f t="shared" ca="1" si="3"/>
        <v>20</v>
      </c>
      <c r="B64" t="str">
        <f t="shared" ca="1"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423</v>
      </c>
      <c r="P64" s="56">
        <v>208</v>
      </c>
    </row>
    <row r="65" spans="1:16" x14ac:dyDescent="0.45">
      <c r="A65">
        <f t="shared" ca="1" si="3"/>
        <v>20</v>
      </c>
      <c r="B65" t="str">
        <f t="shared" ca="1"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424</v>
      </c>
      <c r="P65" s="56">
        <v>416</v>
      </c>
    </row>
    <row r="66" spans="1:16" x14ac:dyDescent="0.45">
      <c r="A66">
        <f t="shared" ca="1" si="3"/>
        <v>20</v>
      </c>
      <c r="B66" t="str">
        <f t="shared" ca="1"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425</v>
      </c>
      <c r="P66" s="56">
        <v>832</v>
      </c>
    </row>
    <row r="67" spans="1:16" x14ac:dyDescent="0.45">
      <c r="A67">
        <f t="shared" ca="1" si="3"/>
        <v>20</v>
      </c>
      <c r="B67" t="str">
        <f t="shared" ca="1"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426</v>
      </c>
      <c r="P67" s="56">
        <v>1664</v>
      </c>
    </row>
    <row r="68" spans="1:16" x14ac:dyDescent="0.45">
      <c r="A68">
        <f t="shared" ca="1" si="3"/>
        <v>20</v>
      </c>
      <c r="B68" t="str">
        <f t="shared" ca="1"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427</v>
      </c>
      <c r="P68" s="56">
        <v>3328</v>
      </c>
    </row>
    <row r="69" spans="1:16" x14ac:dyDescent="0.45">
      <c r="A69">
        <f t="shared" ca="1" si="3"/>
        <v>20</v>
      </c>
      <c r="B69" t="str">
        <f t="shared" ca="1"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428</v>
      </c>
      <c r="P69" s="56">
        <v>6656</v>
      </c>
    </row>
    <row r="70" spans="1:16" x14ac:dyDescent="0.45">
      <c r="A70">
        <f t="shared" ca="1" si="3"/>
        <v>20</v>
      </c>
      <c r="B70" t="str">
        <f t="shared" ca="1"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429</v>
      </c>
      <c r="P70" s="56">
        <v>13312</v>
      </c>
    </row>
    <row r="71" spans="1:16" x14ac:dyDescent="0.45">
      <c r="A71">
        <f t="shared" ca="1" si="3"/>
        <v>20</v>
      </c>
      <c r="B71" t="str">
        <f t="shared" ca="1"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430</v>
      </c>
      <c r="P71" s="56">
        <v>26624</v>
      </c>
    </row>
    <row r="72" spans="1:16" x14ac:dyDescent="0.45">
      <c r="A72">
        <f t="shared" ca="1" si="3"/>
        <v>20</v>
      </c>
      <c r="B72" t="str">
        <f t="shared" ca="1"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431</v>
      </c>
      <c r="P72" s="56">
        <v>53248</v>
      </c>
    </row>
    <row r="73" spans="1:16" x14ac:dyDescent="0.45">
      <c r="A73">
        <f t="shared" ca="1" si="3"/>
        <v>20</v>
      </c>
      <c r="B73" t="str">
        <f t="shared" ca="1"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432</v>
      </c>
      <c r="P73" s="56">
        <v>106496</v>
      </c>
    </row>
    <row r="74" spans="1:16" x14ac:dyDescent="0.45">
      <c r="A74">
        <f t="shared" ca="1" si="3"/>
        <v>20</v>
      </c>
      <c r="B74" t="str">
        <f t="shared" ca="1"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433</v>
      </c>
      <c r="P74" s="56">
        <v>212992</v>
      </c>
    </row>
    <row r="75" spans="1:16" x14ac:dyDescent="0.45">
      <c r="A75">
        <f t="shared" ca="1" si="3"/>
        <v>20</v>
      </c>
      <c r="B75" t="str">
        <f t="shared" ca="1"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434</v>
      </c>
      <c r="P75" s="56">
        <v>425984</v>
      </c>
    </row>
    <row r="76" spans="1:16" x14ac:dyDescent="0.45">
      <c r="A76">
        <f t="shared" ca="1" si="3"/>
        <v>20</v>
      </c>
      <c r="B76" t="str">
        <f t="shared" ca="1"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435</v>
      </c>
      <c r="P76" s="56">
        <v>851968</v>
      </c>
    </row>
    <row r="77" spans="1:16" x14ac:dyDescent="0.45">
      <c r="A77">
        <f t="shared" ca="1" si="3"/>
        <v>20</v>
      </c>
      <c r="B77" t="str">
        <f t="shared" ca="1"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436</v>
      </c>
      <c r="P77" s="56">
        <v>1703936</v>
      </c>
    </row>
    <row r="78" spans="1:16" x14ac:dyDescent="0.45">
      <c r="A78">
        <f t="shared" ca="1" si="3"/>
        <v>20</v>
      </c>
      <c r="B78" t="str">
        <f t="shared" ca="1"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437</v>
      </c>
      <c r="P78" s="56">
        <v>3407872</v>
      </c>
    </row>
    <row r="79" spans="1:16" x14ac:dyDescent="0.45">
      <c r="A79">
        <f t="shared" ca="1" si="3"/>
        <v>20</v>
      </c>
      <c r="B79" t="str">
        <f t="shared" ca="1"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438</v>
      </c>
      <c r="P79" s="56">
        <v>6815744</v>
      </c>
    </row>
    <row r="80" spans="1:16" x14ac:dyDescent="0.45">
      <c r="A80">
        <f t="shared" ca="1" si="3"/>
        <v>20</v>
      </c>
      <c r="B80" t="str">
        <f t="shared" ca="1"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439</v>
      </c>
      <c r="P80" s="56">
        <v>13631488</v>
      </c>
    </row>
    <row r="81" spans="1:16" x14ac:dyDescent="0.45">
      <c r="A81">
        <f t="shared" ca="1" si="3"/>
        <v>20</v>
      </c>
      <c r="B81" t="str">
        <f t="shared" ca="1"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440</v>
      </c>
      <c r="P81" s="56">
        <v>27262976</v>
      </c>
    </row>
    <row r="82" spans="1:16" x14ac:dyDescent="0.45">
      <c r="C82" s="56"/>
      <c r="J82" s="56"/>
      <c r="K82" s="56"/>
      <c r="L82" s="56"/>
      <c r="M82" s="56"/>
      <c r="N82" s="56"/>
    </row>
    <row r="83" spans="1:16" x14ac:dyDescent="0.45">
      <c r="J83" s="56"/>
      <c r="K83" s="56"/>
      <c r="L83" s="56"/>
      <c r="M83" s="56"/>
      <c r="N83" s="56"/>
      <c r="P83">
        <f ca="1">P81/1000000/E81</f>
        <v>4.0369511588660494</v>
      </c>
    </row>
    <row r="84" spans="1:16" x14ac:dyDescent="0.45">
      <c r="G84">
        <f ca="1">G81/E81</f>
        <v>8.3393197332493241</v>
      </c>
      <c r="J84" s="56"/>
      <c r="K84" s="56"/>
      <c r="L84" s="56"/>
      <c r="M84" s="56"/>
      <c r="N84" s="56"/>
      <c r="P84" s="56">
        <f ca="1">C81*D81/E81</f>
        <v>155267.35226407886</v>
      </c>
    </row>
    <row r="85" spans="1:16" x14ac:dyDescent="0.45">
      <c r="G85">
        <f ca="1">E81/H81</f>
        <v>21.236974281006095</v>
      </c>
      <c r="J85" s="56"/>
      <c r="K85" s="56"/>
      <c r="L85" s="56"/>
      <c r="M85" s="56"/>
      <c r="N85" s="56"/>
      <c r="O85" s="14" t="s">
        <v>534</v>
      </c>
    </row>
    <row r="86" spans="1:16" x14ac:dyDescent="0.45">
      <c r="J86" s="56"/>
      <c r="K86" s="56"/>
      <c r="L86" s="56"/>
      <c r="M86" s="56"/>
      <c r="N86" s="56"/>
      <c r="O86" t="s">
        <v>540</v>
      </c>
    </row>
    <row r="87" spans="1:16" ht="42.75" x14ac:dyDescent="0.45">
      <c r="A87" s="12" t="s">
        <v>10</v>
      </c>
      <c r="B87" s="12" t="s">
        <v>11</v>
      </c>
      <c r="C87" s="12" t="s">
        <v>12</v>
      </c>
      <c r="D87" s="12" t="s">
        <v>13</v>
      </c>
      <c r="E87" s="13" t="s">
        <v>672</v>
      </c>
      <c r="F87" s="13" t="s">
        <v>374</v>
      </c>
      <c r="G87" s="13" t="s">
        <v>375</v>
      </c>
      <c r="H87" s="13" t="s">
        <v>376</v>
      </c>
      <c r="I87" s="13" t="s">
        <v>669</v>
      </c>
      <c r="J87" s="13" t="str" cm="1">
        <f t="array" aca="1" ref="J87:N87" ca="1">"NCalls"&amp;CHAR(10)&amp;E87:I87</f>
        <v>NCalls
CSVRead
v0.14</v>
      </c>
      <c r="K87" s="13" t="str">
        <f ca="1"/>
        <v>NCalls
sdkn104
v1.9</v>
      </c>
      <c r="L87" s="13" t="str">
        <f ca="1"/>
        <v>NCalls
ws_garcia
v3.1.5</v>
      </c>
      <c r="M87" s="59" t="str">
        <f ca="1"/>
        <v>NCalls
CSV.jl
v0.8.5+</v>
      </c>
      <c r="N87" s="59"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441</v>
      </c>
      <c r="P88" s="56">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442</v>
      </c>
      <c r="P89" s="56">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443</v>
      </c>
      <c r="P90" s="56">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444</v>
      </c>
      <c r="P91" s="56">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445</v>
      </c>
      <c r="P92" s="56">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446</v>
      </c>
      <c r="P93" s="56">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447</v>
      </c>
      <c r="P94" s="56">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448</v>
      </c>
      <c r="P95" s="56">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449</v>
      </c>
      <c r="P96" s="56">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450</v>
      </c>
      <c r="P97" s="56">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451</v>
      </c>
      <c r="P98" s="56">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452</v>
      </c>
      <c r="P99" s="56">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453</v>
      </c>
      <c r="P100" s="56">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454</v>
      </c>
      <c r="P101" s="56">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455</v>
      </c>
      <c r="P102" s="56">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456</v>
      </c>
      <c r="P103" s="56">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457</v>
      </c>
      <c r="P104" s="56">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458</v>
      </c>
      <c r="P105" s="56">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459</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 ca="1">P106/1000000/E106</f>
        <v>6.1173197671336164</v>
      </c>
    </row>
    <row r="109" spans="1:16" x14ac:dyDescent="0.45">
      <c r="J109" s="56"/>
      <c r="K109" s="56"/>
      <c r="L109" s="56"/>
      <c r="M109" s="56"/>
      <c r="N109" s="56"/>
      <c r="P109" s="56">
        <f ca="1">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535</v>
      </c>
    </row>
    <row r="113" spans="1:16" x14ac:dyDescent="0.45">
      <c r="J113" s="56"/>
      <c r="K113" s="56"/>
      <c r="L113" s="56"/>
      <c r="M113" s="56"/>
      <c r="N113" s="56"/>
      <c r="O113" t="s">
        <v>541</v>
      </c>
    </row>
    <row r="114" spans="1:16" ht="42.75" x14ac:dyDescent="0.45">
      <c r="A114" s="12" t="s">
        <v>10</v>
      </c>
      <c r="B114" s="12" t="s">
        <v>11</v>
      </c>
      <c r="C114" s="12" t="s">
        <v>12</v>
      </c>
      <c r="D114" s="12" t="s">
        <v>13</v>
      </c>
      <c r="E114" s="13" t="s">
        <v>672</v>
      </c>
      <c r="F114" s="13" t="s">
        <v>374</v>
      </c>
      <c r="G114" s="13" t="s">
        <v>375</v>
      </c>
      <c r="H114" s="13" t="s">
        <v>376</v>
      </c>
      <c r="I114" s="13" t="s">
        <v>669</v>
      </c>
      <c r="J114" s="13" t="str" cm="1">
        <f t="array" aca="1" ref="J114:N114" ca="1">"NCalls"&amp;CHAR(10)&amp;E114:I114</f>
        <v>NCalls
CSVRead
v0.14</v>
      </c>
      <c r="K114" s="13" t="str">
        <f ca="1"/>
        <v>NCalls
sdkn104
v1.9</v>
      </c>
      <c r="L114" s="13" t="str">
        <f ca="1"/>
        <v>NCalls
ws_garcia
v3.1.5</v>
      </c>
      <c r="M114" s="59" t="str">
        <f ca="1"/>
        <v>NCalls
CSV.jl
v0.8.5+</v>
      </c>
      <c r="N114" s="59"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460</v>
      </c>
      <c r="P115" s="56">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461</v>
      </c>
      <c r="P116" s="56">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462</v>
      </c>
      <c r="P117" s="56">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463</v>
      </c>
      <c r="P118" s="56">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464</v>
      </c>
      <c r="P119" s="56">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465</v>
      </c>
      <c r="P120" s="56">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466</v>
      </c>
      <c r="P121" s="56">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467</v>
      </c>
      <c r="P122" s="56">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468</v>
      </c>
      <c r="P123" s="56">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469</v>
      </c>
      <c r="P124" s="56">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470</v>
      </c>
      <c r="P125" s="56">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471</v>
      </c>
      <c r="P126" s="56">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472</v>
      </c>
      <c r="P127" s="56">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473</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536</v>
      </c>
    </row>
    <row r="140" spans="1:16" x14ac:dyDescent="0.45">
      <c r="J140" s="56"/>
      <c r="K140" s="56"/>
      <c r="L140" s="56"/>
      <c r="M140" s="56"/>
      <c r="N140" s="56"/>
      <c r="O140" t="s">
        <v>542</v>
      </c>
    </row>
    <row r="141" spans="1:16" ht="42.75" x14ac:dyDescent="0.45">
      <c r="A141" s="12" t="s">
        <v>10</v>
      </c>
      <c r="B141" s="12" t="s">
        <v>11</v>
      </c>
      <c r="C141" s="12" t="s">
        <v>12</v>
      </c>
      <c r="D141" s="12" t="s">
        <v>13</v>
      </c>
      <c r="E141" s="13" t="s">
        <v>672</v>
      </c>
      <c r="F141" s="13" t="s">
        <v>374</v>
      </c>
      <c r="G141" s="13" t="s">
        <v>375</v>
      </c>
      <c r="H141" s="13" t="s">
        <v>376</v>
      </c>
      <c r="I141" s="13" t="s">
        <v>669</v>
      </c>
      <c r="J141" s="13" t="str" cm="1">
        <f t="array" aca="1" ref="J141:N141" ca="1">"NCalls"&amp;CHAR(10)&amp;E141:I141</f>
        <v>NCalls
CSVRead
v0.14</v>
      </c>
      <c r="K141" s="13" t="str">
        <f ca="1"/>
        <v>NCalls
sdkn104
v1.9</v>
      </c>
      <c r="L141" s="13" t="str">
        <f ca="1"/>
        <v>NCalls
ws_garcia
v3.1.5</v>
      </c>
      <c r="M141" s="59" t="str">
        <f ca="1"/>
        <v>NCalls
CSV.jl
v0.8.5+</v>
      </c>
      <c r="N141" s="59" t="str">
        <f ca="1"/>
        <v>NCalls
CSV.jl
v0.9.0</v>
      </c>
      <c r="O141" s="12" t="s">
        <v>14</v>
      </c>
      <c r="P141" s="12" t="s">
        <v>15</v>
      </c>
    </row>
    <row r="142" spans="1:16" x14ac:dyDescent="0.45">
      <c r="A142" s="56" cm="1">
        <f t="array" aca="1" ref="A142:A156" ca="1">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474</v>
      </c>
      <c r="P142" s="56">
        <v>17408</v>
      </c>
    </row>
    <row r="143" spans="1:16" x14ac:dyDescent="0.45">
      <c r="A143" s="56">
        <f ca="1"/>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475</v>
      </c>
      <c r="P143" s="56">
        <v>25600</v>
      </c>
    </row>
    <row r="144" spans="1:16" x14ac:dyDescent="0.45">
      <c r="A144" s="56">
        <f ca="1"/>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476</v>
      </c>
      <c r="P144" s="56">
        <v>41984</v>
      </c>
    </row>
    <row r="145" spans="1:16" x14ac:dyDescent="0.45">
      <c r="A145" s="56">
        <f ca="1"/>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477</v>
      </c>
      <c r="P145" s="56">
        <v>74752</v>
      </c>
    </row>
    <row r="146" spans="1:16" x14ac:dyDescent="0.45">
      <c r="A146" s="56">
        <f ca="1"/>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478</v>
      </c>
      <c r="P146" s="56">
        <v>140288</v>
      </c>
    </row>
    <row r="147" spans="1:16" x14ac:dyDescent="0.45">
      <c r="A147" s="56">
        <f ca="1"/>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479</v>
      </c>
      <c r="P147" s="56">
        <v>271360</v>
      </c>
    </row>
    <row r="148" spans="1:16" x14ac:dyDescent="0.45">
      <c r="A148" s="56">
        <f ca="1"/>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480</v>
      </c>
      <c r="P148" s="56">
        <v>533504</v>
      </c>
    </row>
    <row r="149" spans="1:16" x14ac:dyDescent="0.45">
      <c r="A149" s="56">
        <f ca="1"/>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481</v>
      </c>
      <c r="P149" s="56">
        <v>1057792</v>
      </c>
    </row>
    <row r="150" spans="1:16" x14ac:dyDescent="0.45">
      <c r="A150" s="56">
        <f ca="1"/>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482</v>
      </c>
      <c r="P150" s="56">
        <v>2106368</v>
      </c>
    </row>
    <row r="151" spans="1:16" x14ac:dyDescent="0.45">
      <c r="A151" s="56">
        <f ca="1"/>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483</v>
      </c>
      <c r="P151" s="56">
        <v>4203520</v>
      </c>
    </row>
    <row r="152" spans="1:16" x14ac:dyDescent="0.45">
      <c r="A152" s="56">
        <f ca="1"/>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484</v>
      </c>
      <c r="P152" s="56">
        <v>8397824</v>
      </c>
    </row>
    <row r="153" spans="1:16" x14ac:dyDescent="0.45">
      <c r="A153" s="56">
        <f ca="1"/>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485</v>
      </c>
      <c r="P153" s="56">
        <v>16786432</v>
      </c>
    </row>
    <row r="154" spans="1:16" x14ac:dyDescent="0.45">
      <c r="A154" s="56">
        <f ca="1"/>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486</v>
      </c>
      <c r="P154" s="56">
        <v>33563648</v>
      </c>
    </row>
    <row r="155" spans="1:16" x14ac:dyDescent="0.45">
      <c r="A155" s="56">
        <f ca="1"/>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487</v>
      </c>
      <c r="P155" s="56">
        <v>67118080</v>
      </c>
    </row>
    <row r="156" spans="1:16" x14ac:dyDescent="0.45">
      <c r="A156" s="56">
        <f ca="1"/>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488</v>
      </c>
      <c r="P156" s="56">
        <v>134226944</v>
      </c>
    </row>
    <row r="157" spans="1:16" x14ac:dyDescent="0.45">
      <c r="J157" s="56"/>
      <c r="K157" s="56"/>
      <c r="L157" s="56"/>
      <c r="M157" s="56"/>
      <c r="N157" s="56"/>
    </row>
    <row r="158" spans="1:16" x14ac:dyDescent="0.45">
      <c r="J158" s="56"/>
      <c r="K158" s="56"/>
      <c r="L158" s="56"/>
      <c r="M158" s="56"/>
      <c r="N158" s="56"/>
      <c r="P158">
        <f ca="1">P156/1000000/E156</f>
        <v>13.683404581185163</v>
      </c>
    </row>
    <row r="159" spans="1:16" x14ac:dyDescent="0.45">
      <c r="J159" s="56"/>
      <c r="K159" s="56"/>
      <c r="L159" s="56"/>
      <c r="M159" s="56"/>
      <c r="N159" s="56"/>
      <c r="P159" s="56">
        <f ca="1">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537</v>
      </c>
    </row>
    <row r="167" spans="1:16" ht="57" x14ac:dyDescent="0.45">
      <c r="J167" s="56"/>
      <c r="K167" s="56"/>
      <c r="L167" s="56"/>
      <c r="M167" s="56"/>
      <c r="N167" s="56"/>
      <c r="O167" s="65" t="s">
        <v>543</v>
      </c>
    </row>
    <row r="168" spans="1:16" ht="42.75" x14ac:dyDescent="0.45">
      <c r="A168" s="12" t="s">
        <v>10</v>
      </c>
      <c r="B168" s="12" t="s">
        <v>11</v>
      </c>
      <c r="C168" s="12" t="s">
        <v>12</v>
      </c>
      <c r="D168" s="12" t="s">
        <v>13</v>
      </c>
      <c r="E168" s="13" t="s">
        <v>672</v>
      </c>
      <c r="F168" s="13" t="s">
        <v>374</v>
      </c>
      <c r="G168" s="13" t="s">
        <v>375</v>
      </c>
      <c r="H168" s="13" t="s">
        <v>376</v>
      </c>
      <c r="I168" s="13" t="s">
        <v>669</v>
      </c>
      <c r="J168" s="13" t="str" cm="1">
        <f t="array" aca="1" ref="J168:N168" ca="1">"NCalls"&amp;CHAR(10)&amp;E168:I168</f>
        <v>NCalls
CSVRead
v0.14</v>
      </c>
      <c r="K168" s="13" t="str">
        <f ca="1"/>
        <v>NCalls
sdkn104
v1.9</v>
      </c>
      <c r="L168" s="13" t="str">
        <f ca="1"/>
        <v>NCalls
ws_garcia
v3.1.5</v>
      </c>
      <c r="M168" s="59" t="str">
        <f ca="1"/>
        <v>NCalls
CSV.jl
v0.8.5+</v>
      </c>
      <c r="N168" s="59" t="str">
        <f ca="1"/>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489</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490</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491</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492</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493</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494</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495</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496</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497</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498</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499</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500</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501</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502</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503</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671</v>
      </c>
      <c r="M4" s="14" t="s">
        <v>533</v>
      </c>
    </row>
    <row r="5" spans="1:14" x14ac:dyDescent="0.45">
      <c r="M5" t="s">
        <v>504</v>
      </c>
    </row>
    <row r="6" spans="1:14" ht="42.75" x14ac:dyDescent="0.45">
      <c r="A6" s="12" t="s">
        <v>10</v>
      </c>
      <c r="B6" s="12" t="s">
        <v>11</v>
      </c>
      <c r="C6" s="12" t="s">
        <v>12</v>
      </c>
      <c r="D6" s="12" t="s">
        <v>13</v>
      </c>
      <c r="E6" s="13" t="s">
        <v>672</v>
      </c>
      <c r="F6" s="13" t="s">
        <v>374</v>
      </c>
      <c r="G6" s="13" t="s">
        <v>375</v>
      </c>
      <c r="H6" s="13" t="s">
        <v>376</v>
      </c>
      <c r="I6" s="13" t="str" cm="1">
        <f t="array" aca="1" ref="I6:L6" ca="1">"NCalls"&amp;CHAR(10)&amp;E6:H6</f>
        <v>NCalls
CSVRead
v0.14</v>
      </c>
      <c r="J6" s="13" t="str">
        <f ca="1"/>
        <v>NCalls
sdkn104
v1.9</v>
      </c>
      <c r="K6" s="13" t="str">
        <f ca="1"/>
        <v>NCalls
ws_garcia
v3.1.5</v>
      </c>
      <c r="L6" s="59" t="str">
        <f ca="1"/>
        <v>NCalls
CSV.jl
v0.8.5+</v>
      </c>
      <c r="M6" s="12" t="s">
        <v>14</v>
      </c>
      <c r="N6" s="12" t="s">
        <v>15</v>
      </c>
    </row>
    <row r="7" spans="1:14" x14ac:dyDescent="0.45">
      <c r="A7">
        <f ca="1">LEN(B7)</f>
        <v>1</v>
      </c>
      <c r="B7" t="s">
        <v>16</v>
      </c>
      <c r="C7" s="93">
        <v>1</v>
      </c>
      <c r="D7">
        <v>1</v>
      </c>
      <c r="E7">
        <v>2.3620932067359727E-4</v>
      </c>
      <c r="F7">
        <v>1.7788735991792139E-4</v>
      </c>
      <c r="G7">
        <v>3.1746283810704001E-3</v>
      </c>
      <c r="H7">
        <v>2.8878364329444379E-4</v>
      </c>
      <c r="I7" s="93">
        <v>21168</v>
      </c>
      <c r="J7" s="93">
        <v>28109</v>
      </c>
      <c r="K7" s="93">
        <v>1575</v>
      </c>
      <c r="L7" s="93">
        <v>17314</v>
      </c>
      <c r="M7" s="60" t="s">
        <v>377</v>
      </c>
      <c r="N7" s="93">
        <v>3</v>
      </c>
    </row>
    <row r="8" spans="1:14" x14ac:dyDescent="0.45">
      <c r="A8">
        <f t="shared" ref="A8:A28" ca="1" si="0">LEN(B8)</f>
        <v>1</v>
      </c>
      <c r="B8" t="s">
        <v>16</v>
      </c>
      <c r="C8" s="93">
        <v>2</v>
      </c>
      <c r="D8">
        <v>1</v>
      </c>
      <c r="E8">
        <v>2.4344749988395757E-4</v>
      </c>
      <c r="F8">
        <v>1.6609544911356993E-4</v>
      </c>
      <c r="G8">
        <v>3.3538761234196998E-3</v>
      </c>
      <c r="H8">
        <v>2.8235825615541E-4</v>
      </c>
      <c r="I8" s="93">
        <v>20539</v>
      </c>
      <c r="J8" s="93">
        <v>30104</v>
      </c>
      <c r="K8" s="93">
        <v>1491</v>
      </c>
      <c r="L8" s="93">
        <v>17708</v>
      </c>
      <c r="M8" s="61" t="s">
        <v>378</v>
      </c>
      <c r="N8" s="93">
        <v>6</v>
      </c>
    </row>
    <row r="9" spans="1:14" x14ac:dyDescent="0.45">
      <c r="A9">
        <f t="shared" ca="1" si="0"/>
        <v>1</v>
      </c>
      <c r="B9" t="s">
        <v>16</v>
      </c>
      <c r="C9" s="93">
        <v>4</v>
      </c>
      <c r="D9">
        <v>1</v>
      </c>
      <c r="E9">
        <v>3.0516230088860699E-4</v>
      </c>
      <c r="F9">
        <v>1.6982920996937894E-4</v>
      </c>
      <c r="G9">
        <v>3.0536229548218485E-3</v>
      </c>
      <c r="H9">
        <v>3.2488628979857048E-4</v>
      </c>
      <c r="I9" s="93">
        <v>16385</v>
      </c>
      <c r="J9" s="93">
        <v>29442</v>
      </c>
      <c r="K9" s="93">
        <v>1638</v>
      </c>
      <c r="L9" s="93">
        <v>15390</v>
      </c>
      <c r="M9" s="61" t="s">
        <v>379</v>
      </c>
      <c r="N9" s="93">
        <v>12</v>
      </c>
    </row>
    <row r="10" spans="1:14" x14ac:dyDescent="0.45">
      <c r="A10">
        <f t="shared" ca="1" si="0"/>
        <v>1</v>
      </c>
      <c r="B10" t="s">
        <v>16</v>
      </c>
      <c r="C10" s="93">
        <v>8</v>
      </c>
      <c r="D10">
        <v>1</v>
      </c>
      <c r="E10">
        <v>2.565562955389089E-4</v>
      </c>
      <c r="F10">
        <v>1.805893491737128E-4</v>
      </c>
      <c r="G10">
        <v>3.2127356456081858E-3</v>
      </c>
      <c r="H10">
        <v>2.8963679545849504E-4</v>
      </c>
      <c r="I10" s="93">
        <v>19490</v>
      </c>
      <c r="J10" s="93">
        <v>27688</v>
      </c>
      <c r="K10" s="93">
        <v>1557</v>
      </c>
      <c r="L10" s="93">
        <v>17263</v>
      </c>
      <c r="M10" s="61" t="s">
        <v>380</v>
      </c>
      <c r="N10" s="93">
        <v>24</v>
      </c>
    </row>
    <row r="11" spans="1:14" x14ac:dyDescent="0.45">
      <c r="A11">
        <f t="shared" ca="1"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381</v>
      </c>
      <c r="N11" s="93">
        <v>48</v>
      </c>
    </row>
    <row r="12" spans="1:14" x14ac:dyDescent="0.45">
      <c r="A12">
        <f t="shared" ca="1"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382</v>
      </c>
      <c r="N12" s="93">
        <v>96</v>
      </c>
    </row>
    <row r="13" spans="1:14" x14ac:dyDescent="0.45">
      <c r="A13">
        <f t="shared" ca="1"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383</v>
      </c>
      <c r="N13" s="93">
        <v>192</v>
      </c>
    </row>
    <row r="14" spans="1:14" x14ac:dyDescent="0.45">
      <c r="A14">
        <f t="shared" ca="1"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384</v>
      </c>
      <c r="N14" s="93">
        <v>384</v>
      </c>
    </row>
    <row r="15" spans="1:14" x14ac:dyDescent="0.45">
      <c r="A15">
        <f t="shared" ca="1"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385</v>
      </c>
      <c r="N15" s="93">
        <v>768</v>
      </c>
    </row>
    <row r="16" spans="1:14" x14ac:dyDescent="0.45">
      <c r="A16">
        <f t="shared" ca="1"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386</v>
      </c>
      <c r="N16" s="93">
        <v>1536</v>
      </c>
    </row>
    <row r="17" spans="1:14" x14ac:dyDescent="0.45">
      <c r="A17">
        <f t="shared" ca="1"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387</v>
      </c>
      <c r="N17" s="93">
        <v>3072</v>
      </c>
    </row>
    <row r="18" spans="1:14" x14ac:dyDescent="0.45">
      <c r="A18">
        <f t="shared" ca="1"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388</v>
      </c>
      <c r="N18" s="93">
        <v>6144</v>
      </c>
    </row>
    <row r="19" spans="1:14" x14ac:dyDescent="0.45">
      <c r="A19">
        <f t="shared" ca="1" si="0"/>
        <v>1</v>
      </c>
      <c r="B19" t="s">
        <v>16</v>
      </c>
      <c r="C19" s="93">
        <v>4096</v>
      </c>
      <c r="D19">
        <v>1</v>
      </c>
      <c r="E19">
        <v>9.5013796963306606E-3</v>
      </c>
      <c r="F19">
        <v>7.6593704440361416E-3</v>
      </c>
      <c r="G19">
        <v>2.8360528813538243E-2</v>
      </c>
      <c r="H19">
        <v>9.6469226316804938E-4</v>
      </c>
      <c r="I19" s="93">
        <v>527</v>
      </c>
      <c r="J19" s="93">
        <v>653</v>
      </c>
      <c r="K19" s="93">
        <v>177</v>
      </c>
      <c r="L19" s="93">
        <v>5183</v>
      </c>
      <c r="M19" s="61" t="s">
        <v>389</v>
      </c>
      <c r="N19" s="93">
        <v>12288</v>
      </c>
    </row>
    <row r="20" spans="1:14" x14ac:dyDescent="0.45">
      <c r="A20">
        <f t="shared" ca="1" si="0"/>
        <v>1</v>
      </c>
      <c r="B20" t="s">
        <v>16</v>
      </c>
      <c r="C20" s="93">
        <v>8192</v>
      </c>
      <c r="D20">
        <v>1</v>
      </c>
      <c r="E20">
        <v>1.8263946182348511E-2</v>
      </c>
      <c r="F20">
        <v>1.6059167092493453E-2</v>
      </c>
      <c r="G20">
        <v>5.4838571740496576E-2</v>
      </c>
      <c r="H20">
        <v>1.5142337976983646E-3</v>
      </c>
      <c r="I20" s="93">
        <v>275</v>
      </c>
      <c r="J20" s="93">
        <v>313</v>
      </c>
      <c r="K20" s="93">
        <v>92</v>
      </c>
      <c r="L20" s="93">
        <v>3302</v>
      </c>
      <c r="M20" s="61" t="s">
        <v>390</v>
      </c>
      <c r="N20" s="93">
        <v>24576</v>
      </c>
    </row>
    <row r="21" spans="1:14" x14ac:dyDescent="0.45">
      <c r="A21">
        <f t="shared" ca="1" si="0"/>
        <v>1</v>
      </c>
      <c r="B21" t="s">
        <v>16</v>
      </c>
      <c r="C21" s="93">
        <v>16384</v>
      </c>
      <c r="D21">
        <v>1</v>
      </c>
      <c r="E21">
        <v>4.119097131121232E-2</v>
      </c>
      <c r="F21">
        <v>3.0948183332558398E-2</v>
      </c>
      <c r="G21">
        <v>0.1074850170258829</v>
      </c>
      <c r="H21">
        <v>2.7948574622694241E-3</v>
      </c>
      <c r="I21" s="93">
        <v>122</v>
      </c>
      <c r="J21" s="93">
        <v>162</v>
      </c>
      <c r="K21" s="93">
        <v>47</v>
      </c>
      <c r="L21" s="93">
        <v>1789</v>
      </c>
      <c r="M21" s="61" t="s">
        <v>391</v>
      </c>
      <c r="N21" s="93">
        <v>49152</v>
      </c>
    </row>
    <row r="22" spans="1:14" x14ac:dyDescent="0.45">
      <c r="A22">
        <f t="shared" ca="1" si="0"/>
        <v>1</v>
      </c>
      <c r="B22" t="s">
        <v>16</v>
      </c>
      <c r="C22" s="93">
        <v>32768</v>
      </c>
      <c r="D22">
        <v>1</v>
      </c>
      <c r="E22">
        <v>8.483185084789234E-2</v>
      </c>
      <c r="F22">
        <v>6.5007954545609356E-2</v>
      </c>
      <c r="G22">
        <v>0.21044232916513769</v>
      </c>
      <c r="H22">
        <v>4.3449176072452916E-3</v>
      </c>
      <c r="I22" s="93">
        <v>59</v>
      </c>
      <c r="J22" s="93">
        <v>77</v>
      </c>
      <c r="K22" s="93">
        <v>24</v>
      </c>
      <c r="L22" s="93">
        <v>1151</v>
      </c>
      <c r="M22" s="61" t="s">
        <v>392</v>
      </c>
      <c r="N22" s="93">
        <v>98304</v>
      </c>
    </row>
    <row r="23" spans="1:14" x14ac:dyDescent="0.45">
      <c r="A23">
        <f t="shared" ca="1" si="0"/>
        <v>1</v>
      </c>
      <c r="B23" t="s">
        <v>16</v>
      </c>
      <c r="C23" s="93">
        <v>65536</v>
      </c>
      <c r="D23">
        <v>1</v>
      </c>
      <c r="E23">
        <v>0.15746688437502598</v>
      </c>
      <c r="F23">
        <v>0.1318330684198851</v>
      </c>
      <c r="G23">
        <v>0.4146465846301558</v>
      </c>
      <c r="H23">
        <v>7.7838256236739331E-3</v>
      </c>
      <c r="I23" s="93">
        <v>32</v>
      </c>
      <c r="J23" s="93">
        <v>38</v>
      </c>
      <c r="K23" s="93">
        <v>13</v>
      </c>
      <c r="L23" s="93">
        <v>643</v>
      </c>
      <c r="M23" s="61" t="s">
        <v>393</v>
      </c>
      <c r="N23" s="93">
        <v>196608</v>
      </c>
    </row>
    <row r="24" spans="1:14" x14ac:dyDescent="0.45">
      <c r="A24">
        <f t="shared" ca="1" si="0"/>
        <v>1</v>
      </c>
      <c r="B24" t="s">
        <v>16</v>
      </c>
      <c r="C24" s="93">
        <v>131072</v>
      </c>
      <c r="D24">
        <v>1</v>
      </c>
      <c r="E24">
        <v>0.33579163125250489</v>
      </c>
      <c r="F24">
        <v>0.26654290526762214</v>
      </c>
      <c r="G24">
        <v>0.79904467140191371</v>
      </c>
      <c r="H24">
        <v>1.6587458034553151E-2</v>
      </c>
      <c r="I24" s="93">
        <v>16</v>
      </c>
      <c r="J24" s="93">
        <v>19</v>
      </c>
      <c r="K24" s="93">
        <v>7</v>
      </c>
      <c r="L24" s="93">
        <v>303</v>
      </c>
      <c r="M24" s="61" t="s">
        <v>394</v>
      </c>
      <c r="N24" s="93">
        <v>393216</v>
      </c>
    </row>
    <row r="25" spans="1:14" x14ac:dyDescent="0.45">
      <c r="A25">
        <f t="shared" ca="1" si="0"/>
        <v>1</v>
      </c>
      <c r="B25" t="s">
        <v>16</v>
      </c>
      <c r="C25" s="93">
        <v>262144</v>
      </c>
      <c r="D25">
        <v>1</v>
      </c>
      <c r="E25">
        <v>0.68885573750594631</v>
      </c>
      <c r="F25">
        <v>0.54147479999810455</v>
      </c>
      <c r="G25">
        <v>1.5203334250254557</v>
      </c>
      <c r="H25">
        <v>3.0932098259160549E-2</v>
      </c>
      <c r="I25" s="93">
        <v>8</v>
      </c>
      <c r="J25" s="93">
        <v>10</v>
      </c>
      <c r="K25" s="93">
        <v>4</v>
      </c>
      <c r="L25" s="93">
        <v>162</v>
      </c>
      <c r="M25" s="61" t="s">
        <v>395</v>
      </c>
      <c r="N25" s="93">
        <v>786432</v>
      </c>
    </row>
    <row r="26" spans="1:14" x14ac:dyDescent="0.45">
      <c r="A26">
        <f t="shared" ca="1" si="0"/>
        <v>1</v>
      </c>
      <c r="B26" t="s">
        <v>16</v>
      </c>
      <c r="C26" s="93">
        <v>524288</v>
      </c>
      <c r="D26">
        <v>1</v>
      </c>
      <c r="E26">
        <v>1.3682665249798447</v>
      </c>
      <c r="F26">
        <v>1.0235714199952781</v>
      </c>
      <c r="G26">
        <v>2.9249743000837043</v>
      </c>
      <c r="H26">
        <v>6.2234569478918006E-2</v>
      </c>
      <c r="I26" s="93">
        <v>4</v>
      </c>
      <c r="J26" s="93">
        <v>5</v>
      </c>
      <c r="K26" s="93">
        <v>2</v>
      </c>
      <c r="L26" s="93">
        <v>81</v>
      </c>
      <c r="M26" s="61" t="s">
        <v>396</v>
      </c>
      <c r="N26" s="93">
        <v>1572864</v>
      </c>
    </row>
    <row r="27" spans="1:14" x14ac:dyDescent="0.45">
      <c r="A27">
        <f t="shared" ca="1" si="0"/>
        <v>1</v>
      </c>
      <c r="B27" t="s">
        <v>16</v>
      </c>
      <c r="C27" s="93">
        <v>1048576</v>
      </c>
      <c r="D27">
        <v>1</v>
      </c>
      <c r="E27">
        <v>2.5302046000724658</v>
      </c>
      <c r="F27">
        <v>2.0986578000398972</v>
      </c>
      <c r="G27">
        <v>5.565146999899298</v>
      </c>
      <c r="H27">
        <v>0.13415789604187012</v>
      </c>
      <c r="I27" s="93">
        <v>2</v>
      </c>
      <c r="J27" s="93">
        <v>3</v>
      </c>
      <c r="K27" s="93">
        <v>1</v>
      </c>
      <c r="L27" s="93">
        <v>38</v>
      </c>
      <c r="M27" s="61" t="s">
        <v>397</v>
      </c>
      <c r="N27" s="93">
        <v>3145728</v>
      </c>
    </row>
    <row r="28" spans="1:14" x14ac:dyDescent="0.45">
      <c r="A28">
        <f t="shared" ca="1" si="0"/>
        <v>1</v>
      </c>
      <c r="B28" t="s">
        <v>16</v>
      </c>
      <c r="C28" s="93">
        <v>2097152</v>
      </c>
      <c r="D28">
        <v>1</v>
      </c>
      <c r="E28">
        <v>4.9553977499017492</v>
      </c>
      <c r="F28">
        <v>4.1105210999958217</v>
      </c>
      <c r="G28">
        <v>11.112574700033292</v>
      </c>
      <c r="H28">
        <v>0.27861110369364422</v>
      </c>
      <c r="I28" s="93">
        <v>2</v>
      </c>
      <c r="J28" s="93">
        <v>2</v>
      </c>
      <c r="K28" s="93">
        <v>1</v>
      </c>
      <c r="L28" s="93">
        <v>18</v>
      </c>
      <c r="M28" s="61" t="s">
        <v>398</v>
      </c>
      <c r="N28" s="93">
        <v>6291456</v>
      </c>
    </row>
    <row r="29" spans="1:14" x14ac:dyDescent="0.45">
      <c r="I29" s="93"/>
      <c r="J29" s="93"/>
      <c r="K29" s="93"/>
      <c r="L29" s="93"/>
    </row>
    <row r="30" spans="1:14" x14ac:dyDescent="0.45">
      <c r="N30">
        <f ca="1">N28/1000000/E28</f>
        <v>1.2696167527873501</v>
      </c>
    </row>
    <row r="31" spans="1:14" x14ac:dyDescent="0.45">
      <c r="I31" s="93"/>
      <c r="J31" s="93"/>
      <c r="K31" s="93"/>
      <c r="L31" s="93"/>
      <c r="M31" s="14" t="s">
        <v>532</v>
      </c>
      <c r="N31" s="93">
        <f ca="1">C28*D28/E28</f>
        <v>423205.58426245005</v>
      </c>
    </row>
    <row r="32" spans="1:14" x14ac:dyDescent="0.45">
      <c r="I32" s="93"/>
      <c r="J32" s="93"/>
      <c r="K32" s="93"/>
      <c r="L32" s="93"/>
      <c r="M32" t="s">
        <v>538</v>
      </c>
    </row>
    <row r="33" spans="1:14" ht="42.75" x14ac:dyDescent="0.45">
      <c r="A33" s="12" t="s">
        <v>10</v>
      </c>
      <c r="B33" s="12" t="s">
        <v>11</v>
      </c>
      <c r="C33" s="12" t="s">
        <v>12</v>
      </c>
      <c r="D33" s="12" t="s">
        <v>13</v>
      </c>
      <c r="E33" s="13" t="s">
        <v>672</v>
      </c>
      <c r="F33" s="13" t="s">
        <v>374</v>
      </c>
      <c r="G33" s="13" t="s">
        <v>375</v>
      </c>
      <c r="H33" s="13" t="s">
        <v>376</v>
      </c>
      <c r="I33" s="13" t="str" cm="1">
        <f t="array" aca="1" ref="I33:L33" ca="1">"NCalls"&amp;CHAR(10)&amp;E33:H33</f>
        <v>NCalls
CSVRead
v0.14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399</v>
      </c>
      <c r="N34" s="93">
        <v>34</v>
      </c>
    </row>
    <row r="35" spans="1:14" x14ac:dyDescent="0.45">
      <c r="A35">
        <f t="shared" ref="A35:A54" ca="1" si="1">LEN(B35)</f>
        <v>32</v>
      </c>
      <c r="B35" t="str">
        <f t="shared" ref="B35:B54" ca="1"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400</v>
      </c>
      <c r="N35" s="93">
        <v>68</v>
      </c>
    </row>
    <row r="36" spans="1:14" x14ac:dyDescent="0.45">
      <c r="A36">
        <f t="shared" ca="1" si="1"/>
        <v>32</v>
      </c>
      <c r="B36" t="str">
        <f t="shared" ca="1"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401</v>
      </c>
      <c r="N36" s="93">
        <v>136</v>
      </c>
    </row>
    <row r="37" spans="1:14" x14ac:dyDescent="0.45">
      <c r="A37">
        <f t="shared" ca="1" si="1"/>
        <v>32</v>
      </c>
      <c r="B37" t="str">
        <f t="shared" ca="1"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402</v>
      </c>
      <c r="N37" s="93">
        <v>272</v>
      </c>
    </row>
    <row r="38" spans="1:14" x14ac:dyDescent="0.45">
      <c r="A38">
        <f t="shared" ca="1" si="1"/>
        <v>32</v>
      </c>
      <c r="B38" t="str">
        <f t="shared" ca="1"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403</v>
      </c>
      <c r="N38" s="93">
        <v>544</v>
      </c>
    </row>
    <row r="39" spans="1:14" x14ac:dyDescent="0.45">
      <c r="A39">
        <f t="shared" ca="1" si="1"/>
        <v>32</v>
      </c>
      <c r="B39" t="str">
        <f t="shared" ca="1"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404</v>
      </c>
      <c r="N39" s="93">
        <v>1088</v>
      </c>
    </row>
    <row r="40" spans="1:14" x14ac:dyDescent="0.45">
      <c r="A40">
        <f t="shared" ca="1" si="1"/>
        <v>32</v>
      </c>
      <c r="B40" t="str">
        <f t="shared" ca="1"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405</v>
      </c>
      <c r="N40" s="93">
        <v>2176</v>
      </c>
    </row>
    <row r="41" spans="1:14" x14ac:dyDescent="0.45">
      <c r="A41">
        <f t="shared" ca="1" si="1"/>
        <v>32</v>
      </c>
      <c r="B41" t="str">
        <f t="shared" ca="1"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406</v>
      </c>
      <c r="N41" s="93">
        <v>4352</v>
      </c>
    </row>
    <row r="42" spans="1:14" x14ac:dyDescent="0.45">
      <c r="A42">
        <f t="shared" ca="1" si="1"/>
        <v>32</v>
      </c>
      <c r="B42" t="str">
        <f t="shared" ca="1"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407</v>
      </c>
      <c r="N42" s="93">
        <v>8704</v>
      </c>
    </row>
    <row r="43" spans="1:14" x14ac:dyDescent="0.45">
      <c r="A43">
        <f t="shared" ca="1" si="1"/>
        <v>32</v>
      </c>
      <c r="B43" t="str">
        <f t="shared" ca="1"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408</v>
      </c>
      <c r="N43" s="93">
        <v>17408</v>
      </c>
    </row>
    <row r="44" spans="1:14" x14ac:dyDescent="0.45">
      <c r="A44">
        <f t="shared" ca="1" si="1"/>
        <v>32</v>
      </c>
      <c r="B44" t="str">
        <f t="shared" ca="1"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409</v>
      </c>
      <c r="N44" s="93">
        <v>34816</v>
      </c>
    </row>
    <row r="45" spans="1:14" x14ac:dyDescent="0.45">
      <c r="A45">
        <f t="shared" ca="1" si="1"/>
        <v>32</v>
      </c>
      <c r="B45" t="str">
        <f t="shared" ca="1"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410</v>
      </c>
      <c r="N45" s="93">
        <v>69632</v>
      </c>
    </row>
    <row r="46" spans="1:14" x14ac:dyDescent="0.45">
      <c r="A46">
        <f t="shared" ca="1" si="1"/>
        <v>32</v>
      </c>
      <c r="B46" t="str">
        <f t="shared" ca="1"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411</v>
      </c>
      <c r="N46" s="93">
        <v>139264</v>
      </c>
    </row>
    <row r="47" spans="1:14" x14ac:dyDescent="0.45">
      <c r="A47">
        <f t="shared" ca="1" si="1"/>
        <v>32</v>
      </c>
      <c r="B47" t="str">
        <f t="shared" ca="1"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412</v>
      </c>
      <c r="N47" s="93">
        <v>278528</v>
      </c>
    </row>
    <row r="48" spans="1:14" x14ac:dyDescent="0.45">
      <c r="A48">
        <f t="shared" ca="1" si="1"/>
        <v>32</v>
      </c>
      <c r="B48" t="str">
        <f t="shared" ca="1"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413</v>
      </c>
      <c r="N48" s="93">
        <v>557056</v>
      </c>
    </row>
    <row r="49" spans="1:14" x14ac:dyDescent="0.45">
      <c r="A49">
        <f t="shared" ca="1" si="1"/>
        <v>32</v>
      </c>
      <c r="B49" t="str">
        <f t="shared" ca="1"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414</v>
      </c>
      <c r="N49" s="93">
        <v>1114112</v>
      </c>
    </row>
    <row r="50" spans="1:14" x14ac:dyDescent="0.45">
      <c r="A50">
        <f t="shared" ca="1" si="1"/>
        <v>32</v>
      </c>
      <c r="B50" t="str">
        <f t="shared" ca="1"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415</v>
      </c>
      <c r="N50" s="93">
        <v>2228224</v>
      </c>
    </row>
    <row r="51" spans="1:14" x14ac:dyDescent="0.45">
      <c r="A51">
        <f t="shared" ca="1" si="1"/>
        <v>32</v>
      </c>
      <c r="B51" t="str">
        <f t="shared" ca="1"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416</v>
      </c>
      <c r="N51" s="93">
        <v>4456448</v>
      </c>
    </row>
    <row r="52" spans="1:14" x14ac:dyDescent="0.45">
      <c r="A52">
        <f t="shared" ca="1" si="1"/>
        <v>32</v>
      </c>
      <c r="B52" t="str">
        <f t="shared" ca="1"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417</v>
      </c>
      <c r="N52" s="93">
        <v>8912896</v>
      </c>
    </row>
    <row r="53" spans="1:14" x14ac:dyDescent="0.45">
      <c r="A53">
        <f t="shared" ca="1" si="1"/>
        <v>32</v>
      </c>
      <c r="B53" t="str">
        <f t="shared" ca="1" si="2"/>
        <v>xxxxxxxxxxxxxxxxxxxxxxxxxxxxxxxx</v>
      </c>
      <c r="C53" s="93">
        <v>524288</v>
      </c>
      <c r="D53">
        <v>1</v>
      </c>
      <c r="E53">
        <v>2.4361299666731306</v>
      </c>
      <c r="F53">
        <v>2.257726633377994</v>
      </c>
      <c r="G53">
        <v>3.1496693000663072</v>
      </c>
      <c r="H53">
        <v>0.11160000165303548</v>
      </c>
      <c r="I53" s="93">
        <v>3</v>
      </c>
      <c r="J53" s="93">
        <v>3</v>
      </c>
      <c r="K53" s="93">
        <v>2</v>
      </c>
      <c r="L53" s="93">
        <v>45</v>
      </c>
      <c r="M53" s="93" t="s">
        <v>418</v>
      </c>
      <c r="N53" s="93">
        <v>17825792</v>
      </c>
    </row>
    <row r="54" spans="1:14" x14ac:dyDescent="0.45">
      <c r="A54">
        <f t="shared" ca="1" si="1"/>
        <v>32</v>
      </c>
      <c r="B54" t="str">
        <f t="shared" ca="1"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419</v>
      </c>
      <c r="N54" s="93">
        <v>35651584</v>
      </c>
    </row>
    <row r="55" spans="1:14" x14ac:dyDescent="0.45">
      <c r="C55" s="93"/>
      <c r="I55" s="93"/>
      <c r="J55" s="93"/>
      <c r="K55" s="93"/>
      <c r="L55" s="93"/>
    </row>
    <row r="56" spans="1:14" x14ac:dyDescent="0.45">
      <c r="I56" s="93"/>
      <c r="J56" s="93"/>
      <c r="K56" s="93"/>
      <c r="L56" s="93"/>
      <c r="N56">
        <f ca="1">N54/1000000/E54</f>
        <v>7.3256605943250985</v>
      </c>
    </row>
    <row r="57" spans="1:14" x14ac:dyDescent="0.45">
      <c r="I57" s="93"/>
      <c r="J57" s="93"/>
      <c r="K57" s="93"/>
      <c r="L57" s="93"/>
      <c r="N57" s="93">
        <f ca="1">C54*D54/E54</f>
        <v>215460.60571544408</v>
      </c>
    </row>
    <row r="58" spans="1:14" x14ac:dyDescent="0.45">
      <c r="I58" s="93"/>
      <c r="J58" s="93"/>
      <c r="K58" s="93"/>
      <c r="L58" s="93"/>
      <c r="M58" s="14" t="s">
        <v>531</v>
      </c>
    </row>
    <row r="59" spans="1:14" x14ac:dyDescent="0.45">
      <c r="I59" s="93"/>
      <c r="J59" s="93"/>
      <c r="K59" s="93"/>
      <c r="L59" s="93"/>
      <c r="M59" t="s">
        <v>539</v>
      </c>
    </row>
    <row r="60" spans="1:14" ht="42.75" x14ac:dyDescent="0.45">
      <c r="A60" s="12" t="s">
        <v>10</v>
      </c>
      <c r="B60" s="12" t="s">
        <v>11</v>
      </c>
      <c r="C60" s="12" t="s">
        <v>12</v>
      </c>
      <c r="D60" s="12" t="s">
        <v>13</v>
      </c>
      <c r="E60" s="13" t="s">
        <v>672</v>
      </c>
      <c r="F60" s="13" t="s">
        <v>374</v>
      </c>
      <c r="G60" s="13" t="s">
        <v>375</v>
      </c>
      <c r="H60" s="13" t="s">
        <v>376</v>
      </c>
      <c r="I60" s="13" t="str" cm="1">
        <f t="array" aca="1" ref="I60:L60" ca="1">"NCalls"&amp;CHAR(10)&amp;E60:H60</f>
        <v>NCalls
CSVRead
v0.14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420</v>
      </c>
      <c r="N61" s="93">
        <v>26</v>
      </c>
    </row>
    <row r="62" spans="1:14" x14ac:dyDescent="0.45">
      <c r="A62">
        <f t="shared" ref="A62:A81" ca="1" si="3">LEN(B62)</f>
        <v>20</v>
      </c>
      <c r="B62" t="str">
        <f t="shared" ref="B62:B81" ca="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421</v>
      </c>
      <c r="N62" s="93">
        <v>52</v>
      </c>
    </row>
    <row r="63" spans="1:14" x14ac:dyDescent="0.45">
      <c r="A63">
        <f t="shared" ca="1" si="3"/>
        <v>20</v>
      </c>
      <c r="B63" t="str">
        <f t="shared" ca="1"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422</v>
      </c>
      <c r="N63" s="93">
        <v>104</v>
      </c>
    </row>
    <row r="64" spans="1:14" x14ac:dyDescent="0.45">
      <c r="A64">
        <f t="shared" ca="1" si="3"/>
        <v>20</v>
      </c>
      <c r="B64" t="str">
        <f t="shared" ca="1"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423</v>
      </c>
      <c r="N64" s="93">
        <v>208</v>
      </c>
    </row>
    <row r="65" spans="1:14" x14ac:dyDescent="0.45">
      <c r="A65">
        <f t="shared" ca="1" si="3"/>
        <v>20</v>
      </c>
      <c r="B65" t="str">
        <f t="shared" ca="1"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424</v>
      </c>
      <c r="N65" s="93">
        <v>416</v>
      </c>
    </row>
    <row r="66" spans="1:14" x14ac:dyDescent="0.45">
      <c r="A66">
        <f t="shared" ca="1" si="3"/>
        <v>20</v>
      </c>
      <c r="B66" t="str">
        <f t="shared" ca="1"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425</v>
      </c>
      <c r="N66" s="93">
        <v>832</v>
      </c>
    </row>
    <row r="67" spans="1:14" x14ac:dyDescent="0.45">
      <c r="A67">
        <f t="shared" ca="1" si="3"/>
        <v>20</v>
      </c>
      <c r="B67" t="str">
        <f t="shared" ca="1"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426</v>
      </c>
      <c r="N67" s="93">
        <v>1664</v>
      </c>
    </row>
    <row r="68" spans="1:14" x14ac:dyDescent="0.45">
      <c r="A68">
        <f t="shared" ca="1" si="3"/>
        <v>20</v>
      </c>
      <c r="B68" t="str">
        <f t="shared" ca="1"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427</v>
      </c>
      <c r="N68" s="93">
        <v>3328</v>
      </c>
    </row>
    <row r="69" spans="1:14" x14ac:dyDescent="0.45">
      <c r="A69">
        <f t="shared" ca="1" si="3"/>
        <v>20</v>
      </c>
      <c r="B69" t="str">
        <f t="shared" ca="1"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428</v>
      </c>
      <c r="N69" s="93">
        <v>6656</v>
      </c>
    </row>
    <row r="70" spans="1:14" x14ac:dyDescent="0.45">
      <c r="A70">
        <f t="shared" ca="1" si="3"/>
        <v>20</v>
      </c>
      <c r="B70" t="str">
        <f t="shared" ca="1"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429</v>
      </c>
      <c r="N70" s="93">
        <v>13312</v>
      </c>
    </row>
    <row r="71" spans="1:14" x14ac:dyDescent="0.45">
      <c r="A71">
        <f t="shared" ca="1" si="3"/>
        <v>20</v>
      </c>
      <c r="B71" t="str">
        <f t="shared" ca="1"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430</v>
      </c>
      <c r="N71" s="93">
        <v>26624</v>
      </c>
    </row>
    <row r="72" spans="1:14" x14ac:dyDescent="0.45">
      <c r="A72">
        <f t="shared" ca="1" si="3"/>
        <v>20</v>
      </c>
      <c r="B72" t="str">
        <f t="shared" ca="1"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431</v>
      </c>
      <c r="N72" s="93">
        <v>53248</v>
      </c>
    </row>
    <row r="73" spans="1:14" x14ac:dyDescent="0.45">
      <c r="A73">
        <f t="shared" ca="1" si="3"/>
        <v>20</v>
      </c>
      <c r="B73" t="str">
        <f t="shared" ca="1"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432</v>
      </c>
      <c r="N73" s="93">
        <v>106496</v>
      </c>
    </row>
    <row r="74" spans="1:14" x14ac:dyDescent="0.45">
      <c r="A74">
        <f t="shared" ca="1" si="3"/>
        <v>20</v>
      </c>
      <c r="B74" t="str">
        <f t="shared" ca="1"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433</v>
      </c>
      <c r="N74" s="93">
        <v>212992</v>
      </c>
    </row>
    <row r="75" spans="1:14" x14ac:dyDescent="0.45">
      <c r="A75">
        <f t="shared" ca="1" si="3"/>
        <v>20</v>
      </c>
      <c r="B75" t="str">
        <f t="shared" ca="1" si="4"/>
        <v>"xxxxxxxx_x000D_
yyyyyyyy"</v>
      </c>
      <c r="C75" s="93">
        <v>16384</v>
      </c>
      <c r="D75">
        <v>1</v>
      </c>
      <c r="E75">
        <v>0.11257553111451367</v>
      </c>
      <c r="F75">
        <v>0.11885157674767596</v>
      </c>
      <c r="G75">
        <v>0.8371897166750083</v>
      </c>
      <c r="H75">
        <v>4.6800748559222031E-3</v>
      </c>
      <c r="I75" s="93">
        <v>45</v>
      </c>
      <c r="J75" s="93">
        <v>43</v>
      </c>
      <c r="K75" s="93">
        <v>6</v>
      </c>
      <c r="L75" s="93">
        <v>1069</v>
      </c>
      <c r="M75" s="93" t="s">
        <v>434</v>
      </c>
      <c r="N75" s="93">
        <v>425984</v>
      </c>
    </row>
    <row r="76" spans="1:14" x14ac:dyDescent="0.45">
      <c r="A76">
        <f t="shared" ca="1" si="3"/>
        <v>20</v>
      </c>
      <c r="B76" t="str">
        <f t="shared" ca="1" si="4"/>
        <v>"xxxxxxxx_x000D_
yyyyyyyy"</v>
      </c>
      <c r="C76" s="93">
        <v>32768</v>
      </c>
      <c r="D76">
        <v>1</v>
      </c>
      <c r="E76">
        <v>0.22785291817589579</v>
      </c>
      <c r="F76">
        <v>0.2398024523808133</v>
      </c>
      <c r="G76">
        <v>1.6350267750094645</v>
      </c>
      <c r="H76">
        <v>8.4619288113718313E-3</v>
      </c>
      <c r="I76" s="93">
        <v>22</v>
      </c>
      <c r="J76" s="93">
        <v>21</v>
      </c>
      <c r="K76" s="93">
        <v>4</v>
      </c>
      <c r="L76" s="93">
        <v>591</v>
      </c>
      <c r="M76" s="93" t="s">
        <v>435</v>
      </c>
      <c r="N76" s="93">
        <v>851968</v>
      </c>
    </row>
    <row r="77" spans="1:14" x14ac:dyDescent="0.45">
      <c r="A77">
        <f t="shared" ca="1" si="3"/>
        <v>20</v>
      </c>
      <c r="B77" t="str">
        <f t="shared" ca="1" si="4"/>
        <v>"xxxxxxxx_x000D_
yyyyyyyy"</v>
      </c>
      <c r="C77" s="93">
        <v>65536</v>
      </c>
      <c r="D77">
        <v>1</v>
      </c>
      <c r="E77">
        <v>0.43829103332245722</v>
      </c>
      <c r="F77">
        <v>0.47948735454966401</v>
      </c>
      <c r="G77">
        <v>3.2051809000549838</v>
      </c>
      <c r="H77">
        <v>1.488095238095238E-2</v>
      </c>
      <c r="I77" s="93">
        <v>12</v>
      </c>
      <c r="J77" s="93">
        <v>11</v>
      </c>
      <c r="K77" s="93">
        <v>2</v>
      </c>
      <c r="L77" s="93">
        <v>336</v>
      </c>
      <c r="M77" s="93" t="s">
        <v>436</v>
      </c>
      <c r="N77" s="93">
        <v>1703936</v>
      </c>
    </row>
    <row r="78" spans="1:14" x14ac:dyDescent="0.45">
      <c r="A78">
        <f t="shared" ca="1" si="3"/>
        <v>20</v>
      </c>
      <c r="B78" t="str">
        <f t="shared" ca="1" si="4"/>
        <v>"xxxxxxxx_x000D_
yyyyyyyy"</v>
      </c>
      <c r="C78" s="93">
        <v>131072</v>
      </c>
      <c r="D78">
        <v>1</v>
      </c>
      <c r="E78">
        <v>0.94937775000774616</v>
      </c>
      <c r="F78">
        <v>0.94753575002929813</v>
      </c>
      <c r="G78">
        <v>6.4737803998868912</v>
      </c>
      <c r="H78">
        <v>3.2751633450875874E-2</v>
      </c>
      <c r="I78" s="93">
        <v>6</v>
      </c>
      <c r="J78" s="93">
        <v>6</v>
      </c>
      <c r="K78" s="93">
        <v>1</v>
      </c>
      <c r="L78" s="93">
        <v>153</v>
      </c>
      <c r="M78" s="93" t="s">
        <v>437</v>
      </c>
      <c r="N78" s="93">
        <v>3407872</v>
      </c>
    </row>
    <row r="79" spans="1:14" x14ac:dyDescent="0.45">
      <c r="A79">
        <f t="shared" ca="1" si="3"/>
        <v>20</v>
      </c>
      <c r="B79" t="str">
        <f t="shared" ca="1" si="4"/>
        <v>"xxxxxxxx_x000D_
yyyyyyyy"</v>
      </c>
      <c r="C79" s="93">
        <v>262144</v>
      </c>
      <c r="D79">
        <v>1</v>
      </c>
      <c r="E79">
        <v>1.7773139666921149</v>
      </c>
      <c r="F79">
        <v>1.9068737333485235</v>
      </c>
      <c r="G79">
        <v>12.43556909984909</v>
      </c>
      <c r="H79">
        <v>6.1341465973272558E-2</v>
      </c>
      <c r="I79" s="93">
        <v>3</v>
      </c>
      <c r="J79" s="93">
        <v>3</v>
      </c>
      <c r="K79" s="93">
        <v>1</v>
      </c>
      <c r="L79" s="93">
        <v>82</v>
      </c>
      <c r="M79" s="93" t="s">
        <v>438</v>
      </c>
      <c r="N79" s="93">
        <v>6815744</v>
      </c>
    </row>
    <row r="80" spans="1:14" x14ac:dyDescent="0.45">
      <c r="A80">
        <f t="shared" ca="1" si="3"/>
        <v>20</v>
      </c>
      <c r="B80" t="str">
        <f t="shared" ca="1" si="4"/>
        <v>"xxxxxxxx_x000D_
yyyyyyyy"</v>
      </c>
      <c r="C80" s="93">
        <v>524288</v>
      </c>
      <c r="D80">
        <v>1</v>
      </c>
      <c r="E80">
        <v>3.6922488498967141</v>
      </c>
      <c r="F80">
        <v>3.7951733999652788</v>
      </c>
      <c r="G80">
        <v>25.306580899981782</v>
      </c>
      <c r="H80">
        <v>0.12019047282990955</v>
      </c>
      <c r="I80" s="93">
        <v>2</v>
      </c>
      <c r="J80" s="93">
        <v>2</v>
      </c>
      <c r="K80" s="93">
        <v>1</v>
      </c>
      <c r="L80" s="93">
        <v>42</v>
      </c>
      <c r="M80" s="93" t="s">
        <v>439</v>
      </c>
      <c r="N80" s="93">
        <v>13631488</v>
      </c>
    </row>
    <row r="81" spans="1:14" x14ac:dyDescent="0.45">
      <c r="A81">
        <f t="shared" ca="1" si="3"/>
        <v>20</v>
      </c>
      <c r="B81" t="str">
        <f t="shared" ca="1" si="4"/>
        <v>"xxxxxxxx_x000D_
yyyyyyyy"</v>
      </c>
      <c r="C81" s="93">
        <v>1048576</v>
      </c>
      <c r="D81">
        <v>1</v>
      </c>
      <c r="E81">
        <v>7.1889224001206458</v>
      </c>
      <c r="F81">
        <v>7.5574201999697834</v>
      </c>
      <c r="G81">
        <v>53.515276999911293</v>
      </c>
      <c r="H81">
        <v>0.31800000369548798</v>
      </c>
      <c r="I81" s="93">
        <v>1</v>
      </c>
      <c r="J81" s="93">
        <v>1</v>
      </c>
      <c r="K81" s="93">
        <v>1</v>
      </c>
      <c r="L81" s="93">
        <v>16</v>
      </c>
      <c r="M81" s="93" t="s">
        <v>440</v>
      </c>
      <c r="N81" s="93">
        <v>27262976</v>
      </c>
    </row>
    <row r="82" spans="1:14" x14ac:dyDescent="0.45">
      <c r="C82" s="93"/>
      <c r="I82" s="93"/>
      <c r="J82" s="93"/>
      <c r="K82" s="93"/>
      <c r="L82" s="93"/>
    </row>
    <row r="83" spans="1:14" x14ac:dyDescent="0.45">
      <c r="I83" s="93"/>
      <c r="J83" s="93"/>
      <c r="K83" s="93"/>
      <c r="L83" s="93"/>
      <c r="N83">
        <f ca="1">N81/1000000/E81</f>
        <v>3.7923591996962531</v>
      </c>
    </row>
    <row r="84" spans="1:14" x14ac:dyDescent="0.45">
      <c r="G84">
        <f ca="1">G81/E81</f>
        <v>7.4441305694179132</v>
      </c>
      <c r="I84" s="93"/>
      <c r="J84" s="93"/>
      <c r="K84" s="93"/>
      <c r="L84" s="93"/>
      <c r="N84" s="93">
        <f ca="1">C81*D81/E81</f>
        <v>145859.96921908666</v>
      </c>
    </row>
    <row r="85" spans="1:14" x14ac:dyDescent="0.45">
      <c r="G85">
        <f ca="1">E81/H81</f>
        <v>22.606673951503002</v>
      </c>
      <c r="I85" s="93"/>
      <c r="J85" s="93"/>
      <c r="K85" s="93"/>
      <c r="L85" s="93"/>
      <c r="M85" s="14" t="s">
        <v>534</v>
      </c>
    </row>
    <row r="86" spans="1:14" x14ac:dyDescent="0.45">
      <c r="I86" s="93"/>
      <c r="J86" s="93"/>
      <c r="K86" s="93"/>
      <c r="L86" s="93"/>
      <c r="M86" t="s">
        <v>540</v>
      </c>
    </row>
    <row r="87" spans="1:14" ht="42.75" x14ac:dyDescent="0.45">
      <c r="A87" s="12" t="s">
        <v>10</v>
      </c>
      <c r="B87" s="12" t="s">
        <v>11</v>
      </c>
      <c r="C87" s="12" t="s">
        <v>12</v>
      </c>
      <c r="D87" s="12" t="s">
        <v>13</v>
      </c>
      <c r="E87" s="13" t="s">
        <v>672</v>
      </c>
      <c r="F87" s="13" t="s">
        <v>374</v>
      </c>
      <c r="G87" s="13" t="s">
        <v>375</v>
      </c>
      <c r="H87" s="13" t="s">
        <v>376</v>
      </c>
      <c r="I87" s="13" t="str" cm="1">
        <f t="array" aca="1" ref="I87:L87" ca="1">"NCalls"&amp;CHAR(10)&amp;E87:H87</f>
        <v>NCalls
CSVRead
v0.14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441</v>
      </c>
      <c r="N88" s="93">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442</v>
      </c>
      <c r="N89" s="93">
        <v>362</v>
      </c>
    </row>
    <row r="90" spans="1:14" x14ac:dyDescent="0.45">
      <c r="A90">
        <f t="shared" ca="1"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443</v>
      </c>
      <c r="N90" s="93">
        <v>724</v>
      </c>
    </row>
    <row r="91" spans="1:14" x14ac:dyDescent="0.45">
      <c r="A91">
        <f t="shared" ca="1"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444</v>
      </c>
      <c r="N91" s="93">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445</v>
      </c>
      <c r="N92" s="93">
        <v>2896</v>
      </c>
    </row>
    <row r="93" spans="1:14" x14ac:dyDescent="0.45">
      <c r="A93">
        <f t="shared" ca="1"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446</v>
      </c>
      <c r="N93" s="93">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447</v>
      </c>
      <c r="N94" s="93">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448</v>
      </c>
      <c r="N95" s="93">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449</v>
      </c>
      <c r="N96" s="93">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450</v>
      </c>
      <c r="N97" s="93">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451</v>
      </c>
      <c r="N98" s="93">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452</v>
      </c>
      <c r="N99" s="93">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453</v>
      </c>
      <c r="N100" s="93">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454</v>
      </c>
      <c r="N101" s="93">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455</v>
      </c>
      <c r="N102" s="93">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456</v>
      </c>
      <c r="N103" s="93">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457</v>
      </c>
      <c r="N104" s="93">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458</v>
      </c>
      <c r="N105" s="93">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459</v>
      </c>
      <c r="N106" s="93">
        <v>47448064</v>
      </c>
    </row>
    <row r="107" spans="1:14" x14ac:dyDescent="0.45">
      <c r="C107" s="93"/>
      <c r="I107" s="93"/>
      <c r="J107" s="93"/>
      <c r="K107" s="93"/>
      <c r="L107" s="93"/>
      <c r="M107" s="93"/>
    </row>
    <row r="108" spans="1:14" x14ac:dyDescent="0.45">
      <c r="C108" s="93"/>
      <c r="I108" s="93"/>
      <c r="J108" s="93"/>
      <c r="K108" s="93"/>
      <c r="L108" s="93"/>
      <c r="M108" s="93"/>
      <c r="N108">
        <f ca="1">N106/1000000/E106</f>
        <v>5.207088773238385</v>
      </c>
    </row>
    <row r="109" spans="1:14" x14ac:dyDescent="0.45">
      <c r="I109" s="93"/>
      <c r="J109" s="93"/>
      <c r="K109" s="93"/>
      <c r="L109" s="93"/>
      <c r="N109" s="93">
        <f ca="1">C106*D106/E106</f>
        <v>287684.46260985552</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535</v>
      </c>
    </row>
    <row r="113" spans="1:14" x14ac:dyDescent="0.45">
      <c r="I113" s="93"/>
      <c r="J113" s="93"/>
      <c r="K113" s="93"/>
      <c r="L113" s="93"/>
      <c r="M113" t="s">
        <v>541</v>
      </c>
    </row>
    <row r="114" spans="1:14" ht="42.75" x14ac:dyDescent="0.45">
      <c r="A114" s="12" t="s">
        <v>10</v>
      </c>
      <c r="B114" s="12" t="s">
        <v>11</v>
      </c>
      <c r="C114" s="12" t="s">
        <v>12</v>
      </c>
      <c r="D114" s="12" t="s">
        <v>13</v>
      </c>
      <c r="E114" s="13" t="s">
        <v>672</v>
      </c>
      <c r="F114" s="13" t="s">
        <v>374</v>
      </c>
      <c r="G114" s="13" t="s">
        <v>375</v>
      </c>
      <c r="H114" s="13" t="s">
        <v>376</v>
      </c>
      <c r="I114" s="13" t="str" cm="1">
        <f t="array" aca="1" ref="I114:L114" ca="1">"NCalls"&amp;CHAR(10)&amp;E114:H114</f>
        <v>NCalls
CSVRead
v0.14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460</v>
      </c>
      <c r="N115" s="93">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461</v>
      </c>
      <c r="N116" s="93">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462</v>
      </c>
      <c r="N117" s="93">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463</v>
      </c>
      <c r="N118" s="93">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464</v>
      </c>
      <c r="N119" s="93">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465</v>
      </c>
      <c r="N120" s="93">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466</v>
      </c>
      <c r="N121" s="93">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467</v>
      </c>
      <c r="N122" s="93">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468</v>
      </c>
      <c r="N123" s="93">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469</v>
      </c>
      <c r="N124" s="93">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470</v>
      </c>
      <c r="N125" s="93">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471</v>
      </c>
      <c r="N126" s="93">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472</v>
      </c>
      <c r="N127" s="93">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473</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536</v>
      </c>
    </row>
    <row r="140" spans="1:14" x14ac:dyDescent="0.45">
      <c r="I140" s="93"/>
      <c r="J140" s="93"/>
      <c r="K140" s="93"/>
      <c r="L140" s="93"/>
      <c r="M140" t="s">
        <v>542</v>
      </c>
    </row>
    <row r="141" spans="1:14" ht="42.75" x14ac:dyDescent="0.45">
      <c r="A141" s="12" t="s">
        <v>10</v>
      </c>
      <c r="B141" s="12" t="s">
        <v>11</v>
      </c>
      <c r="C141" s="12" t="s">
        <v>12</v>
      </c>
      <c r="D141" s="12" t="s">
        <v>13</v>
      </c>
      <c r="E141" s="13" t="s">
        <v>672</v>
      </c>
      <c r="F141" s="13" t="s">
        <v>374</v>
      </c>
      <c r="G141" s="13" t="s">
        <v>375</v>
      </c>
      <c r="H141" s="13" t="s">
        <v>376</v>
      </c>
      <c r="I141" s="13" t="str" cm="1">
        <f t="array" aca="1" ref="I141:L141" ca="1">"NCalls"&amp;CHAR(10)&amp;E141:H141</f>
        <v>NCalls
CSVRead
v0.14</v>
      </c>
      <c r="J141" s="13" t="str">
        <f ca="1"/>
        <v>NCalls
sdkn104
v1.9</v>
      </c>
      <c r="K141" s="13" t="str">
        <f ca="1"/>
        <v>NCalls
ws_garcia
v3.1.5</v>
      </c>
      <c r="L141" s="59" t="str">
        <f ca="1"/>
        <v>NCalls
CSV.jl
v0.8.5+</v>
      </c>
      <c r="M141" s="12" t="s">
        <v>14</v>
      </c>
      <c r="N141" s="12" t="s">
        <v>15</v>
      </c>
    </row>
    <row r="142" spans="1:14" x14ac:dyDescent="0.45">
      <c r="A142" s="93" cm="1">
        <f t="array" aca="1" ref="A142:A156" ca="1">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474</v>
      </c>
      <c r="N142" s="93">
        <v>17408</v>
      </c>
    </row>
    <row r="143" spans="1:14" x14ac:dyDescent="0.45">
      <c r="A143" s="93">
        <f ca="1"/>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475</v>
      </c>
      <c r="N143" s="93">
        <v>25600</v>
      </c>
    </row>
    <row r="144" spans="1:14" x14ac:dyDescent="0.45">
      <c r="A144" s="93">
        <f ca="1"/>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476</v>
      </c>
      <c r="N144" s="93">
        <v>41984</v>
      </c>
    </row>
    <row r="145" spans="1:14" x14ac:dyDescent="0.45">
      <c r="A145" s="93">
        <f ca="1"/>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477</v>
      </c>
      <c r="N145" s="93">
        <v>74752</v>
      </c>
    </row>
    <row r="146" spans="1:14" x14ac:dyDescent="0.45">
      <c r="A146" s="93">
        <f ca="1"/>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478</v>
      </c>
      <c r="N146" s="93">
        <v>140288</v>
      </c>
    </row>
    <row r="147" spans="1:14" x14ac:dyDescent="0.45">
      <c r="A147" s="93">
        <f ca="1"/>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479</v>
      </c>
      <c r="N147" s="93">
        <v>271360</v>
      </c>
    </row>
    <row r="148" spans="1:14" x14ac:dyDescent="0.45">
      <c r="A148" s="93">
        <f ca="1"/>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480</v>
      </c>
      <c r="N148" s="93">
        <v>533504</v>
      </c>
    </row>
    <row r="149" spans="1:14" x14ac:dyDescent="0.45">
      <c r="A149" s="93">
        <f ca="1"/>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481</v>
      </c>
      <c r="N149" s="93">
        <v>1057792</v>
      </c>
    </row>
    <row r="150" spans="1:14" x14ac:dyDescent="0.45">
      <c r="A150" s="93">
        <f ca="1"/>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482</v>
      </c>
      <c r="N150" s="93">
        <v>2106368</v>
      </c>
    </row>
    <row r="151" spans="1:14" x14ac:dyDescent="0.45">
      <c r="A151" s="93">
        <f ca="1"/>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483</v>
      </c>
      <c r="N151" s="93">
        <v>4203520</v>
      </c>
    </row>
    <row r="152" spans="1:14" x14ac:dyDescent="0.45">
      <c r="A152" s="93">
        <f ca="1"/>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484</v>
      </c>
      <c r="N152" s="93">
        <v>8397824</v>
      </c>
    </row>
    <row r="153" spans="1:14" x14ac:dyDescent="0.45">
      <c r="A153" s="93">
        <f ca="1"/>
        <v>2048</v>
      </c>
      <c r="B153" t="s">
        <v>27</v>
      </c>
      <c r="C153" s="93">
        <v>1024</v>
      </c>
      <c r="D153">
        <v>8</v>
      </c>
      <c r="E153">
        <v>1.4731898999889381</v>
      </c>
      <c r="F153">
        <v>1.2197190400213003</v>
      </c>
      <c r="G153">
        <v>0.85384173334265745</v>
      </c>
      <c r="H153">
        <v>2.1982456508435701E-2</v>
      </c>
      <c r="I153" s="93">
        <v>4</v>
      </c>
      <c r="J153" s="93">
        <v>5</v>
      </c>
      <c r="K153" s="93">
        <v>6</v>
      </c>
      <c r="L153" s="93">
        <v>228</v>
      </c>
      <c r="M153" s="93" t="s">
        <v>485</v>
      </c>
      <c r="N153" s="93">
        <v>16786432</v>
      </c>
    </row>
    <row r="154" spans="1:14" x14ac:dyDescent="0.45">
      <c r="A154" s="93">
        <f ca="1"/>
        <v>4096</v>
      </c>
      <c r="B154" t="s">
        <v>28</v>
      </c>
      <c r="C154" s="93">
        <v>1024</v>
      </c>
      <c r="D154">
        <v>8</v>
      </c>
      <c r="E154">
        <v>2.8366426500724629</v>
      </c>
      <c r="F154">
        <v>2.6005792999640107</v>
      </c>
      <c r="G154">
        <v>3.0455874500330538</v>
      </c>
      <c r="H154">
        <v>5.067999839782715E-2</v>
      </c>
      <c r="I154" s="93">
        <v>2</v>
      </c>
      <c r="J154" s="93">
        <v>2</v>
      </c>
      <c r="K154" s="93">
        <v>2</v>
      </c>
      <c r="L154" s="93">
        <v>100</v>
      </c>
      <c r="M154" s="93" t="s">
        <v>486</v>
      </c>
      <c r="N154" s="93">
        <v>33563648</v>
      </c>
    </row>
    <row r="155" spans="1:14" x14ac:dyDescent="0.45">
      <c r="A155" s="93">
        <f ca="1"/>
        <v>8192</v>
      </c>
      <c r="B155" t="s">
        <v>29</v>
      </c>
      <c r="C155" s="93">
        <v>1024</v>
      </c>
      <c r="D155">
        <v>8</v>
      </c>
      <c r="E155">
        <v>5.2588512999936938</v>
      </c>
      <c r="F155">
        <v>5.0116866999305785</v>
      </c>
      <c r="G155">
        <v>12.017903300002217</v>
      </c>
      <c r="H155">
        <v>9.8156863567875882E-2</v>
      </c>
      <c r="I155" s="93">
        <v>1</v>
      </c>
      <c r="J155" s="93">
        <v>1</v>
      </c>
      <c r="K155" s="93">
        <v>1</v>
      </c>
      <c r="L155" s="93">
        <v>51</v>
      </c>
      <c r="M155" s="93" t="s">
        <v>487</v>
      </c>
      <c r="N155" s="93">
        <v>67118080</v>
      </c>
    </row>
    <row r="156" spans="1:14" x14ac:dyDescent="0.45">
      <c r="A156" s="93">
        <f ca="1"/>
        <v>16384</v>
      </c>
      <c r="B156" t="s">
        <v>30</v>
      </c>
      <c r="C156" s="93">
        <v>1024</v>
      </c>
      <c r="D156">
        <v>8</v>
      </c>
      <c r="E156">
        <v>11.078408899949864</v>
      </c>
      <c r="F156">
        <v>10.804766900138929</v>
      </c>
      <c r="G156">
        <v>93.967303199926391</v>
      </c>
      <c r="H156">
        <v>0.14027778307596842</v>
      </c>
      <c r="I156" s="93">
        <v>1</v>
      </c>
      <c r="J156" s="93">
        <v>1</v>
      </c>
      <c r="K156" s="93">
        <v>1</v>
      </c>
      <c r="L156" s="93">
        <v>36</v>
      </c>
      <c r="M156" s="93" t="s">
        <v>488</v>
      </c>
      <c r="N156" s="93">
        <v>134226944</v>
      </c>
    </row>
    <row r="157" spans="1:14" x14ac:dyDescent="0.45">
      <c r="I157" s="93"/>
      <c r="J157" s="93"/>
      <c r="K157" s="93"/>
      <c r="L157" s="93"/>
    </row>
    <row r="158" spans="1:14" x14ac:dyDescent="0.45">
      <c r="I158" s="93"/>
      <c r="J158" s="93"/>
      <c r="K158" s="93"/>
      <c r="L158" s="93"/>
      <c r="N158">
        <f ca="1">N156/1000000/E156</f>
        <v>12.11608500933807</v>
      </c>
    </row>
    <row r="159" spans="1:14" x14ac:dyDescent="0.45">
      <c r="I159" s="93"/>
      <c r="J159" s="93"/>
      <c r="K159" s="93"/>
      <c r="L159" s="93"/>
      <c r="N159" s="93">
        <f ca="1">C156*D156/E156</f>
        <v>739.45636724395263</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537</v>
      </c>
    </row>
    <row r="167" spans="1:14" ht="57" x14ac:dyDescent="0.45">
      <c r="I167" s="93"/>
      <c r="J167" s="93"/>
      <c r="K167" s="93"/>
      <c r="L167" s="93"/>
      <c r="M167" s="65" t="s">
        <v>543</v>
      </c>
    </row>
    <row r="168" spans="1:14" ht="42.75" x14ac:dyDescent="0.45">
      <c r="A168" s="12" t="s">
        <v>10</v>
      </c>
      <c r="B168" s="12" t="s">
        <v>11</v>
      </c>
      <c r="C168" s="12" t="s">
        <v>12</v>
      </c>
      <c r="D168" s="12" t="s">
        <v>13</v>
      </c>
      <c r="E168" s="13" t="s">
        <v>672</v>
      </c>
      <c r="F168" s="13" t="s">
        <v>374</v>
      </c>
      <c r="G168" s="13" t="s">
        <v>375</v>
      </c>
      <c r="H168" s="13" t="s">
        <v>376</v>
      </c>
      <c r="I168" s="13" t="str" cm="1">
        <f t="array" aca="1" ref="I168:L168" ca="1">"NCalls"&amp;CHAR(10)&amp;E168:H168</f>
        <v>NCalls
CSVRead
v0.14</v>
      </c>
      <c r="J168" s="13" t="str">
        <f ca="1"/>
        <v>NCalls
sdkn104
v1.9</v>
      </c>
      <c r="K168" s="13" t="str">
        <f ca="1"/>
        <v>NCalls
ws_garcia
v3.1.5</v>
      </c>
      <c r="L168" s="59" t="str">
        <f ca="1"/>
        <v>NCalls
CSV.jl
v0.8.5+</v>
      </c>
      <c r="M168" s="12" t="s">
        <v>14</v>
      </c>
      <c r="N168" s="12" t="s">
        <v>15</v>
      </c>
    </row>
    <row r="169" spans="1:14" x14ac:dyDescent="0.45">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489</v>
      </c>
      <c r="N169" s="93">
        <v>66560</v>
      </c>
    </row>
    <row r="170" spans="1:14" x14ac:dyDescent="0.45">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490</v>
      </c>
      <c r="N170" s="93">
        <v>74752</v>
      </c>
    </row>
    <row r="171" spans="1:14" x14ac:dyDescent="0.45">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491</v>
      </c>
      <c r="N171" s="93">
        <v>91136</v>
      </c>
    </row>
    <row r="172" spans="1:14" x14ac:dyDescent="0.45">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492</v>
      </c>
      <c r="N172" s="93">
        <v>123904</v>
      </c>
    </row>
    <row r="173" spans="1:14" x14ac:dyDescent="0.45">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493</v>
      </c>
      <c r="N173" s="93">
        <v>189440</v>
      </c>
    </row>
    <row r="174" spans="1:14" x14ac:dyDescent="0.45">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494</v>
      </c>
      <c r="N174" s="93">
        <v>320512</v>
      </c>
    </row>
    <row r="175" spans="1:14" x14ac:dyDescent="0.45">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495</v>
      </c>
      <c r="N175" s="93">
        <v>582656</v>
      </c>
    </row>
    <row r="176" spans="1:14" x14ac:dyDescent="0.45">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496</v>
      </c>
      <c r="N176" s="93">
        <v>1106944</v>
      </c>
    </row>
    <row r="177" spans="1:14" x14ac:dyDescent="0.45">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497</v>
      </c>
      <c r="N177" s="93">
        <v>2155520</v>
      </c>
    </row>
    <row r="178" spans="1:14" x14ac:dyDescent="0.45">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498</v>
      </c>
      <c r="N178" s="93">
        <v>4252672</v>
      </c>
    </row>
    <row r="179" spans="1:14" x14ac:dyDescent="0.45">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499</v>
      </c>
      <c r="N179" s="93">
        <v>8446976</v>
      </c>
    </row>
    <row r="180" spans="1:14" x14ac:dyDescent="0.45">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500</v>
      </c>
      <c r="N180" s="93">
        <v>16835584</v>
      </c>
    </row>
    <row r="181" spans="1:14" x14ac:dyDescent="0.45">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501</v>
      </c>
      <c r="N181" s="93">
        <v>33612800</v>
      </c>
    </row>
    <row r="182" spans="1:14" x14ac:dyDescent="0.45">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502</v>
      </c>
      <c r="N182" s="93">
        <v>67167232</v>
      </c>
    </row>
    <row r="183" spans="1:14" x14ac:dyDescent="0.45">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503</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222</v>
      </c>
    </row>
    <row r="3" spans="1:16" x14ac:dyDescent="0.45">
      <c r="P3" s="93"/>
    </row>
    <row r="5" spans="1:16" x14ac:dyDescent="0.45">
      <c r="A5" s="14" t="s">
        <v>859</v>
      </c>
      <c r="O5" s="14" t="s">
        <v>533</v>
      </c>
    </row>
    <row r="6" spans="1:16" x14ac:dyDescent="0.45">
      <c r="O6" t="s">
        <v>504</v>
      </c>
    </row>
    <row r="7" spans="1:16" ht="42.75" x14ac:dyDescent="0.45">
      <c r="A7" s="12" t="s">
        <v>10</v>
      </c>
      <c r="B7" s="12" t="s">
        <v>11</v>
      </c>
      <c r="C7" s="12" t="s">
        <v>12</v>
      </c>
      <c r="D7" s="12" t="s">
        <v>13</v>
      </c>
      <c r="E7" s="13" t="s">
        <v>673</v>
      </c>
      <c r="F7" s="13" t="s">
        <v>374</v>
      </c>
      <c r="G7" s="13" t="s">
        <v>375</v>
      </c>
      <c r="H7" s="13" t="s">
        <v>858</v>
      </c>
      <c r="I7" s="13" t="s">
        <v>376</v>
      </c>
      <c r="J7" s="13" t="str" cm="1">
        <f t="array" aca="1" ref="J7:N7" ca="1">"NCalls"&amp;CHAR(10)&amp;E7:I7</f>
        <v>NCalls
CSVRead
v0.4</v>
      </c>
      <c r="K7" s="13" t="str">
        <f ca="1"/>
        <v>NCalls
sdkn104
v1.9</v>
      </c>
      <c r="L7" s="13" t="str">
        <f ca="1"/>
        <v>NCalls
ws_garcia
v3.1.5</v>
      </c>
      <c r="M7" s="13" t="str">
        <f ca="1"/>
        <v>NCalls
ArrayFromCSVfile</v>
      </c>
      <c r="N7" s="59" t="str">
        <f ca="1"/>
        <v>NCalls
CSV.jl
v0.8.5+</v>
      </c>
      <c r="O7" s="12" t="s">
        <v>14</v>
      </c>
      <c r="P7" s="12" t="s">
        <v>15</v>
      </c>
    </row>
    <row r="8" spans="1:16" x14ac:dyDescent="0.45">
      <c r="A8">
        <f ca="1">LEN(B8)</f>
        <v>1</v>
      </c>
      <c r="B8" t="s">
        <v>16</v>
      </c>
      <c r="C8" s="93">
        <v>1</v>
      </c>
      <c r="D8">
        <v>1</v>
      </c>
      <c r="E8">
        <v>1.9245810238599224E-4</v>
      </c>
      <c r="F8">
        <v>1.3594306299437542E-4</v>
      </c>
      <c r="G8">
        <v>5.6886539249147204E-3</v>
      </c>
      <c r="H8">
        <v>1.3498111114114544E-4</v>
      </c>
      <c r="I8">
        <v>2.8878364329444379E-4</v>
      </c>
      <c r="J8" s="93">
        <v>25980</v>
      </c>
      <c r="K8" s="93">
        <v>36781</v>
      </c>
      <c r="L8" s="93">
        <v>879</v>
      </c>
      <c r="M8" s="93">
        <v>37043</v>
      </c>
      <c r="N8" s="93">
        <v>17314</v>
      </c>
      <c r="O8" s="60" t="s">
        <v>377</v>
      </c>
      <c r="P8" s="93">
        <v>3</v>
      </c>
    </row>
    <row r="9" spans="1:16" x14ac:dyDescent="0.45">
      <c r="A9">
        <f t="shared" ref="A9:A29" ca="1" si="0">LEN(B9)</f>
        <v>1</v>
      </c>
      <c r="B9" t="s">
        <v>16</v>
      </c>
      <c r="C9" s="93">
        <v>2</v>
      </c>
      <c r="D9">
        <v>1</v>
      </c>
      <c r="E9">
        <v>2.2163445769271222E-4</v>
      </c>
      <c r="F9">
        <v>1.5851744285557272E-4</v>
      </c>
      <c r="G9">
        <v>3.5579524893347759E-3</v>
      </c>
      <c r="H9">
        <v>1.5315777559970763E-4</v>
      </c>
      <c r="I9">
        <v>2.8235825615541E-4</v>
      </c>
      <c r="J9" s="93">
        <v>22561</v>
      </c>
      <c r="K9" s="93">
        <v>31543</v>
      </c>
      <c r="L9" s="93">
        <v>1406</v>
      </c>
      <c r="M9" s="93">
        <v>32647</v>
      </c>
      <c r="N9" s="93">
        <v>17708</v>
      </c>
      <c r="O9" s="61" t="s">
        <v>378</v>
      </c>
      <c r="P9" s="93">
        <v>6</v>
      </c>
    </row>
    <row r="10" spans="1:16" x14ac:dyDescent="0.45">
      <c r="A10">
        <f t="shared" ca="1" si="0"/>
        <v>1</v>
      </c>
      <c r="B10" t="s">
        <v>16</v>
      </c>
      <c r="C10" s="93">
        <v>4</v>
      </c>
      <c r="D10">
        <v>1</v>
      </c>
      <c r="E10">
        <v>2.2581422119850907E-4</v>
      </c>
      <c r="F10">
        <v>1.6039967920949692E-4</v>
      </c>
      <c r="G10">
        <v>3.5415121813022095E-3</v>
      </c>
      <c r="H10">
        <v>1.5443443802734509E-4</v>
      </c>
      <c r="I10">
        <v>3.2488628979857048E-4</v>
      </c>
      <c r="J10" s="93">
        <v>22143</v>
      </c>
      <c r="K10" s="93">
        <v>31173</v>
      </c>
      <c r="L10" s="93">
        <v>1412</v>
      </c>
      <c r="M10" s="93">
        <v>32377</v>
      </c>
      <c r="N10" s="93">
        <v>15390</v>
      </c>
      <c r="O10" s="61" t="s">
        <v>379</v>
      </c>
      <c r="P10" s="93">
        <v>12</v>
      </c>
    </row>
    <row r="11" spans="1:16" x14ac:dyDescent="0.45">
      <c r="A11">
        <f t="shared" ca="1" si="0"/>
        <v>1</v>
      </c>
      <c r="B11" t="s">
        <v>16</v>
      </c>
      <c r="C11" s="93">
        <v>8</v>
      </c>
      <c r="D11">
        <v>1</v>
      </c>
      <c r="E11">
        <v>2.3537419855973688E-4</v>
      </c>
      <c r="F11">
        <v>1.6645105695937929E-4</v>
      </c>
      <c r="G11">
        <v>3.5806365067961093E-3</v>
      </c>
      <c r="H11">
        <v>1.6080273355856481E-4</v>
      </c>
      <c r="I11">
        <v>2.8963679545849504E-4</v>
      </c>
      <c r="J11" s="93">
        <v>21243</v>
      </c>
      <c r="K11" s="93">
        <v>30039</v>
      </c>
      <c r="L11" s="93">
        <v>1397</v>
      </c>
      <c r="M11" s="93">
        <v>31095</v>
      </c>
      <c r="N11" s="93">
        <v>17263</v>
      </c>
      <c r="O11" s="61" t="s">
        <v>380</v>
      </c>
      <c r="P11" s="93">
        <v>24</v>
      </c>
    </row>
    <row r="12" spans="1:16" x14ac:dyDescent="0.45">
      <c r="A12">
        <f t="shared" ca="1" si="0"/>
        <v>1</v>
      </c>
      <c r="B12" t="s">
        <v>16</v>
      </c>
      <c r="C12" s="93">
        <v>16</v>
      </c>
      <c r="D12">
        <v>1</v>
      </c>
      <c r="E12">
        <v>2.5108427739300624E-4</v>
      </c>
      <c r="F12">
        <v>1.7839906522019869E-4</v>
      </c>
      <c r="G12">
        <v>3.5377359971734386E-3</v>
      </c>
      <c r="H12">
        <v>1.7035489421157089E-4</v>
      </c>
      <c r="I12">
        <v>2.9238056254020232E-4</v>
      </c>
      <c r="J12" s="93">
        <v>19914</v>
      </c>
      <c r="K12" s="93">
        <v>28028</v>
      </c>
      <c r="L12" s="93">
        <v>1414</v>
      </c>
      <c r="M12" s="93">
        <v>29351</v>
      </c>
      <c r="N12" s="93">
        <v>17101</v>
      </c>
      <c r="O12" s="61" t="s">
        <v>381</v>
      </c>
      <c r="P12" s="93">
        <v>48</v>
      </c>
    </row>
    <row r="13" spans="1:16" x14ac:dyDescent="0.45">
      <c r="A13">
        <f t="shared" ca="1" si="0"/>
        <v>1</v>
      </c>
      <c r="B13" t="s">
        <v>16</v>
      </c>
      <c r="C13" s="93">
        <v>32</v>
      </c>
      <c r="D13">
        <v>1</v>
      </c>
      <c r="E13">
        <v>2.7578343720706502E-4</v>
      </c>
      <c r="F13">
        <v>1.9946322004169034E-4</v>
      </c>
      <c r="G13">
        <v>3.7133812175206486E-3</v>
      </c>
      <c r="H13">
        <v>1.9406681156594071E-4</v>
      </c>
      <c r="I13">
        <v>2.9631385563588954E-4</v>
      </c>
      <c r="J13" s="93">
        <v>18131</v>
      </c>
      <c r="K13" s="93">
        <v>25068</v>
      </c>
      <c r="L13" s="93">
        <v>1347</v>
      </c>
      <c r="M13" s="93">
        <v>25765</v>
      </c>
      <c r="N13" s="93">
        <v>16874</v>
      </c>
      <c r="O13" s="61" t="s">
        <v>382</v>
      </c>
      <c r="P13" s="93">
        <v>96</v>
      </c>
    </row>
    <row r="14" spans="1:16" x14ac:dyDescent="0.45">
      <c r="A14">
        <f t="shared" ca="1" si="0"/>
        <v>1</v>
      </c>
      <c r="B14" t="s">
        <v>16</v>
      </c>
      <c r="C14" s="93">
        <v>64</v>
      </c>
      <c r="D14">
        <v>1</v>
      </c>
      <c r="E14">
        <v>3.3995580636351602E-4</v>
      </c>
      <c r="F14">
        <v>2.4900038842651831E-4</v>
      </c>
      <c r="G14">
        <v>3.7865520817562366E-3</v>
      </c>
      <c r="H14">
        <v>2.3913017694878095E-4</v>
      </c>
      <c r="I14">
        <v>3.0244374546334384E-4</v>
      </c>
      <c r="J14" s="93">
        <v>14708</v>
      </c>
      <c r="K14" s="93">
        <v>20081</v>
      </c>
      <c r="L14" s="93">
        <v>1321</v>
      </c>
      <c r="M14" s="93">
        <v>20910</v>
      </c>
      <c r="N14" s="93">
        <v>16532</v>
      </c>
      <c r="O14" s="61" t="s">
        <v>383</v>
      </c>
      <c r="P14" s="93">
        <v>192</v>
      </c>
    </row>
    <row r="15" spans="1:16" x14ac:dyDescent="0.45">
      <c r="A15">
        <f t="shared" ca="1" si="0"/>
        <v>1</v>
      </c>
      <c r="B15" t="s">
        <v>16</v>
      </c>
      <c r="C15" s="93">
        <v>128</v>
      </c>
      <c r="D15">
        <v>1</v>
      </c>
      <c r="E15">
        <v>4.6883507735581448E-4</v>
      </c>
      <c r="F15">
        <v>3.3811491073908341E-4</v>
      </c>
      <c r="G15">
        <v>5.7305776632328512E-3</v>
      </c>
      <c r="H15">
        <v>3.7985228653958272E-4</v>
      </c>
      <c r="I15">
        <v>3.0669201987364289E-4</v>
      </c>
      <c r="J15" s="93">
        <v>10665</v>
      </c>
      <c r="K15" s="93">
        <v>14788</v>
      </c>
      <c r="L15" s="93">
        <v>873</v>
      </c>
      <c r="M15" s="93">
        <v>13164</v>
      </c>
      <c r="N15" s="93">
        <v>16303</v>
      </c>
      <c r="O15" s="61" t="s">
        <v>384</v>
      </c>
      <c r="P15" s="93">
        <v>384</v>
      </c>
    </row>
    <row r="16" spans="1:16" x14ac:dyDescent="0.45">
      <c r="A16">
        <f t="shared" ca="1" si="0"/>
        <v>1</v>
      </c>
      <c r="B16" t="s">
        <v>16</v>
      </c>
      <c r="C16" s="93">
        <v>256</v>
      </c>
      <c r="D16">
        <v>1</v>
      </c>
      <c r="E16">
        <v>6.7968623079922542E-4</v>
      </c>
      <c r="F16">
        <v>5.1946261167765367E-4</v>
      </c>
      <c r="G16">
        <v>5.2972575211828431E-3</v>
      </c>
      <c r="H16">
        <v>4.9122999312367274E-4</v>
      </c>
      <c r="I16">
        <v>2.8933510792199528E-4</v>
      </c>
      <c r="J16" s="93">
        <v>7357</v>
      </c>
      <c r="K16" s="93">
        <v>9626</v>
      </c>
      <c r="L16" s="93">
        <v>944</v>
      </c>
      <c r="M16" s="93">
        <v>10179</v>
      </c>
      <c r="N16" s="93">
        <v>17281</v>
      </c>
      <c r="O16" s="61" t="s">
        <v>385</v>
      </c>
      <c r="P16" s="93">
        <v>768</v>
      </c>
    </row>
    <row r="17" spans="1:16" x14ac:dyDescent="0.45">
      <c r="A17">
        <f t="shared" ca="1" si="0"/>
        <v>1</v>
      </c>
      <c r="B17" t="s">
        <v>16</v>
      </c>
      <c r="C17" s="93">
        <v>512</v>
      </c>
      <c r="D17">
        <v>1</v>
      </c>
      <c r="E17">
        <v>1.1109463452577285E-3</v>
      </c>
      <c r="F17">
        <v>8.6570763504221712E-4</v>
      </c>
      <c r="G17">
        <v>6.5245761408111152E-3</v>
      </c>
      <c r="H17">
        <v>8.4031443454672553E-4</v>
      </c>
      <c r="I17">
        <v>3.1281281281281281E-4</v>
      </c>
      <c r="J17" s="93">
        <v>4501</v>
      </c>
      <c r="K17" s="93">
        <v>5776</v>
      </c>
      <c r="L17" s="93">
        <v>767</v>
      </c>
      <c r="M17" s="93">
        <v>5951</v>
      </c>
      <c r="N17" s="93">
        <v>15984</v>
      </c>
      <c r="O17" s="61" t="s">
        <v>386</v>
      </c>
      <c r="P17" s="93">
        <v>1536</v>
      </c>
    </row>
    <row r="18" spans="1:16" x14ac:dyDescent="0.45">
      <c r="A18">
        <f t="shared" ca="1" si="0"/>
        <v>1</v>
      </c>
      <c r="B18" t="s">
        <v>16</v>
      </c>
      <c r="C18" s="93">
        <v>1024</v>
      </c>
      <c r="D18">
        <v>1</v>
      </c>
      <c r="E18">
        <v>2.0510524200148335E-3</v>
      </c>
      <c r="F18">
        <v>1.5616634603354035E-3</v>
      </c>
      <c r="G18">
        <v>9.6753280463989198E-3</v>
      </c>
      <c r="H18">
        <v>1.6432132763716794E-3</v>
      </c>
      <c r="I18">
        <v>3.6791758646063282E-4</v>
      </c>
      <c r="J18" s="93">
        <v>2438</v>
      </c>
      <c r="K18" s="93">
        <v>3202</v>
      </c>
      <c r="L18" s="93">
        <v>517</v>
      </c>
      <c r="M18" s="93">
        <v>3043</v>
      </c>
      <c r="N18" s="93">
        <v>13590</v>
      </c>
      <c r="O18" s="61" t="s">
        <v>387</v>
      </c>
      <c r="P18" s="93">
        <v>3072</v>
      </c>
    </row>
    <row r="19" spans="1:16" x14ac:dyDescent="0.45">
      <c r="A19">
        <f t="shared" ca="1" si="0"/>
        <v>1</v>
      </c>
      <c r="B19" t="s">
        <v>16</v>
      </c>
      <c r="C19" s="93">
        <v>2048</v>
      </c>
      <c r="D19">
        <v>1</v>
      </c>
      <c r="E19">
        <v>3.9374697637789167E-3</v>
      </c>
      <c r="F19">
        <v>3.1192637554592673E-3</v>
      </c>
      <c r="G19">
        <v>1.5257307317103657E-2</v>
      </c>
      <c r="H19">
        <v>2.8477951025060334E-3</v>
      </c>
      <c r="I19">
        <v>5.0926869016092895E-4</v>
      </c>
      <c r="J19" s="93">
        <v>1270</v>
      </c>
      <c r="K19" s="93">
        <v>1603</v>
      </c>
      <c r="L19" s="93">
        <v>328</v>
      </c>
      <c r="M19" s="93">
        <v>1756</v>
      </c>
      <c r="N19" s="93">
        <v>9818</v>
      </c>
      <c r="O19" s="61" t="s">
        <v>388</v>
      </c>
      <c r="P19" s="93">
        <v>6144</v>
      </c>
    </row>
    <row r="20" spans="1:16" x14ac:dyDescent="0.45">
      <c r="A20">
        <f t="shared" ca="1" si="0"/>
        <v>1</v>
      </c>
      <c r="B20" t="s">
        <v>16</v>
      </c>
      <c r="C20" s="93">
        <v>4096</v>
      </c>
      <c r="D20">
        <v>1</v>
      </c>
      <c r="E20">
        <v>7.4854174887960543E-3</v>
      </c>
      <c r="F20">
        <v>5.6734104308364657E-3</v>
      </c>
      <c r="G20">
        <v>3.0219109036138489E-2</v>
      </c>
      <c r="H20">
        <v>5.5733062360776159E-3</v>
      </c>
      <c r="I20">
        <v>9.6469226316804938E-4</v>
      </c>
      <c r="J20" s="93">
        <v>669</v>
      </c>
      <c r="K20" s="93">
        <v>882</v>
      </c>
      <c r="L20" s="93">
        <v>166</v>
      </c>
      <c r="M20" s="93">
        <v>898</v>
      </c>
      <c r="N20" s="93">
        <v>5183</v>
      </c>
      <c r="O20" s="61" t="s">
        <v>389</v>
      </c>
      <c r="P20" s="93">
        <v>12288</v>
      </c>
    </row>
    <row r="21" spans="1:16" x14ac:dyDescent="0.45">
      <c r="A21">
        <f t="shared" ca="1" si="0"/>
        <v>1</v>
      </c>
      <c r="B21" t="s">
        <v>16</v>
      </c>
      <c r="C21" s="93">
        <v>8192</v>
      </c>
      <c r="D21">
        <v>1</v>
      </c>
      <c r="E21">
        <v>1.538660830768864E-2</v>
      </c>
      <c r="F21">
        <v>1.1494866206883399E-2</v>
      </c>
      <c r="G21">
        <v>4.8741033980600285E-2</v>
      </c>
      <c r="H21">
        <v>1.1111598888884246E-2</v>
      </c>
      <c r="I21">
        <v>1.5142337976983646E-3</v>
      </c>
      <c r="J21" s="93">
        <v>325</v>
      </c>
      <c r="K21" s="93">
        <v>435</v>
      </c>
      <c r="L21" s="93">
        <v>103</v>
      </c>
      <c r="M21" s="93">
        <v>450</v>
      </c>
      <c r="N21" s="93">
        <v>3302</v>
      </c>
      <c r="O21" s="61" t="s">
        <v>390</v>
      </c>
      <c r="P21" s="93">
        <v>24576</v>
      </c>
    </row>
    <row r="22" spans="1:16" x14ac:dyDescent="0.45">
      <c r="A22">
        <f t="shared" ca="1" si="0"/>
        <v>1</v>
      </c>
      <c r="B22" t="s">
        <v>16</v>
      </c>
      <c r="C22" s="93">
        <v>16384</v>
      </c>
      <c r="D22">
        <v>1</v>
      </c>
      <c r="E22">
        <v>2.9258074268936288E-2</v>
      </c>
      <c r="F22">
        <v>2.2498946636784697E-2</v>
      </c>
      <c r="G22">
        <v>9.0233687499806231E-2</v>
      </c>
      <c r="H22">
        <v>2.2499586547077049E-2</v>
      </c>
      <c r="I22">
        <v>2.7948574622694241E-3</v>
      </c>
      <c r="J22" s="93">
        <v>171</v>
      </c>
      <c r="K22" s="93">
        <v>223</v>
      </c>
      <c r="L22" s="93">
        <v>56</v>
      </c>
      <c r="M22" s="93">
        <v>223</v>
      </c>
      <c r="N22" s="93">
        <v>1789</v>
      </c>
      <c r="O22" s="61" t="s">
        <v>391</v>
      </c>
      <c r="P22" s="93">
        <v>49152</v>
      </c>
    </row>
    <row r="23" spans="1:16" x14ac:dyDescent="0.45">
      <c r="A23">
        <f t="shared" ca="1" si="0"/>
        <v>1</v>
      </c>
      <c r="B23" t="s">
        <v>16</v>
      </c>
      <c r="C23" s="93">
        <v>32768</v>
      </c>
      <c r="D23">
        <v>1</v>
      </c>
      <c r="E23">
        <v>5.7551893103538594E-2</v>
      </c>
      <c r="F23">
        <v>4.6098335779730208E-2</v>
      </c>
      <c r="G23">
        <v>0.17765420000018664</v>
      </c>
      <c r="H23">
        <v>4.7695639047638648E-2</v>
      </c>
      <c r="I23">
        <v>4.3449176072452916E-3</v>
      </c>
      <c r="J23" s="93">
        <v>87</v>
      </c>
      <c r="K23" s="93">
        <v>109</v>
      </c>
      <c r="L23" s="93">
        <v>29</v>
      </c>
      <c r="M23" s="93">
        <v>105</v>
      </c>
      <c r="N23" s="93">
        <v>1151</v>
      </c>
      <c r="O23" s="61" t="s">
        <v>392</v>
      </c>
      <c r="P23" s="93">
        <v>98304</v>
      </c>
    </row>
    <row r="24" spans="1:16" x14ac:dyDescent="0.45">
      <c r="A24">
        <f t="shared" ca="1" si="0"/>
        <v>1</v>
      </c>
      <c r="B24" t="s">
        <v>16</v>
      </c>
      <c r="C24" s="93">
        <v>65536</v>
      </c>
      <c r="D24">
        <v>1</v>
      </c>
      <c r="E24">
        <v>0.11524348409081787</v>
      </c>
      <c r="F24">
        <v>9.2389696363666604E-2</v>
      </c>
      <c r="G24">
        <v>0.34779826666635927</v>
      </c>
      <c r="H24">
        <v>9.484456415109134E-2</v>
      </c>
      <c r="I24">
        <v>7.7838256236739331E-3</v>
      </c>
      <c r="J24" s="93">
        <v>44</v>
      </c>
      <c r="K24" s="93">
        <v>55</v>
      </c>
      <c r="L24" s="93">
        <v>15</v>
      </c>
      <c r="M24" s="93">
        <v>53</v>
      </c>
      <c r="N24" s="93">
        <v>643</v>
      </c>
      <c r="O24" s="61" t="s">
        <v>393</v>
      </c>
      <c r="P24" s="93">
        <v>196608</v>
      </c>
    </row>
    <row r="25" spans="1:16" x14ac:dyDescent="0.45">
      <c r="A25">
        <f t="shared" ca="1" si="0"/>
        <v>1</v>
      </c>
      <c r="B25" t="s">
        <v>16</v>
      </c>
      <c r="C25" s="93">
        <v>131072</v>
      </c>
      <c r="D25">
        <v>1</v>
      </c>
      <c r="E25">
        <v>0.23830430000022965</v>
      </c>
      <c r="F25">
        <v>0.18251693571385527</v>
      </c>
      <c r="G25">
        <v>0.6672424125008547</v>
      </c>
      <c r="H25">
        <v>0.18952305185181709</v>
      </c>
      <c r="I25">
        <v>1.6587458034553151E-2</v>
      </c>
      <c r="J25" s="93">
        <v>22</v>
      </c>
      <c r="K25" s="93">
        <v>28</v>
      </c>
      <c r="L25" s="93">
        <v>8</v>
      </c>
      <c r="M25" s="93">
        <v>27</v>
      </c>
      <c r="N25" s="93">
        <v>303</v>
      </c>
      <c r="O25" s="61" t="s">
        <v>394</v>
      </c>
      <c r="P25" s="93">
        <v>393216</v>
      </c>
    </row>
    <row r="26" spans="1:16" x14ac:dyDescent="0.45">
      <c r="A26">
        <f t="shared" ca="1" si="0"/>
        <v>1</v>
      </c>
      <c r="B26" t="s">
        <v>16</v>
      </c>
      <c r="C26" s="93">
        <v>262144</v>
      </c>
      <c r="D26">
        <v>1</v>
      </c>
      <c r="E26">
        <v>0.46397152727215807</v>
      </c>
      <c r="F26">
        <v>0.35819367142851533</v>
      </c>
      <c r="G26">
        <v>1.3181699249980738</v>
      </c>
      <c r="H26">
        <v>0.52197440000018103</v>
      </c>
      <c r="I26">
        <v>3.0932098259160549E-2</v>
      </c>
      <c r="J26" s="93">
        <v>11</v>
      </c>
      <c r="K26" s="93">
        <v>14</v>
      </c>
      <c r="L26" s="93">
        <v>4</v>
      </c>
      <c r="M26" s="93">
        <v>10</v>
      </c>
      <c r="N26" s="93">
        <v>162</v>
      </c>
      <c r="O26" s="61" t="s">
        <v>395</v>
      </c>
      <c r="P26" s="93">
        <v>786432</v>
      </c>
    </row>
    <row r="27" spans="1:16" x14ac:dyDescent="0.45">
      <c r="A27">
        <f t="shared" ca="1" si="0"/>
        <v>1</v>
      </c>
      <c r="B27" t="s">
        <v>16</v>
      </c>
      <c r="C27" s="93">
        <v>524288</v>
      </c>
      <c r="D27">
        <v>1</v>
      </c>
      <c r="E27">
        <v>0.93845911666721804</v>
      </c>
      <c r="F27">
        <v>0.71529038571627879</v>
      </c>
      <c r="G27">
        <v>2.5906562000018312</v>
      </c>
      <c r="H27">
        <v>1.4370780999997805</v>
      </c>
      <c r="I27">
        <v>6.2234569478918006E-2</v>
      </c>
      <c r="J27" s="93">
        <v>6</v>
      </c>
      <c r="K27" s="93">
        <v>7</v>
      </c>
      <c r="L27" s="93">
        <v>2</v>
      </c>
      <c r="M27" s="93">
        <v>4</v>
      </c>
      <c r="N27" s="93">
        <v>81</v>
      </c>
      <c r="O27" s="61" t="s">
        <v>396</v>
      </c>
      <c r="P27" s="93">
        <v>1572864</v>
      </c>
    </row>
    <row r="28" spans="1:16" x14ac:dyDescent="0.45">
      <c r="A28">
        <f t="shared" ca="1" si="0"/>
        <v>1</v>
      </c>
      <c r="B28" t="s">
        <v>16</v>
      </c>
      <c r="C28" s="93">
        <v>1048576</v>
      </c>
      <c r="D28">
        <v>1</v>
      </c>
      <c r="E28">
        <v>1.8035423333349172</v>
      </c>
      <c r="F28">
        <v>1.4780514750018483</v>
      </c>
      <c r="G28">
        <v>5.2210930000001099</v>
      </c>
      <c r="H28">
        <v>4.2609138000043458</v>
      </c>
      <c r="I28">
        <v>0.13415789604187012</v>
      </c>
      <c r="J28" s="93">
        <v>3</v>
      </c>
      <c r="K28" s="93">
        <v>4</v>
      </c>
      <c r="L28" s="93">
        <v>1</v>
      </c>
      <c r="M28" s="93">
        <v>2</v>
      </c>
      <c r="N28" s="93">
        <v>38</v>
      </c>
      <c r="O28" s="61" t="s">
        <v>397</v>
      </c>
      <c r="P28" s="93">
        <v>3145728</v>
      </c>
    </row>
    <row r="29" spans="1:16" x14ac:dyDescent="0.45">
      <c r="A29">
        <f t="shared" ca="1" si="0"/>
        <v>1</v>
      </c>
      <c r="B29" t="s">
        <v>16</v>
      </c>
      <c r="C29" s="93">
        <v>2097152</v>
      </c>
      <c r="D29">
        <v>1</v>
      </c>
      <c r="E29">
        <v>3.6462057500029914</v>
      </c>
      <c r="F29">
        <v>2.9306522500046412</v>
      </c>
      <c r="G29">
        <v>9.9557077000063146</v>
      </c>
      <c r="H29">
        <v>14.966843700007303</v>
      </c>
      <c r="I29">
        <v>0.27861110369364422</v>
      </c>
      <c r="J29" s="93">
        <v>2</v>
      </c>
      <c r="K29" s="93">
        <v>2</v>
      </c>
      <c r="L29" s="93">
        <v>1</v>
      </c>
      <c r="M29" s="93">
        <v>1</v>
      </c>
      <c r="N29" s="93">
        <v>18</v>
      </c>
      <c r="O29" s="61" t="s">
        <v>398</v>
      </c>
      <c r="P29" s="93">
        <v>6291456</v>
      </c>
    </row>
    <row r="30" spans="1:16" x14ac:dyDescent="0.45">
      <c r="J30" s="93"/>
      <c r="K30" s="93"/>
      <c r="L30" s="93"/>
      <c r="M30" s="93"/>
      <c r="N30" s="93"/>
    </row>
    <row r="31" spans="1:16" x14ac:dyDescent="0.45">
      <c r="P31">
        <f ca="1">P29/1000000/E29</f>
        <v>1.7254802475134154</v>
      </c>
    </row>
    <row r="32" spans="1:16" x14ac:dyDescent="0.45">
      <c r="J32" s="93"/>
      <c r="K32" s="93"/>
      <c r="L32" s="93"/>
      <c r="M32" s="93"/>
      <c r="N32" s="93"/>
      <c r="O32" s="14" t="s">
        <v>532</v>
      </c>
      <c r="P32" s="93">
        <f ca="1">C29*D29/E29</f>
        <v>575160.08250447176</v>
      </c>
    </row>
    <row r="33" spans="1:16" x14ac:dyDescent="0.45">
      <c r="J33" s="93"/>
      <c r="K33" s="93"/>
      <c r="L33" s="93"/>
      <c r="M33" s="93"/>
      <c r="N33" s="93"/>
      <c r="O33" t="s">
        <v>538</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9" t="str">
        <f ca="1"/>
        <v>NCalls
CSV.jl
v0.8.5+</v>
      </c>
      <c r="O34" s="12" t="s">
        <v>14</v>
      </c>
      <c r="P34" s="12" t="s">
        <v>15</v>
      </c>
    </row>
    <row r="35" spans="1:16" x14ac:dyDescent="0.45">
      <c r="A35">
        <f ca="1">LEN(B35)</f>
        <v>32</v>
      </c>
      <c r="B35" t="str">
        <f ca="1">REPT("x",32)</f>
        <v>xxxxxxxxxxxxxxxxxxxxxxxxxxxxxxxx</v>
      </c>
      <c r="C35" s="93">
        <v>1</v>
      </c>
      <c r="D35">
        <v>1</v>
      </c>
      <c r="E35">
        <v>1.9774036225571372E-4</v>
      </c>
      <c r="F35">
        <v>1.4551286595665665E-4</v>
      </c>
      <c r="G35">
        <v>5.6397527621292768E-3</v>
      </c>
      <c r="H35">
        <v>1.3924214263838543E-4</v>
      </c>
      <c r="I35">
        <v>3.4204405527431931E-4</v>
      </c>
      <c r="J35" s="93">
        <v>25286</v>
      </c>
      <c r="K35" s="93">
        <v>34362</v>
      </c>
      <c r="L35" s="93">
        <v>887</v>
      </c>
      <c r="M35" s="93">
        <v>35909</v>
      </c>
      <c r="N35" s="93">
        <v>14618</v>
      </c>
      <c r="O35" s="93" t="s">
        <v>399</v>
      </c>
      <c r="P35" s="93">
        <v>34</v>
      </c>
    </row>
    <row r="36" spans="1:16" x14ac:dyDescent="0.45">
      <c r="A36">
        <f t="shared" ref="A36:A55" ca="1" si="1">LEN(B36)</f>
        <v>32</v>
      </c>
      <c r="B36" t="str">
        <f t="shared" ref="B36:B55" ca="1" si="2">REPT("x",32)</f>
        <v>xxxxxxxxxxxxxxxxxxxxxxxxxxxxxxxx</v>
      </c>
      <c r="C36" s="93">
        <v>2</v>
      </c>
      <c r="D36">
        <v>1</v>
      </c>
      <c r="E36">
        <v>2.083401041666851E-4</v>
      </c>
      <c r="F36">
        <v>1.6196533428368572E-4</v>
      </c>
      <c r="G36">
        <v>6.6991269076250833E-3</v>
      </c>
      <c r="H36">
        <v>1.4045678249401903E-4</v>
      </c>
      <c r="I36">
        <v>2.94681174104227E-4</v>
      </c>
      <c r="J36" s="93">
        <v>24000</v>
      </c>
      <c r="K36" s="93">
        <v>30872</v>
      </c>
      <c r="L36" s="93">
        <v>747</v>
      </c>
      <c r="M36" s="93">
        <v>35599</v>
      </c>
      <c r="N36" s="93">
        <v>17015</v>
      </c>
      <c r="O36" s="93" t="s">
        <v>400</v>
      </c>
      <c r="P36" s="93">
        <v>68</v>
      </c>
    </row>
    <row r="37" spans="1:16" x14ac:dyDescent="0.45">
      <c r="A37">
        <f t="shared" ca="1" si="1"/>
        <v>32</v>
      </c>
      <c r="B37" t="str">
        <f t="shared" ca="1" si="2"/>
        <v>xxxxxxxxxxxxxxxxxxxxxxxxxxxxxxxx</v>
      </c>
      <c r="C37" s="93">
        <v>4</v>
      </c>
      <c r="D37">
        <v>1</v>
      </c>
      <c r="E37">
        <v>2.2246420181536804E-4</v>
      </c>
      <c r="F37">
        <v>1.5579848565123487E-4</v>
      </c>
      <c r="G37">
        <v>5.5458778270560021E-3</v>
      </c>
      <c r="H37">
        <v>1.4769216659278026E-4</v>
      </c>
      <c r="I37">
        <v>2.7922947669015922E-4</v>
      </c>
      <c r="J37" s="93">
        <v>22476</v>
      </c>
      <c r="K37" s="93">
        <v>32093</v>
      </c>
      <c r="L37" s="93">
        <v>902</v>
      </c>
      <c r="M37" s="93">
        <v>33855</v>
      </c>
      <c r="N37" s="93">
        <v>17910</v>
      </c>
      <c r="O37" s="93" t="s">
        <v>401</v>
      </c>
      <c r="P37" s="93">
        <v>136</v>
      </c>
    </row>
    <row r="38" spans="1:16" x14ac:dyDescent="0.45">
      <c r="A38">
        <f t="shared" ca="1" si="1"/>
        <v>32</v>
      </c>
      <c r="B38" t="str">
        <f t="shared" ca="1" si="2"/>
        <v>xxxxxxxxxxxxxxxxxxxxxxxxxxxxxxxx</v>
      </c>
      <c r="C38" s="93">
        <v>8</v>
      </c>
      <c r="D38">
        <v>1</v>
      </c>
      <c r="E38">
        <v>2.2748184258458725E-4</v>
      </c>
      <c r="F38">
        <v>1.6659581181535679E-4</v>
      </c>
      <c r="G38">
        <v>5.8523259649178481E-3</v>
      </c>
      <c r="H38">
        <v>1.6023105592019211E-4</v>
      </c>
      <c r="I38">
        <v>2.8538812785388126E-4</v>
      </c>
      <c r="J38" s="93">
        <v>21980</v>
      </c>
      <c r="K38" s="93">
        <v>30013</v>
      </c>
      <c r="L38" s="93">
        <v>855</v>
      </c>
      <c r="M38" s="93">
        <v>31205</v>
      </c>
      <c r="N38" s="93">
        <v>17520</v>
      </c>
      <c r="O38" s="93" t="s">
        <v>402</v>
      </c>
      <c r="P38" s="93">
        <v>272</v>
      </c>
    </row>
    <row r="39" spans="1:16" x14ac:dyDescent="0.45">
      <c r="A39">
        <f t="shared" ca="1" si="1"/>
        <v>32</v>
      </c>
      <c r="B39" t="str">
        <f t="shared" ca="1" si="2"/>
        <v>xxxxxxxxxxxxxxxxxxxxxxxxxxxxxxxx</v>
      </c>
      <c r="C39" s="93">
        <v>16</v>
      </c>
      <c r="D39">
        <v>1</v>
      </c>
      <c r="E39">
        <v>2.5908140318096846E-4</v>
      </c>
      <c r="F39">
        <v>1.9245611408328815E-4</v>
      </c>
      <c r="G39">
        <v>1.3001851688325104E-2</v>
      </c>
      <c r="H39">
        <v>2.5060848035245755E-4</v>
      </c>
      <c r="I39">
        <v>2.9453345900094249E-4</v>
      </c>
      <c r="J39" s="93">
        <v>19299</v>
      </c>
      <c r="K39" s="93">
        <v>25981</v>
      </c>
      <c r="L39" s="93">
        <v>385</v>
      </c>
      <c r="M39" s="93">
        <v>19952</v>
      </c>
      <c r="N39" s="93">
        <v>16976</v>
      </c>
      <c r="O39" s="93" t="s">
        <v>403</v>
      </c>
      <c r="P39" s="93">
        <v>544</v>
      </c>
    </row>
    <row r="40" spans="1:16" x14ac:dyDescent="0.45">
      <c r="A40">
        <f t="shared" ca="1" si="1"/>
        <v>32</v>
      </c>
      <c r="B40" t="str">
        <f t="shared" ca="1" si="2"/>
        <v>xxxxxxxxxxxxxxxxxxxxxxxxxxxxxxxx</v>
      </c>
      <c r="C40" s="93">
        <v>32</v>
      </c>
      <c r="D40">
        <v>1</v>
      </c>
      <c r="E40">
        <v>4.1733037309123574E-4</v>
      </c>
      <c r="F40">
        <v>3.3560811463846028E-4</v>
      </c>
      <c r="G40">
        <v>1.0761425321918709E-2</v>
      </c>
      <c r="H40">
        <v>2.5745928118976329E-4</v>
      </c>
      <c r="I40">
        <v>2.9301453352086266E-4</v>
      </c>
      <c r="J40" s="93">
        <v>11981</v>
      </c>
      <c r="K40" s="93">
        <v>14899</v>
      </c>
      <c r="L40" s="93">
        <v>466</v>
      </c>
      <c r="M40" s="93">
        <v>19421</v>
      </c>
      <c r="N40" s="93">
        <v>17064</v>
      </c>
      <c r="O40" s="93" t="s">
        <v>404</v>
      </c>
      <c r="P40" s="93">
        <v>1088</v>
      </c>
    </row>
    <row r="41" spans="1:16" x14ac:dyDescent="0.45">
      <c r="A41">
        <f t="shared" ca="1" si="1"/>
        <v>32</v>
      </c>
      <c r="B41" t="str">
        <f t="shared" ca="1" si="2"/>
        <v>xxxxxxxxxxxxxxxxxxxxxxxxxxxxxxxx</v>
      </c>
      <c r="C41" s="93">
        <v>64</v>
      </c>
      <c r="D41">
        <v>1</v>
      </c>
      <c r="E41">
        <v>4.268794245713005E-4</v>
      </c>
      <c r="F41">
        <v>3.4806484059657816E-4</v>
      </c>
      <c r="G41">
        <v>6.403665428950777E-3</v>
      </c>
      <c r="H41">
        <v>3.2586900417112276E-4</v>
      </c>
      <c r="I41">
        <v>2.7915805929317177E-4</v>
      </c>
      <c r="J41" s="93">
        <v>11713</v>
      </c>
      <c r="K41" s="93">
        <v>14366</v>
      </c>
      <c r="L41" s="93">
        <v>781</v>
      </c>
      <c r="M41" s="93">
        <v>15344</v>
      </c>
      <c r="N41" s="93">
        <v>17911</v>
      </c>
      <c r="O41" s="93" t="s">
        <v>405</v>
      </c>
      <c r="P41" s="93">
        <v>2176</v>
      </c>
    </row>
    <row r="42" spans="1:16" x14ac:dyDescent="0.45">
      <c r="A42">
        <f t="shared" ca="1" si="1"/>
        <v>32</v>
      </c>
      <c r="B42" t="str">
        <f t="shared" ca="1" si="2"/>
        <v>xxxxxxxxxxxxxxxxxxxxxxxxxxxxxxxx</v>
      </c>
      <c r="C42" s="93">
        <v>128</v>
      </c>
      <c r="D42">
        <v>1</v>
      </c>
      <c r="E42">
        <v>6.2912497483513178E-4</v>
      </c>
      <c r="F42">
        <v>5.344991020846217E-4</v>
      </c>
      <c r="G42">
        <v>8.9028714032186995E-3</v>
      </c>
      <c r="H42">
        <v>5.5422216803478579E-4</v>
      </c>
      <c r="I42">
        <v>3.0894710825506676E-4</v>
      </c>
      <c r="J42" s="93">
        <v>7948</v>
      </c>
      <c r="K42" s="93">
        <v>9355</v>
      </c>
      <c r="L42" s="93">
        <v>563</v>
      </c>
      <c r="M42" s="93">
        <v>9022</v>
      </c>
      <c r="N42" s="93">
        <v>16184</v>
      </c>
      <c r="O42" s="93" t="s">
        <v>406</v>
      </c>
      <c r="P42" s="93">
        <v>4352</v>
      </c>
    </row>
    <row r="43" spans="1:16" x14ac:dyDescent="0.45">
      <c r="A43">
        <f t="shared" ca="1" si="1"/>
        <v>32</v>
      </c>
      <c r="B43" t="str">
        <f t="shared" ca="1" si="2"/>
        <v>xxxxxxxxxxxxxxxxxxxxxxxxxxxxxxxx</v>
      </c>
      <c r="C43" s="93">
        <v>256</v>
      </c>
      <c r="D43">
        <v>1</v>
      </c>
      <c r="E43">
        <v>1.1253898717086127E-3</v>
      </c>
      <c r="F43">
        <v>9.4687242946337347E-4</v>
      </c>
      <c r="G43">
        <v>7.4308643387698044E-3</v>
      </c>
      <c r="H43">
        <v>9.054193554233885E-4</v>
      </c>
      <c r="I43">
        <v>3.9872408293460925E-4</v>
      </c>
      <c r="J43" s="93">
        <v>4443</v>
      </c>
      <c r="K43" s="93">
        <v>5281</v>
      </c>
      <c r="L43" s="93">
        <v>673</v>
      </c>
      <c r="M43" s="93">
        <v>5523</v>
      </c>
      <c r="N43" s="93">
        <v>12540</v>
      </c>
      <c r="O43" s="93" t="s">
        <v>407</v>
      </c>
      <c r="P43" s="93">
        <v>8704</v>
      </c>
    </row>
    <row r="44" spans="1:16" x14ac:dyDescent="0.45">
      <c r="A44">
        <f t="shared" ca="1" si="1"/>
        <v>32</v>
      </c>
      <c r="B44" t="str">
        <f t="shared" ca="1" si="2"/>
        <v>xxxxxxxxxxxxxxxxxxxxxxxxxxxxxxxx</v>
      </c>
      <c r="C44" s="93">
        <v>512</v>
      </c>
      <c r="D44">
        <v>1</v>
      </c>
      <c r="E44">
        <v>2.1922624726007671E-3</v>
      </c>
      <c r="F44">
        <v>1.6656961692191553E-3</v>
      </c>
      <c r="G44">
        <v>9.0279689530731889E-3</v>
      </c>
      <c r="H44">
        <v>1.7442819672137406E-3</v>
      </c>
      <c r="I44">
        <v>4.164584374479427E-4</v>
      </c>
      <c r="J44" s="93">
        <v>2281</v>
      </c>
      <c r="K44" s="93">
        <v>3002</v>
      </c>
      <c r="L44" s="93">
        <v>554</v>
      </c>
      <c r="M44" s="93">
        <v>2867</v>
      </c>
      <c r="N44" s="93">
        <v>12006</v>
      </c>
      <c r="O44" s="93" t="s">
        <v>408</v>
      </c>
      <c r="P44" s="93">
        <v>17408</v>
      </c>
    </row>
    <row r="45" spans="1:16" x14ac:dyDescent="0.45">
      <c r="A45">
        <f t="shared" ca="1" si="1"/>
        <v>32</v>
      </c>
      <c r="B45" t="str">
        <f t="shared" ca="1" si="2"/>
        <v>xxxxxxxxxxxxxxxxxxxxxxxxxxxxxxxx</v>
      </c>
      <c r="C45" s="93">
        <v>1024</v>
      </c>
      <c r="D45">
        <v>1</v>
      </c>
      <c r="E45">
        <v>3.6609514641272461E-3</v>
      </c>
      <c r="F45">
        <v>3.2825906167990525E-3</v>
      </c>
      <c r="G45">
        <v>1.1955460381833337E-2</v>
      </c>
      <c r="H45">
        <v>3.2532713077373125E-3</v>
      </c>
      <c r="I45">
        <v>5.2537564358516337E-4</v>
      </c>
      <c r="J45" s="93">
        <v>1366</v>
      </c>
      <c r="K45" s="93">
        <v>1524</v>
      </c>
      <c r="L45" s="93">
        <v>419</v>
      </c>
      <c r="M45" s="93">
        <v>1537</v>
      </c>
      <c r="N45" s="93">
        <v>9517</v>
      </c>
      <c r="O45" s="93" t="s">
        <v>409</v>
      </c>
      <c r="P45" s="93">
        <v>34816</v>
      </c>
    </row>
    <row r="46" spans="1:16" x14ac:dyDescent="0.45">
      <c r="A46">
        <f t="shared" ca="1" si="1"/>
        <v>32</v>
      </c>
      <c r="B46" t="str">
        <f t="shared" ca="1" si="2"/>
        <v>xxxxxxxxxxxxxxxxxxxxxxxxxxxxxxxx</v>
      </c>
      <c r="C46" s="93">
        <v>2048</v>
      </c>
      <c r="D46">
        <v>1</v>
      </c>
      <c r="E46">
        <v>7.3847228613617534E-3</v>
      </c>
      <c r="F46">
        <v>6.3174310606230232E-3</v>
      </c>
      <c r="G46">
        <v>1.8526233333331119E-2</v>
      </c>
      <c r="H46">
        <v>7.4390579494775684E-3</v>
      </c>
      <c r="I46">
        <v>7.1633237822349568E-4</v>
      </c>
      <c r="J46" s="93">
        <v>678</v>
      </c>
      <c r="K46" s="93">
        <v>792</v>
      </c>
      <c r="L46" s="93">
        <v>270</v>
      </c>
      <c r="M46" s="93">
        <v>673</v>
      </c>
      <c r="N46" s="93">
        <v>6980</v>
      </c>
      <c r="O46" s="93" t="s">
        <v>410</v>
      </c>
      <c r="P46" s="93">
        <v>69632</v>
      </c>
    </row>
    <row r="47" spans="1:16" x14ac:dyDescent="0.45">
      <c r="A47">
        <f t="shared" ca="1" si="1"/>
        <v>32</v>
      </c>
      <c r="B47" t="str">
        <f t="shared" ca="1" si="2"/>
        <v>xxxxxxxxxxxxxxxxxxxxxxxxxxxxxxxx</v>
      </c>
      <c r="C47" s="93">
        <v>4096</v>
      </c>
      <c r="D47">
        <v>1</v>
      </c>
      <c r="E47">
        <v>1.5437009259237388E-2</v>
      </c>
      <c r="F47">
        <v>1.281219488489912E-2</v>
      </c>
      <c r="G47">
        <v>3.2210231410247689E-2</v>
      </c>
      <c r="H47">
        <v>1.3930596657394701E-2</v>
      </c>
      <c r="I47">
        <v>1.126887536623845E-3</v>
      </c>
      <c r="J47" s="93">
        <v>324</v>
      </c>
      <c r="K47" s="93">
        <v>391</v>
      </c>
      <c r="L47" s="93">
        <v>156</v>
      </c>
      <c r="M47" s="93">
        <v>359</v>
      </c>
      <c r="N47" s="93">
        <v>4437</v>
      </c>
      <c r="O47" s="93" t="s">
        <v>411</v>
      </c>
      <c r="P47" s="93">
        <v>139264</v>
      </c>
    </row>
    <row r="48" spans="1:16" x14ac:dyDescent="0.45">
      <c r="A48">
        <f t="shared" ca="1" si="1"/>
        <v>32</v>
      </c>
      <c r="B48" t="str">
        <f t="shared" ca="1" si="2"/>
        <v>xxxxxxxxxxxxxxxxxxxxxxxxxxxxxxxx</v>
      </c>
      <c r="C48" s="93">
        <v>8192</v>
      </c>
      <c r="D48">
        <v>1</v>
      </c>
      <c r="E48">
        <v>3.0083985029912171E-2</v>
      </c>
      <c r="F48">
        <v>2.7209686412986586E-2</v>
      </c>
      <c r="G48">
        <v>6.0608356626366308E-2</v>
      </c>
      <c r="H48">
        <v>2.8394723163820978E-2</v>
      </c>
      <c r="I48">
        <v>2.2231110466851126E-3</v>
      </c>
      <c r="J48" s="93">
        <v>167</v>
      </c>
      <c r="K48" s="93">
        <v>184</v>
      </c>
      <c r="L48" s="93">
        <v>83</v>
      </c>
      <c r="M48" s="93">
        <v>177</v>
      </c>
      <c r="N48" s="93">
        <v>2250</v>
      </c>
      <c r="O48" s="93" t="s">
        <v>412</v>
      </c>
      <c r="P48" s="93">
        <v>278528</v>
      </c>
    </row>
    <row r="49" spans="1:16" x14ac:dyDescent="0.45">
      <c r="A49">
        <f t="shared" ca="1" si="1"/>
        <v>32</v>
      </c>
      <c r="B49" t="str">
        <f t="shared" ca="1" si="2"/>
        <v>xxxxxxxxxxxxxxxxxxxxxxxxxxxxxxxx</v>
      </c>
      <c r="C49" s="93">
        <v>16384</v>
      </c>
      <c r="D49">
        <v>1</v>
      </c>
      <c r="E49">
        <v>6.1813309876554368E-2</v>
      </c>
      <c r="F49">
        <v>5.9389950588229115E-2</v>
      </c>
      <c r="G49">
        <v>0.10013271200004965</v>
      </c>
      <c r="H49">
        <v>6.0046509523783154E-2</v>
      </c>
      <c r="I49">
        <v>4.2898800115438104E-3</v>
      </c>
      <c r="J49" s="93">
        <v>81</v>
      </c>
      <c r="K49" s="93">
        <v>85</v>
      </c>
      <c r="L49" s="93">
        <v>50</v>
      </c>
      <c r="M49" s="93">
        <v>84</v>
      </c>
      <c r="N49" s="93">
        <v>1166</v>
      </c>
      <c r="O49" s="93" t="s">
        <v>413</v>
      </c>
      <c r="P49" s="93">
        <v>557056</v>
      </c>
    </row>
    <row r="50" spans="1:16" x14ac:dyDescent="0.45">
      <c r="A50">
        <f t="shared" ca="1" si="1"/>
        <v>32</v>
      </c>
      <c r="B50" t="str">
        <f t="shared" ca="1" si="2"/>
        <v>xxxxxxxxxxxxxxxxxxxxxxxxxxxxxxxx</v>
      </c>
      <c r="C50" s="93">
        <v>32768</v>
      </c>
      <c r="D50">
        <v>1</v>
      </c>
      <c r="E50">
        <v>0.12593739250005456</v>
      </c>
      <c r="F50">
        <v>0.10873392826096792</v>
      </c>
      <c r="G50">
        <v>0.20276528399961535</v>
      </c>
      <c r="H50">
        <v>0.12368014634149603</v>
      </c>
      <c r="I50">
        <v>7.6079024369955783E-3</v>
      </c>
      <c r="J50" s="93">
        <v>40</v>
      </c>
      <c r="K50" s="93">
        <v>46</v>
      </c>
      <c r="L50" s="93">
        <v>25</v>
      </c>
      <c r="M50" s="93">
        <v>41</v>
      </c>
      <c r="N50" s="93">
        <v>658</v>
      </c>
      <c r="O50" s="93" t="s">
        <v>414</v>
      </c>
      <c r="P50" s="93">
        <v>1114112</v>
      </c>
    </row>
    <row r="51" spans="1:16" x14ac:dyDescent="0.45">
      <c r="A51">
        <f t="shared" ca="1" si="1"/>
        <v>32</v>
      </c>
      <c r="B51" t="str">
        <f t="shared" ca="1" si="2"/>
        <v>xxxxxxxxxxxxxxxxxxxxxxxxxxxxxxxx</v>
      </c>
      <c r="C51" s="93">
        <v>65536</v>
      </c>
      <c r="D51">
        <v>1</v>
      </c>
      <c r="E51">
        <v>0.24893057619088463</v>
      </c>
      <c r="F51">
        <v>0.20891117916714089</v>
      </c>
      <c r="G51">
        <v>0.36599035714295625</v>
      </c>
      <c r="H51">
        <v>0.2501403299997037</v>
      </c>
      <c r="I51">
        <v>1.4204545454545454E-2</v>
      </c>
      <c r="J51" s="93">
        <v>21</v>
      </c>
      <c r="K51" s="93">
        <v>24</v>
      </c>
      <c r="L51" s="93">
        <v>14</v>
      </c>
      <c r="M51" s="93">
        <v>20</v>
      </c>
      <c r="N51" s="93">
        <v>352</v>
      </c>
      <c r="O51" s="93" t="s">
        <v>415</v>
      </c>
      <c r="P51" s="93">
        <v>2228224</v>
      </c>
    </row>
    <row r="52" spans="1:16" x14ac:dyDescent="0.45">
      <c r="A52">
        <f t="shared" ca="1" si="1"/>
        <v>32</v>
      </c>
      <c r="B52" t="str">
        <f t="shared" ca="1" si="2"/>
        <v>xxxxxxxxxxxxxxxxxxxxxxxxxxxxxxxx</v>
      </c>
      <c r="C52" s="93">
        <v>131072</v>
      </c>
      <c r="D52">
        <v>1</v>
      </c>
      <c r="E52">
        <v>0.50188946000125723</v>
      </c>
      <c r="F52">
        <v>0.42259143333285465</v>
      </c>
      <c r="G52">
        <v>0.73307485714238807</v>
      </c>
      <c r="H52">
        <v>0.50088849090918142</v>
      </c>
      <c r="I52">
        <v>2.889655239280613E-2</v>
      </c>
      <c r="J52" s="93">
        <v>10</v>
      </c>
      <c r="K52" s="93">
        <v>12</v>
      </c>
      <c r="L52" s="93">
        <v>7</v>
      </c>
      <c r="M52" s="93">
        <v>11</v>
      </c>
      <c r="N52" s="93">
        <v>174</v>
      </c>
      <c r="O52" s="93" t="s">
        <v>416</v>
      </c>
      <c r="P52" s="93">
        <v>4456448</v>
      </c>
    </row>
    <row r="53" spans="1:16" x14ac:dyDescent="0.45">
      <c r="A53">
        <f t="shared" ca="1" si="1"/>
        <v>32</v>
      </c>
      <c r="B53" t="str">
        <f t="shared" ca="1" si="2"/>
        <v>xxxxxxxxxxxxxxxxxxxxxxxxxxxxxxxx</v>
      </c>
      <c r="C53" s="93">
        <v>262144</v>
      </c>
      <c r="D53">
        <v>1</v>
      </c>
      <c r="E53">
        <v>0.94772575000145787</v>
      </c>
      <c r="F53">
        <v>0.84903001666680211</v>
      </c>
      <c r="G53">
        <v>1.5176469250000082</v>
      </c>
      <c r="H53">
        <v>1.2296502399985911</v>
      </c>
      <c r="I53">
        <v>6.137804868744641E-2</v>
      </c>
      <c r="J53" s="93">
        <v>6</v>
      </c>
      <c r="K53" s="93">
        <v>6</v>
      </c>
      <c r="L53" s="93">
        <v>4</v>
      </c>
      <c r="M53" s="93">
        <v>5</v>
      </c>
      <c r="N53" s="93">
        <v>82</v>
      </c>
      <c r="O53" s="93" t="s">
        <v>417</v>
      </c>
      <c r="P53" s="93">
        <v>8912896</v>
      </c>
    </row>
    <row r="54" spans="1:16" x14ac:dyDescent="0.45">
      <c r="A54">
        <f t="shared" ca="1" si="1"/>
        <v>32</v>
      </c>
      <c r="B54" t="str">
        <f t="shared" ca="1" si="2"/>
        <v>xxxxxxxxxxxxxxxxxxxxxxxxxxxxxxxx</v>
      </c>
      <c r="C54" s="93">
        <v>524288</v>
      </c>
      <c r="D54">
        <v>1</v>
      </c>
      <c r="E54">
        <v>1.95300490000227</v>
      </c>
      <c r="F54">
        <v>1.7339026666692614</v>
      </c>
      <c r="G54">
        <v>2.9479670000000624</v>
      </c>
      <c r="H54">
        <v>2.6433009000029415</v>
      </c>
      <c r="I54">
        <v>0.11160000165303548</v>
      </c>
      <c r="J54" s="93">
        <v>3</v>
      </c>
      <c r="K54" s="93">
        <v>3</v>
      </c>
      <c r="L54" s="93">
        <v>2</v>
      </c>
      <c r="M54" s="93">
        <v>2</v>
      </c>
      <c r="N54" s="93">
        <v>45</v>
      </c>
      <c r="O54" s="93" t="s">
        <v>418</v>
      </c>
      <c r="P54" s="93">
        <v>17825792</v>
      </c>
    </row>
    <row r="55" spans="1:16" x14ac:dyDescent="0.45">
      <c r="A55">
        <f t="shared" ca="1" si="1"/>
        <v>32</v>
      </c>
      <c r="B55" t="str">
        <f t="shared" ca="1" si="2"/>
        <v>xxxxxxxxxxxxxxxxxxxxxxxxxxxxxxxx</v>
      </c>
      <c r="C55" s="93">
        <v>1048576</v>
      </c>
      <c r="D55">
        <v>1</v>
      </c>
      <c r="E55">
        <v>4.0259089499959373</v>
      </c>
      <c r="F55">
        <v>3.5771946500026388</v>
      </c>
      <c r="G55">
        <v>6.2068918999866582</v>
      </c>
      <c r="H55">
        <v>6.7599382000043988</v>
      </c>
      <c r="I55">
        <v>0.24123809451148623</v>
      </c>
      <c r="J55" s="93">
        <v>2</v>
      </c>
      <c r="K55" s="93">
        <v>2</v>
      </c>
      <c r="L55" s="93">
        <v>1</v>
      </c>
      <c r="M55" s="93">
        <v>1</v>
      </c>
      <c r="N55" s="93">
        <v>21</v>
      </c>
      <c r="O55" s="93" t="s">
        <v>419</v>
      </c>
      <c r="P55" s="93">
        <v>35651584</v>
      </c>
    </row>
    <row r="56" spans="1:16" x14ac:dyDescent="0.45">
      <c r="C56" s="93"/>
      <c r="J56" s="93"/>
      <c r="K56" s="93"/>
      <c r="L56" s="93"/>
      <c r="M56" s="93"/>
      <c r="N56" s="93"/>
    </row>
    <row r="57" spans="1:16" x14ac:dyDescent="0.45">
      <c r="J57" s="93"/>
      <c r="K57" s="93"/>
      <c r="L57" s="93"/>
      <c r="M57" s="93"/>
      <c r="N57" s="93"/>
      <c r="P57">
        <f ca="1">P55/1000000/E55</f>
        <v>8.8555365863492703</v>
      </c>
    </row>
    <row r="58" spans="1:16" x14ac:dyDescent="0.45">
      <c r="J58" s="93"/>
      <c r="K58" s="93"/>
      <c r="L58" s="93"/>
      <c r="M58" s="93"/>
      <c r="N58" s="93"/>
      <c r="P58" s="93">
        <f ca="1">C55*D55/E55</f>
        <v>260456.95842203737</v>
      </c>
    </row>
    <row r="59" spans="1:16" x14ac:dyDescent="0.45">
      <c r="J59" s="93"/>
      <c r="K59" s="93"/>
      <c r="L59" s="93"/>
      <c r="M59" s="93"/>
      <c r="N59" s="93"/>
      <c r="O59" s="14" t="s">
        <v>531</v>
      </c>
    </row>
    <row r="60" spans="1:16" x14ac:dyDescent="0.45">
      <c r="J60" s="93"/>
      <c r="K60" s="93"/>
      <c r="L60" s="93"/>
      <c r="M60" s="93"/>
      <c r="N60" s="93"/>
      <c r="O60" t="s">
        <v>539</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9" t="str">
        <f ca="1"/>
        <v>NCalls
CSV.jl
v0.8.5+</v>
      </c>
      <c r="O61" s="12" t="s">
        <v>14</v>
      </c>
      <c r="P61" s="12" t="s">
        <v>15</v>
      </c>
    </row>
    <row r="62" spans="1:16" x14ac:dyDescent="0.45">
      <c r="A62">
        <f ca="1">LEN(B62)</f>
        <v>20</v>
      </c>
      <c r="B62" t="str">
        <f ca="1">"""xxxxxxxx"&amp;CHAR(13)&amp;CHAR(10)&amp;"yyyyyyyy"""</f>
        <v>"xxxxxxxx_x000D_
yyyyyyyy"</v>
      </c>
      <c r="C62" s="93">
        <v>1</v>
      </c>
      <c r="D62">
        <v>1</v>
      </c>
      <c r="E62">
        <v>2.0837042423717221E-4</v>
      </c>
      <c r="F62">
        <v>1.4822228019219184E-4</v>
      </c>
      <c r="G62">
        <v>4.4025011443601459E-3</v>
      </c>
      <c r="H62">
        <v>1.4819914935267021E-4</v>
      </c>
      <c r="I62">
        <v>2.6981132692403869E-4</v>
      </c>
      <c r="J62" s="93">
        <v>23996</v>
      </c>
      <c r="K62" s="93">
        <v>33734</v>
      </c>
      <c r="L62" s="93">
        <v>1136</v>
      </c>
      <c r="M62" s="93">
        <v>33739</v>
      </c>
      <c r="N62" s="93">
        <v>18550</v>
      </c>
      <c r="O62" s="93" t="s">
        <v>420</v>
      </c>
      <c r="P62" s="93">
        <v>26</v>
      </c>
    </row>
    <row r="63" spans="1:16" x14ac:dyDescent="0.45">
      <c r="A63">
        <f t="shared" ref="A63:A82" ca="1" si="3">LEN(B63)</f>
        <v>20</v>
      </c>
      <c r="B63" t="str">
        <f t="shared" ref="B63:B82" ca="1" si="4">"""xxxxxxxx"&amp;CHAR(13)&amp;CHAR(10)&amp;"yyyyyyyy"""</f>
        <v>"xxxxxxxx_x000D_
yyyyyyyy"</v>
      </c>
      <c r="C63" s="93">
        <v>2</v>
      </c>
      <c r="D63">
        <v>1</v>
      </c>
      <c r="E63">
        <v>2.1248820279652368E-4</v>
      </c>
      <c r="F63">
        <v>1.5324809207113723E-4</v>
      </c>
      <c r="G63">
        <v>5.4252680043437125E-3</v>
      </c>
      <c r="H63">
        <v>1.4534676317537129E-4</v>
      </c>
      <c r="I63">
        <v>2.5379422364346985E-4</v>
      </c>
      <c r="J63" s="93">
        <v>23531</v>
      </c>
      <c r="K63" s="93">
        <v>32627</v>
      </c>
      <c r="L63" s="93">
        <v>922</v>
      </c>
      <c r="M63" s="93">
        <v>34401</v>
      </c>
      <c r="N63" s="93">
        <v>19701</v>
      </c>
      <c r="O63" s="93" t="s">
        <v>421</v>
      </c>
      <c r="P63" s="93">
        <v>52</v>
      </c>
    </row>
    <row r="64" spans="1:16" x14ac:dyDescent="0.45">
      <c r="A64">
        <f t="shared" ca="1" si="3"/>
        <v>20</v>
      </c>
      <c r="B64" t="str">
        <f t="shared" ca="1" si="4"/>
        <v>"xxxxxxxx_x000D_
yyyyyyyy"</v>
      </c>
      <c r="C64" s="93">
        <v>4</v>
      </c>
      <c r="D64">
        <v>1</v>
      </c>
      <c r="E64">
        <v>2.2220403964057884E-4</v>
      </c>
      <c r="F64">
        <v>1.6237238423107931E-4</v>
      </c>
      <c r="G64">
        <v>4.8656964007780228E-3</v>
      </c>
      <c r="H64">
        <v>1.5078278700862176E-4</v>
      </c>
      <c r="I64">
        <v>2.5272947836635666E-4</v>
      </c>
      <c r="J64" s="93">
        <v>22502</v>
      </c>
      <c r="K64" s="93">
        <v>30794</v>
      </c>
      <c r="L64" s="93">
        <v>1028</v>
      </c>
      <c r="M64" s="93">
        <v>33161</v>
      </c>
      <c r="N64" s="93">
        <v>19784</v>
      </c>
      <c r="O64" s="93" t="s">
        <v>422</v>
      </c>
      <c r="P64" s="93">
        <v>104</v>
      </c>
    </row>
    <row r="65" spans="1:16" x14ac:dyDescent="0.45">
      <c r="A65">
        <f t="shared" ca="1" si="3"/>
        <v>20</v>
      </c>
      <c r="B65" t="str">
        <f t="shared" ca="1" si="4"/>
        <v>"xxxxxxxx_x000D_
yyyyyyyy"</v>
      </c>
      <c r="C65" s="93">
        <v>8</v>
      </c>
      <c r="D65">
        <v>1</v>
      </c>
      <c r="E65">
        <v>2.4954844537663817E-4</v>
      </c>
      <c r="F65">
        <v>1.8305855239075591E-4</v>
      </c>
      <c r="G65">
        <v>5.1655465908992454E-3</v>
      </c>
      <c r="H65">
        <v>1.6875041511987983E-4</v>
      </c>
      <c r="I65">
        <v>2.6289228447252022E-4</v>
      </c>
      <c r="J65" s="93">
        <v>20037</v>
      </c>
      <c r="K65" s="93">
        <v>27314</v>
      </c>
      <c r="L65" s="93">
        <v>968</v>
      </c>
      <c r="M65" s="93">
        <v>29630</v>
      </c>
      <c r="N65" s="93">
        <v>19023</v>
      </c>
      <c r="O65" s="93" t="s">
        <v>423</v>
      </c>
      <c r="P65" s="93">
        <v>208</v>
      </c>
    </row>
    <row r="66" spans="1:16" x14ac:dyDescent="0.45">
      <c r="A66">
        <f t="shared" ca="1" si="3"/>
        <v>20</v>
      </c>
      <c r="B66" t="str">
        <f t="shared" ca="1" si="4"/>
        <v>"xxxxxxxx_x000D_
yyyyyyyy"</v>
      </c>
      <c r="C66" s="93">
        <v>16</v>
      </c>
      <c r="D66">
        <v>1</v>
      </c>
      <c r="E66">
        <v>2.8892395123052871E-4</v>
      </c>
      <c r="F66">
        <v>2.2415817717195172E-4</v>
      </c>
      <c r="G66">
        <v>5.5629632925421509E-3</v>
      </c>
      <c r="H66">
        <v>2.0104294157838949E-4</v>
      </c>
      <c r="I66">
        <v>2.6372698982013817E-4</v>
      </c>
      <c r="J66" s="93">
        <v>17306</v>
      </c>
      <c r="K66" s="93">
        <v>22306</v>
      </c>
      <c r="L66" s="93">
        <v>899</v>
      </c>
      <c r="M66" s="93">
        <v>24871</v>
      </c>
      <c r="N66" s="93">
        <v>18959</v>
      </c>
      <c r="O66" s="93" t="s">
        <v>424</v>
      </c>
      <c r="P66" s="93">
        <v>416</v>
      </c>
    </row>
    <row r="67" spans="1:16" x14ac:dyDescent="0.45">
      <c r="A67">
        <f t="shared" ca="1" si="3"/>
        <v>20</v>
      </c>
      <c r="B67" t="str">
        <f t="shared" ca="1" si="4"/>
        <v>"xxxxxxxx_x000D_
yyyyyyyy"</v>
      </c>
      <c r="C67" s="93">
        <v>32</v>
      </c>
      <c r="D67">
        <v>1</v>
      </c>
      <c r="E67">
        <v>3.6484120393996542E-4</v>
      </c>
      <c r="F67">
        <v>3.1211624843902367E-4</v>
      </c>
      <c r="G67">
        <v>6.3173619949550199E-3</v>
      </c>
      <c r="H67">
        <v>2.6394093644410997E-4</v>
      </c>
      <c r="I67">
        <v>2.8628685943315199E-4</v>
      </c>
      <c r="J67" s="93">
        <v>13705</v>
      </c>
      <c r="K67" s="93">
        <v>16020</v>
      </c>
      <c r="L67" s="93">
        <v>792</v>
      </c>
      <c r="M67" s="93">
        <v>18944</v>
      </c>
      <c r="N67" s="93">
        <v>17465</v>
      </c>
      <c r="O67" s="93" t="s">
        <v>425</v>
      </c>
      <c r="P67" s="93">
        <v>832</v>
      </c>
    </row>
    <row r="68" spans="1:16" x14ac:dyDescent="0.45">
      <c r="A68">
        <f t="shared" ca="1" si="3"/>
        <v>20</v>
      </c>
      <c r="B68" t="str">
        <f t="shared" ca="1" si="4"/>
        <v>"xxxxxxxx_x000D_
yyyyyyyy"</v>
      </c>
      <c r="C68" s="93">
        <v>64</v>
      </c>
      <c r="D68">
        <v>1</v>
      </c>
      <c r="E68">
        <v>5.1562584304492133E-4</v>
      </c>
      <c r="F68">
        <v>4.6245462449141615E-4</v>
      </c>
      <c r="G68">
        <v>8.0273388443031848E-3</v>
      </c>
      <c r="H68">
        <v>3.8617766450362376E-4</v>
      </c>
      <c r="I68">
        <v>2.810409757742679E-4</v>
      </c>
      <c r="J68" s="93">
        <v>9697</v>
      </c>
      <c r="K68" s="93">
        <v>10812</v>
      </c>
      <c r="L68" s="93">
        <v>623</v>
      </c>
      <c r="M68" s="93">
        <v>12948</v>
      </c>
      <c r="N68" s="93">
        <v>17791</v>
      </c>
      <c r="O68" s="93" t="s">
        <v>426</v>
      </c>
      <c r="P68" s="93">
        <v>1664</v>
      </c>
    </row>
    <row r="69" spans="1:16" x14ac:dyDescent="0.45">
      <c r="A69">
        <f t="shared" ca="1" si="3"/>
        <v>20</v>
      </c>
      <c r="B69" t="str">
        <f t="shared" ca="1" si="4"/>
        <v>"xxxxxxxx_x000D_
yyyyyyyy"</v>
      </c>
      <c r="C69" s="93">
        <v>128</v>
      </c>
      <c r="D69">
        <v>1</v>
      </c>
      <c r="E69">
        <v>8.2205012329634292E-4</v>
      </c>
      <c r="F69">
        <v>7.7714712465058765E-4</v>
      </c>
      <c r="G69">
        <v>1.0508938025231444E-2</v>
      </c>
      <c r="H69">
        <v>6.3121875789030532E-4</v>
      </c>
      <c r="I69">
        <v>2.9140925515794383E-4</v>
      </c>
      <c r="J69" s="93">
        <v>6083</v>
      </c>
      <c r="K69" s="93">
        <v>6434</v>
      </c>
      <c r="L69" s="93">
        <v>476</v>
      </c>
      <c r="M69" s="93">
        <v>7922</v>
      </c>
      <c r="N69" s="93">
        <v>17158</v>
      </c>
      <c r="O69" s="93" t="s">
        <v>427</v>
      </c>
      <c r="P69" s="93">
        <v>3328</v>
      </c>
    </row>
    <row r="70" spans="1:16" x14ac:dyDescent="0.45">
      <c r="A70">
        <f t="shared" ca="1" si="3"/>
        <v>20</v>
      </c>
      <c r="B70" t="str">
        <f t="shared" ca="1" si="4"/>
        <v>"xxxxxxxx_x000D_
yyyyyyyy"</v>
      </c>
      <c r="C70" s="93">
        <v>256</v>
      </c>
      <c r="D70">
        <v>1</v>
      </c>
      <c r="E70">
        <v>1.4565891931225805E-3</v>
      </c>
      <c r="F70">
        <v>1.4296989994275803E-3</v>
      </c>
      <c r="G70">
        <v>1.6487719078931581E-2</v>
      </c>
      <c r="H70">
        <v>1.1465271205883341E-3</v>
      </c>
      <c r="I70">
        <v>3.2575412078962801E-4</v>
      </c>
      <c r="J70" s="93">
        <v>3433</v>
      </c>
      <c r="K70" s="93">
        <v>3498</v>
      </c>
      <c r="L70" s="93">
        <v>304</v>
      </c>
      <c r="M70" s="93">
        <v>4362</v>
      </c>
      <c r="N70" s="93">
        <v>15349</v>
      </c>
      <c r="O70" s="93" t="s">
        <v>428</v>
      </c>
      <c r="P70" s="93">
        <v>6656</v>
      </c>
    </row>
    <row r="71" spans="1:16" x14ac:dyDescent="0.45">
      <c r="A71">
        <f t="shared" ca="1" si="3"/>
        <v>20</v>
      </c>
      <c r="B71" t="str">
        <f t="shared" ca="1" si="4"/>
        <v>"xxxxxxxx_x000D_
yyyyyyyy"</v>
      </c>
      <c r="C71" s="93">
        <v>512</v>
      </c>
      <c r="D71">
        <v>1</v>
      </c>
      <c r="E71">
        <v>2.716759043996549E-3</v>
      </c>
      <c r="F71">
        <v>2.7189742795025468E-3</v>
      </c>
      <c r="G71">
        <v>2.8313670621456125E-2</v>
      </c>
      <c r="H71">
        <v>2.147192700728588E-3</v>
      </c>
      <c r="I71">
        <v>4.5570543200874956E-4</v>
      </c>
      <c r="J71" s="93">
        <v>1841</v>
      </c>
      <c r="K71" s="93">
        <v>1839</v>
      </c>
      <c r="L71" s="93">
        <v>177</v>
      </c>
      <c r="M71" s="93">
        <v>2329</v>
      </c>
      <c r="N71" s="93">
        <v>10972</v>
      </c>
      <c r="O71" s="93" t="s">
        <v>429</v>
      </c>
      <c r="P71" s="93">
        <v>13312</v>
      </c>
    </row>
    <row r="72" spans="1:16" x14ac:dyDescent="0.45">
      <c r="A72">
        <f t="shared" ca="1" si="3"/>
        <v>20</v>
      </c>
      <c r="B72" t="str">
        <f t="shared" ca="1" si="4"/>
        <v>"xxxxxxxx_x000D_
yyyyyyyy"</v>
      </c>
      <c r="C72" s="93">
        <v>1024</v>
      </c>
      <c r="D72">
        <v>1</v>
      </c>
      <c r="E72">
        <v>5.318818809788706E-3</v>
      </c>
      <c r="F72">
        <v>5.5620996666645318E-3</v>
      </c>
      <c r="G72">
        <v>5.1172609183651026E-2</v>
      </c>
      <c r="H72">
        <v>4.2171869308562692E-3</v>
      </c>
      <c r="I72">
        <v>6.0790273556231007E-4</v>
      </c>
      <c r="J72" s="93">
        <v>941</v>
      </c>
      <c r="K72" s="93">
        <v>900</v>
      </c>
      <c r="L72" s="93">
        <v>98</v>
      </c>
      <c r="M72" s="93">
        <v>1186</v>
      </c>
      <c r="N72" s="93">
        <v>8225</v>
      </c>
      <c r="O72" s="93" t="s">
        <v>430</v>
      </c>
      <c r="P72" s="93">
        <v>26624</v>
      </c>
    </row>
    <row r="73" spans="1:16" x14ac:dyDescent="0.45">
      <c r="A73">
        <f t="shared" ca="1" si="3"/>
        <v>20</v>
      </c>
      <c r="B73" t="str">
        <f t="shared" ca="1" si="4"/>
        <v>"xxxxxxxx_x000D_
yyyyyyyy"</v>
      </c>
      <c r="C73" s="93">
        <v>2048</v>
      </c>
      <c r="D73">
        <v>1</v>
      </c>
      <c r="E73">
        <v>1.016776341466021E-2</v>
      </c>
      <c r="F73">
        <v>1.0295072427978107E-2</v>
      </c>
      <c r="G73">
        <v>9.8451207843027078E-2</v>
      </c>
      <c r="H73">
        <v>8.7161236933942805E-3</v>
      </c>
      <c r="I73">
        <v>7.6452599388379206E-4</v>
      </c>
      <c r="J73" s="93">
        <v>492</v>
      </c>
      <c r="K73" s="93">
        <v>486</v>
      </c>
      <c r="L73" s="93">
        <v>51</v>
      </c>
      <c r="M73" s="93">
        <v>574</v>
      </c>
      <c r="N73" s="93">
        <v>6540</v>
      </c>
      <c r="O73" s="93" t="s">
        <v>431</v>
      </c>
      <c r="P73" s="93">
        <v>53248</v>
      </c>
    </row>
    <row r="74" spans="1:16" x14ac:dyDescent="0.45">
      <c r="A74">
        <f t="shared" ca="1" si="3"/>
        <v>20</v>
      </c>
      <c r="B74" t="str">
        <f t="shared" ca="1" si="4"/>
        <v>"xxxxxxxx_x000D_
yyyyyyyy"</v>
      </c>
      <c r="C74" s="93">
        <v>4096</v>
      </c>
      <c r="D74">
        <v>1</v>
      </c>
      <c r="E74">
        <v>2.0297074193583665E-2</v>
      </c>
      <c r="F74">
        <v>2.0719876033032682E-2</v>
      </c>
      <c r="G74">
        <v>0.21879393750047407</v>
      </c>
      <c r="H74">
        <v>3.0396758181847294E-2</v>
      </c>
      <c r="I74">
        <v>1.1544321712694671E-3</v>
      </c>
      <c r="J74" s="93">
        <v>248</v>
      </c>
      <c r="K74" s="93">
        <v>242</v>
      </c>
      <c r="L74" s="93">
        <v>24</v>
      </c>
      <c r="M74" s="93">
        <v>165</v>
      </c>
      <c r="N74" s="93">
        <v>4332</v>
      </c>
      <c r="O74" s="93" t="s">
        <v>432</v>
      </c>
      <c r="P74" s="93">
        <v>106496</v>
      </c>
    </row>
    <row r="75" spans="1:16" x14ac:dyDescent="0.45">
      <c r="A75">
        <f t="shared" ca="1" si="3"/>
        <v>20</v>
      </c>
      <c r="B75" t="str">
        <f t="shared" ca="1" si="4"/>
        <v>"xxxxxxxx_x000D_
yyyyyyyy"</v>
      </c>
      <c r="C75" s="93">
        <v>8192</v>
      </c>
      <c r="D75">
        <v>1</v>
      </c>
      <c r="E75">
        <v>6.2662631249986583E-2</v>
      </c>
      <c r="F75">
        <v>5.2434297916685559E-2</v>
      </c>
      <c r="G75">
        <v>0.46140577272771305</v>
      </c>
      <c r="H75">
        <v>3.8234445801513972E-2</v>
      </c>
      <c r="I75">
        <v>2.8555111364934323E-3</v>
      </c>
      <c r="J75" s="93">
        <v>80</v>
      </c>
      <c r="K75" s="93">
        <v>96</v>
      </c>
      <c r="L75" s="93">
        <v>11</v>
      </c>
      <c r="M75" s="93">
        <v>131</v>
      </c>
      <c r="N75" s="93">
        <v>1751</v>
      </c>
      <c r="O75" s="93" t="s">
        <v>433</v>
      </c>
      <c r="P75" s="93">
        <v>212992</v>
      </c>
    </row>
    <row r="76" spans="1:16" x14ac:dyDescent="0.45">
      <c r="A76">
        <f t="shared" ca="1" si="3"/>
        <v>20</v>
      </c>
      <c r="B76" t="str">
        <f t="shared" ca="1" si="4"/>
        <v>"xxxxxxxx_x000D_
yyyyyyyy"</v>
      </c>
      <c r="C76" s="93">
        <v>16384</v>
      </c>
      <c r="D76">
        <v>1</v>
      </c>
      <c r="E76">
        <v>0.10175671999983024</v>
      </c>
      <c r="F76">
        <v>0.10184466200007591</v>
      </c>
      <c r="G76">
        <v>0.78182818571388324</v>
      </c>
      <c r="H76">
        <v>8.3798428333345026E-2</v>
      </c>
      <c r="I76">
        <v>4.6800748559222031E-3</v>
      </c>
      <c r="J76" s="93">
        <v>50</v>
      </c>
      <c r="K76" s="93">
        <v>50</v>
      </c>
      <c r="L76" s="93">
        <v>7</v>
      </c>
      <c r="M76" s="93">
        <v>60</v>
      </c>
      <c r="N76" s="93">
        <v>1069</v>
      </c>
      <c r="O76" s="93" t="s">
        <v>434</v>
      </c>
      <c r="P76" s="93">
        <v>425984</v>
      </c>
    </row>
    <row r="77" spans="1:16" x14ac:dyDescent="0.45">
      <c r="A77">
        <f t="shared" ca="1" si="3"/>
        <v>20</v>
      </c>
      <c r="B77" t="str">
        <f t="shared" ca="1" si="4"/>
        <v>"xxxxxxxx_x000D_
yyyyyyyy"</v>
      </c>
      <c r="C77" s="93">
        <v>32768</v>
      </c>
      <c r="D77">
        <v>1</v>
      </c>
      <c r="E77">
        <v>0.16359403225801689</v>
      </c>
      <c r="F77">
        <v>0.18128961428582052</v>
      </c>
      <c r="G77">
        <v>1.5461234249996778</v>
      </c>
      <c r="H77">
        <v>0.15757775625024806</v>
      </c>
      <c r="I77">
        <v>8.4619288113718313E-3</v>
      </c>
      <c r="J77" s="93">
        <v>31</v>
      </c>
      <c r="K77" s="93">
        <v>28</v>
      </c>
      <c r="L77" s="93">
        <v>4</v>
      </c>
      <c r="M77" s="93">
        <v>32</v>
      </c>
      <c r="N77" s="93">
        <v>591</v>
      </c>
      <c r="O77" s="93" t="s">
        <v>435</v>
      </c>
      <c r="P77" s="93">
        <v>851968</v>
      </c>
    </row>
    <row r="78" spans="1:16" x14ac:dyDescent="0.45">
      <c r="A78">
        <f t="shared" ca="1" si="3"/>
        <v>20</v>
      </c>
      <c r="B78" t="str">
        <f t="shared" ca="1" si="4"/>
        <v>"xxxxxxxx_x000D_
yyyyyyyy"</v>
      </c>
      <c r="C78" s="93">
        <v>65536</v>
      </c>
      <c r="D78">
        <v>1</v>
      </c>
      <c r="E78">
        <v>0.33169604999966396</v>
      </c>
      <c r="F78">
        <v>0.37821077142871218</v>
      </c>
      <c r="G78">
        <v>3.0543598500007647</v>
      </c>
      <c r="H78">
        <v>0.31542140000055952</v>
      </c>
      <c r="I78">
        <v>1.488095238095238E-2</v>
      </c>
      <c r="J78" s="93">
        <v>16</v>
      </c>
      <c r="K78" s="93">
        <v>14</v>
      </c>
      <c r="L78" s="93">
        <v>2</v>
      </c>
      <c r="M78" s="93">
        <v>16</v>
      </c>
      <c r="N78" s="93">
        <v>336</v>
      </c>
      <c r="O78" s="93" t="s">
        <v>436</v>
      </c>
      <c r="P78" s="93">
        <v>1703936</v>
      </c>
    </row>
    <row r="79" spans="1:16" x14ac:dyDescent="0.45">
      <c r="A79">
        <f t="shared" ca="1" si="3"/>
        <v>20</v>
      </c>
      <c r="B79" t="str">
        <f t="shared" ca="1" si="4"/>
        <v>"xxxxxxxx_x000D_
yyyyyyyy"</v>
      </c>
      <c r="C79" s="93">
        <v>131072</v>
      </c>
      <c r="D79">
        <v>1</v>
      </c>
      <c r="E79">
        <v>0.71999988571457962</v>
      </c>
      <c r="F79">
        <v>0.80199544285590363</v>
      </c>
      <c r="G79">
        <v>7.0190771000052337</v>
      </c>
      <c r="H79">
        <v>1.014315719998558</v>
      </c>
      <c r="I79">
        <v>3.2751633450875874E-2</v>
      </c>
      <c r="J79" s="93">
        <v>7</v>
      </c>
      <c r="K79" s="93">
        <v>7</v>
      </c>
      <c r="L79" s="93">
        <v>1</v>
      </c>
      <c r="M79" s="93">
        <v>5</v>
      </c>
      <c r="N79" s="93">
        <v>153</v>
      </c>
      <c r="O79" s="93" t="s">
        <v>437</v>
      </c>
      <c r="P79" s="93">
        <v>3407872</v>
      </c>
    </row>
    <row r="80" spans="1:16" x14ac:dyDescent="0.45">
      <c r="A80">
        <f t="shared" ca="1" si="3"/>
        <v>20</v>
      </c>
      <c r="B80" t="str">
        <f t="shared" ca="1" si="4"/>
        <v>"xxxxxxxx_x000D_
yyyyyyyy"</v>
      </c>
      <c r="C80" s="93">
        <v>262144</v>
      </c>
      <c r="D80">
        <v>1</v>
      </c>
      <c r="E80">
        <v>1.8530280333313083</v>
      </c>
      <c r="F80">
        <v>2.1459187000000384</v>
      </c>
      <c r="G80">
        <v>13.58657569999923</v>
      </c>
      <c r="H80">
        <v>2.7594499000042561</v>
      </c>
      <c r="I80">
        <v>6.1341465973272558E-2</v>
      </c>
      <c r="J80" s="93">
        <v>3</v>
      </c>
      <c r="K80" s="93">
        <v>3</v>
      </c>
      <c r="L80" s="93">
        <v>1</v>
      </c>
      <c r="M80" s="93">
        <v>2</v>
      </c>
      <c r="N80" s="93">
        <v>82</v>
      </c>
      <c r="O80" s="93" t="s">
        <v>438</v>
      </c>
      <c r="P80" s="93">
        <v>6815744</v>
      </c>
    </row>
    <row r="81" spans="1:16" x14ac:dyDescent="0.45">
      <c r="A81">
        <f t="shared" ca="1" si="3"/>
        <v>20</v>
      </c>
      <c r="B81" t="str">
        <f t="shared" ca="1" si="4"/>
        <v>"xxxxxxxx_x000D_
yyyyyyyy"</v>
      </c>
      <c r="C81" s="93">
        <v>524288</v>
      </c>
      <c r="D81">
        <v>1</v>
      </c>
      <c r="E81">
        <v>2.6306359500013059</v>
      </c>
      <c r="F81">
        <v>2.9664403499991749</v>
      </c>
      <c r="G81">
        <v>27.179190499999095</v>
      </c>
      <c r="H81">
        <v>7.1085759999987204</v>
      </c>
      <c r="I81">
        <v>0.12019047282990955</v>
      </c>
      <c r="J81" s="93">
        <v>2</v>
      </c>
      <c r="K81" s="93">
        <v>2</v>
      </c>
      <c r="L81" s="93">
        <v>1</v>
      </c>
      <c r="M81" s="93">
        <v>1</v>
      </c>
      <c r="N81" s="93">
        <v>42</v>
      </c>
      <c r="O81" s="93" t="s">
        <v>439</v>
      </c>
      <c r="P81" s="93">
        <v>13631488</v>
      </c>
    </row>
    <row r="82" spans="1:16" x14ac:dyDescent="0.45">
      <c r="A82">
        <f t="shared" ca="1" si="3"/>
        <v>20</v>
      </c>
      <c r="B82" t="str">
        <f t="shared" ca="1" si="4"/>
        <v>"xxxxxxxx_x000D_
yyyyyyyy"</v>
      </c>
      <c r="C82" s="93">
        <v>1048576</v>
      </c>
      <c r="D82">
        <v>1</v>
      </c>
      <c r="E82">
        <v>5.2614844999916386</v>
      </c>
      <c r="F82">
        <v>5.9387074000114808</v>
      </c>
      <c r="G82">
        <v>47.431599699993967</v>
      </c>
      <c r="H82">
        <v>23.792623600005754</v>
      </c>
      <c r="I82">
        <v>0.31800000369548798</v>
      </c>
      <c r="J82" s="93">
        <v>1</v>
      </c>
      <c r="K82" s="93">
        <v>1</v>
      </c>
      <c r="L82" s="93">
        <v>1</v>
      </c>
      <c r="M82" s="93">
        <v>1</v>
      </c>
      <c r="N82" s="93">
        <v>16</v>
      </c>
      <c r="O82" s="93" t="s">
        <v>440</v>
      </c>
      <c r="P82" s="93">
        <v>27262976</v>
      </c>
    </row>
    <row r="83" spans="1:16" x14ac:dyDescent="0.45">
      <c r="C83" s="93"/>
      <c r="J83" s="93"/>
      <c r="K83" s="93"/>
      <c r="L83" s="93"/>
      <c r="M83" s="93"/>
      <c r="N83" s="93"/>
    </row>
    <row r="84" spans="1:16" x14ac:dyDescent="0.45">
      <c r="J84" s="93"/>
      <c r="K84" s="93"/>
      <c r="L84" s="93"/>
      <c r="M84" s="93"/>
      <c r="N84" s="93"/>
      <c r="P84">
        <f ca="1">P82/1000000/E82</f>
        <v>5.1816129079242419</v>
      </c>
    </row>
    <row r="85" spans="1:16" x14ac:dyDescent="0.45">
      <c r="G85">
        <f ca="1">G82/E82</f>
        <v>9.0148701759112555</v>
      </c>
      <c r="J85" s="93"/>
      <c r="K85" s="93"/>
      <c r="L85" s="93"/>
      <c r="M85" s="93"/>
      <c r="N85" s="93"/>
      <c r="P85" s="93">
        <f ca="1">C82*D82/E82</f>
        <v>199292.80415093238</v>
      </c>
    </row>
    <row r="86" spans="1:16" x14ac:dyDescent="0.45">
      <c r="G86">
        <f ca="1">E82/I82</f>
        <v>16.545548549835733</v>
      </c>
      <c r="J86" s="93"/>
      <c r="K86" s="93"/>
      <c r="L86" s="93"/>
      <c r="M86" s="93"/>
      <c r="N86" s="93"/>
      <c r="O86" s="14" t="s">
        <v>534</v>
      </c>
    </row>
    <row r="87" spans="1:16" x14ac:dyDescent="0.45">
      <c r="J87" s="93"/>
      <c r="K87" s="93"/>
      <c r="L87" s="93"/>
      <c r="M87" s="93"/>
      <c r="N87" s="93"/>
      <c r="O87" t="s">
        <v>540</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9"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3">
        <v>23026</v>
      </c>
      <c r="K89" s="93">
        <v>32438</v>
      </c>
      <c r="L89" s="93">
        <v>1034</v>
      </c>
      <c r="M89" s="93">
        <v>32647</v>
      </c>
      <c r="N89" s="93">
        <v>15856</v>
      </c>
      <c r="O89" s="93" t="s">
        <v>441</v>
      </c>
      <c r="P89" s="93">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3">
        <v>20125</v>
      </c>
      <c r="K90" s="93">
        <v>28197</v>
      </c>
      <c r="L90" s="93">
        <v>935</v>
      </c>
      <c r="M90" s="93">
        <v>30337</v>
      </c>
      <c r="N90" s="93">
        <v>15919</v>
      </c>
      <c r="O90" s="93" t="s">
        <v>442</v>
      </c>
      <c r="P90" s="93">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3">
        <v>16981</v>
      </c>
      <c r="K91" s="93">
        <v>23640</v>
      </c>
      <c r="L91" s="93">
        <v>859</v>
      </c>
      <c r="M91" s="93">
        <v>25005</v>
      </c>
      <c r="N91" s="93">
        <v>15758</v>
      </c>
      <c r="O91" s="93" t="s">
        <v>443</v>
      </c>
      <c r="P91" s="93">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3">
        <v>12552</v>
      </c>
      <c r="K92" s="93">
        <v>17163</v>
      </c>
      <c r="L92" s="93">
        <v>868</v>
      </c>
      <c r="M92" s="93">
        <v>18884</v>
      </c>
      <c r="N92" s="93">
        <v>14932</v>
      </c>
      <c r="O92" s="93" t="s">
        <v>444</v>
      </c>
      <c r="P92" s="93">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3">
        <v>8250</v>
      </c>
      <c r="K93" s="93">
        <v>10875</v>
      </c>
      <c r="L93" s="93">
        <v>574</v>
      </c>
      <c r="M93" s="93">
        <v>11964</v>
      </c>
      <c r="N93" s="93">
        <v>15000</v>
      </c>
      <c r="O93" s="93" t="s">
        <v>445</v>
      </c>
      <c r="P93" s="93">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3">
        <v>5210</v>
      </c>
      <c r="K94" s="93">
        <v>6499</v>
      </c>
      <c r="L94" s="93">
        <v>744</v>
      </c>
      <c r="M94" s="93">
        <v>7630</v>
      </c>
      <c r="N94" s="93">
        <v>13895</v>
      </c>
      <c r="O94" s="93" t="s">
        <v>446</v>
      </c>
      <c r="P94" s="93">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3">
        <v>2972</v>
      </c>
      <c r="K95" s="93">
        <v>3750</v>
      </c>
      <c r="L95" s="93">
        <v>631</v>
      </c>
      <c r="M95" s="93">
        <v>4255</v>
      </c>
      <c r="N95" s="93">
        <v>10320</v>
      </c>
      <c r="O95" s="93" t="s">
        <v>447</v>
      </c>
      <c r="P95" s="93">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3">
        <v>1346</v>
      </c>
      <c r="K96" s="93">
        <v>1816</v>
      </c>
      <c r="L96" s="93">
        <v>481</v>
      </c>
      <c r="M96" s="93">
        <v>2121</v>
      </c>
      <c r="N96" s="93">
        <v>9602</v>
      </c>
      <c r="O96" s="93" t="s">
        <v>448</v>
      </c>
      <c r="P96" s="93">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3">
        <v>783</v>
      </c>
      <c r="K97" s="93">
        <v>988</v>
      </c>
      <c r="L97" s="93">
        <v>321</v>
      </c>
      <c r="M97" s="93">
        <v>1095</v>
      </c>
      <c r="N97" s="93">
        <v>6327</v>
      </c>
      <c r="O97" s="93" t="s">
        <v>449</v>
      </c>
      <c r="P97" s="93">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3">
        <v>386</v>
      </c>
      <c r="K98" s="93">
        <v>489</v>
      </c>
      <c r="L98" s="93">
        <v>193</v>
      </c>
      <c r="M98" s="93">
        <v>531</v>
      </c>
      <c r="N98" s="93">
        <v>2493</v>
      </c>
      <c r="O98" s="93" t="s">
        <v>450</v>
      </c>
      <c r="P98" s="93">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3">
        <v>152</v>
      </c>
      <c r="K99" s="93">
        <v>195</v>
      </c>
      <c r="L99" s="93">
        <v>88</v>
      </c>
      <c r="M99" s="93">
        <v>216</v>
      </c>
      <c r="N99" s="93">
        <v>2946</v>
      </c>
      <c r="O99" s="93" t="s">
        <v>451</v>
      </c>
      <c r="P99" s="93">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3">
        <v>94</v>
      </c>
      <c r="K100" s="93">
        <v>115</v>
      </c>
      <c r="L100" s="93">
        <v>55</v>
      </c>
      <c r="M100" s="93">
        <v>116</v>
      </c>
      <c r="N100" s="93">
        <v>2196</v>
      </c>
      <c r="O100" s="93" t="s">
        <v>452</v>
      </c>
      <c r="P100" s="93">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3">
        <v>45</v>
      </c>
      <c r="K101" s="93">
        <v>55</v>
      </c>
      <c r="L101" s="93">
        <v>33</v>
      </c>
      <c r="M101" s="93">
        <v>54</v>
      </c>
      <c r="N101" s="93">
        <v>1473</v>
      </c>
      <c r="O101" s="93" t="s">
        <v>453</v>
      </c>
      <c r="P101" s="93">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3">
        <v>24</v>
      </c>
      <c r="K102" s="93">
        <v>28</v>
      </c>
      <c r="L102" s="93">
        <v>16</v>
      </c>
      <c r="M102" s="93">
        <v>27</v>
      </c>
      <c r="N102" s="93">
        <v>763</v>
      </c>
      <c r="O102" s="93" t="s">
        <v>454</v>
      </c>
      <c r="P102" s="93">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3">
        <v>12</v>
      </c>
      <c r="K103" s="93">
        <v>14</v>
      </c>
      <c r="L103" s="93">
        <v>8</v>
      </c>
      <c r="M103" s="93">
        <v>14</v>
      </c>
      <c r="N103" s="93">
        <v>433</v>
      </c>
      <c r="O103" s="93" t="s">
        <v>455</v>
      </c>
      <c r="P103" s="93">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3">
        <v>6</v>
      </c>
      <c r="K104" s="93">
        <v>7</v>
      </c>
      <c r="L104" s="93">
        <v>4</v>
      </c>
      <c r="M104" s="93">
        <v>7</v>
      </c>
      <c r="N104" s="93">
        <v>188</v>
      </c>
      <c r="O104" s="93" t="s">
        <v>456</v>
      </c>
      <c r="P104" s="93">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3">
        <v>3</v>
      </c>
      <c r="K105" s="93">
        <v>4</v>
      </c>
      <c r="L105" s="93">
        <v>3</v>
      </c>
      <c r="M105" s="93">
        <v>4</v>
      </c>
      <c r="N105" s="93">
        <v>114</v>
      </c>
      <c r="O105" s="93" t="s">
        <v>457</v>
      </c>
      <c r="P105" s="93">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3">
        <v>2</v>
      </c>
      <c r="K106" s="93">
        <v>2</v>
      </c>
      <c r="L106" s="93">
        <v>1</v>
      </c>
      <c r="M106" s="93">
        <v>2</v>
      </c>
      <c r="N106" s="93">
        <v>54</v>
      </c>
      <c r="O106" s="93" t="s">
        <v>458</v>
      </c>
      <c r="P106" s="93">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3">
        <v>1</v>
      </c>
      <c r="K107" s="93">
        <v>1</v>
      </c>
      <c r="L107" s="93">
        <v>1</v>
      </c>
      <c r="M107" s="93">
        <v>1</v>
      </c>
      <c r="N107" s="93">
        <v>30</v>
      </c>
      <c r="O107" s="93" t="s">
        <v>459</v>
      </c>
      <c r="P107" s="93">
        <v>47448064</v>
      </c>
    </row>
    <row r="108" spans="1:16" x14ac:dyDescent="0.45">
      <c r="C108" s="93"/>
      <c r="J108" s="93"/>
      <c r="K108" s="93"/>
      <c r="L108" s="93"/>
      <c r="M108" s="93"/>
      <c r="N108" s="93"/>
      <c r="O108" s="93"/>
    </row>
    <row r="109" spans="1:16" x14ac:dyDescent="0.45">
      <c r="C109" s="93"/>
      <c r="J109" s="93"/>
      <c r="K109" s="93"/>
      <c r="L109" s="93"/>
      <c r="M109" s="93"/>
      <c r="N109" s="93"/>
      <c r="O109" s="93"/>
      <c r="P109">
        <f ca="1">P107/1000000/E107</f>
        <v>6.6769945481972055</v>
      </c>
    </row>
    <row r="110" spans="1:16" x14ac:dyDescent="0.45">
      <c r="J110" s="93"/>
      <c r="K110" s="93"/>
      <c r="L110" s="93"/>
      <c r="M110" s="93"/>
      <c r="N110" s="93"/>
      <c r="P110" s="93">
        <f ca="1">C107*D107/E107</f>
        <v>368894.72641973506</v>
      </c>
    </row>
    <row r="111" spans="1:16" x14ac:dyDescent="0.45">
      <c r="C111" s="15"/>
      <c r="D111" s="16"/>
      <c r="J111" s="93"/>
      <c r="K111" s="93"/>
      <c r="L111" s="93"/>
      <c r="M111" s="93"/>
      <c r="N111" s="93"/>
      <c r="O111" s="93"/>
    </row>
    <row r="112" spans="1:16" x14ac:dyDescent="0.45">
      <c r="J112" s="93"/>
      <c r="K112" s="93"/>
      <c r="L112" s="93"/>
      <c r="M112" s="93"/>
      <c r="N112" s="93"/>
    </row>
    <row r="113" spans="1:16" x14ac:dyDescent="0.45">
      <c r="J113" s="93"/>
      <c r="K113" s="93"/>
      <c r="L113" s="93"/>
      <c r="M113" s="93"/>
      <c r="N113" s="93"/>
      <c r="O113" s="14" t="s">
        <v>535</v>
      </c>
    </row>
    <row r="114" spans="1:16" x14ac:dyDescent="0.45">
      <c r="J114" s="93"/>
      <c r="K114" s="93"/>
      <c r="L114" s="93"/>
      <c r="M114" s="93"/>
      <c r="N114" s="93"/>
      <c r="O114" t="s">
        <v>541</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9"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3">
        <v>23129</v>
      </c>
      <c r="K116" s="93">
        <v>32567</v>
      </c>
      <c r="L116" s="93">
        <v>1060</v>
      </c>
      <c r="M116" s="93">
        <v>32883</v>
      </c>
      <c r="N116" s="93">
        <v>19360</v>
      </c>
      <c r="O116" s="93" t="s">
        <v>460</v>
      </c>
      <c r="P116" s="93">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3">
        <v>21136</v>
      </c>
      <c r="K117" s="93">
        <v>29209</v>
      </c>
      <c r="L117" s="93">
        <v>993</v>
      </c>
      <c r="M117" s="93">
        <v>30237</v>
      </c>
      <c r="N117" s="93">
        <v>17751</v>
      </c>
      <c r="O117" s="93" t="s">
        <v>461</v>
      </c>
      <c r="P117" s="93">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3">
        <v>18107</v>
      </c>
      <c r="K118" s="93">
        <v>24985</v>
      </c>
      <c r="L118" s="93">
        <v>945</v>
      </c>
      <c r="M118" s="93">
        <v>26307</v>
      </c>
      <c r="N118" s="93">
        <v>16402</v>
      </c>
      <c r="O118" s="93" t="s">
        <v>462</v>
      </c>
      <c r="P118" s="93">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3">
        <v>14234</v>
      </c>
      <c r="K119" s="93">
        <v>19399</v>
      </c>
      <c r="L119" s="93">
        <v>930</v>
      </c>
      <c r="M119" s="93">
        <v>20933</v>
      </c>
      <c r="N119" s="93">
        <v>14253</v>
      </c>
      <c r="O119" s="93" t="s">
        <v>463</v>
      </c>
      <c r="P119" s="93">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3">
        <v>9699</v>
      </c>
      <c r="K120" s="93">
        <v>13398</v>
      </c>
      <c r="L120" s="93">
        <v>844</v>
      </c>
      <c r="M120" s="93">
        <v>15045</v>
      </c>
      <c r="N120" s="93">
        <v>11533</v>
      </c>
      <c r="O120" s="93" t="s">
        <v>464</v>
      </c>
      <c r="P120" s="93">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3">
        <v>6515</v>
      </c>
      <c r="K121" s="93">
        <v>8299</v>
      </c>
      <c r="L121" s="93">
        <v>730</v>
      </c>
      <c r="M121" s="93">
        <v>9464</v>
      </c>
      <c r="N121" s="93">
        <v>8855</v>
      </c>
      <c r="O121" s="93" t="s">
        <v>465</v>
      </c>
      <c r="P121" s="93">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3">
        <v>3708</v>
      </c>
      <c r="K122" s="93">
        <v>4578</v>
      </c>
      <c r="L122" s="93">
        <v>469</v>
      </c>
      <c r="M122" s="93">
        <v>5436</v>
      </c>
      <c r="N122" s="93">
        <v>5471</v>
      </c>
      <c r="O122" s="93" t="s">
        <v>466</v>
      </c>
      <c r="P122" s="93">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3">
        <v>1987</v>
      </c>
      <c r="K123" s="93">
        <v>2527</v>
      </c>
      <c r="L123" s="93">
        <v>209</v>
      </c>
      <c r="M123" s="93">
        <v>2825</v>
      </c>
      <c r="N123" s="93">
        <v>3511</v>
      </c>
      <c r="O123" s="93" t="s">
        <v>467</v>
      </c>
      <c r="P123" s="93">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3">
        <v>993</v>
      </c>
      <c r="K124" s="93">
        <v>1240</v>
      </c>
      <c r="L124" s="93">
        <v>68</v>
      </c>
      <c r="M124" s="93">
        <v>1479</v>
      </c>
      <c r="N124" s="93">
        <v>1875</v>
      </c>
      <c r="O124" s="93" t="s">
        <v>468</v>
      </c>
      <c r="P124" s="93">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3">
        <v>514</v>
      </c>
      <c r="K125" s="93">
        <v>638</v>
      </c>
      <c r="L125" s="93">
        <v>19</v>
      </c>
      <c r="M125" s="93">
        <v>667</v>
      </c>
      <c r="N125" s="93">
        <v>1032</v>
      </c>
      <c r="O125" s="93" t="s">
        <v>469</v>
      </c>
      <c r="P125" s="93">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3">
        <v>246</v>
      </c>
      <c r="K126" s="93">
        <v>309</v>
      </c>
      <c r="L126" s="93">
        <v>5</v>
      </c>
      <c r="M126" s="93">
        <v>337</v>
      </c>
      <c r="N126" s="93">
        <v>483</v>
      </c>
      <c r="O126" s="93" t="s">
        <v>470</v>
      </c>
      <c r="P126" s="93">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3">
        <v>124</v>
      </c>
      <c r="K127" s="93">
        <v>152</v>
      </c>
      <c r="L127" s="93">
        <v>2</v>
      </c>
      <c r="M127" s="93">
        <v>160</v>
      </c>
      <c r="N127" s="93">
        <v>245</v>
      </c>
      <c r="O127" s="93" t="s">
        <v>471</v>
      </c>
      <c r="P127" s="93">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3">
        <v>61</v>
      </c>
      <c r="K128" s="93">
        <v>77</v>
      </c>
      <c r="L128" s="93">
        <v>1</v>
      </c>
      <c r="M128" s="93">
        <v>75</v>
      </c>
      <c r="N128" s="93">
        <v>116</v>
      </c>
      <c r="O128" s="93" t="s">
        <v>472</v>
      </c>
      <c r="P128" s="93">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3">
        <v>31</v>
      </c>
      <c r="K129" s="93">
        <v>38</v>
      </c>
      <c r="L129" s="93">
        <v>1</v>
      </c>
      <c r="M129" s="93">
        <v>37</v>
      </c>
      <c r="N129" s="93">
        <v>62</v>
      </c>
      <c r="O129" s="93" t="s">
        <v>473</v>
      </c>
      <c r="P129" s="93">
        <v>1114120</v>
      </c>
    </row>
    <row r="130" spans="1:16" x14ac:dyDescent="0.45">
      <c r="J130" s="93"/>
      <c r="K130" s="93"/>
      <c r="L130" s="93"/>
      <c r="M130" s="93"/>
      <c r="N130" s="93"/>
    </row>
    <row r="131" spans="1:16" x14ac:dyDescent="0.45">
      <c r="J131" s="93"/>
      <c r="K131" s="93"/>
      <c r="L131" s="93"/>
      <c r="M131" s="93"/>
      <c r="N131" s="93"/>
    </row>
    <row r="132" spans="1:16" x14ac:dyDescent="0.45">
      <c r="J132" s="93"/>
      <c r="K132" s="93"/>
      <c r="L132" s="93"/>
      <c r="M132" s="93"/>
      <c r="N132" s="93"/>
      <c r="P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row>
    <row r="140" spans="1:16" x14ac:dyDescent="0.45">
      <c r="J140" s="93"/>
      <c r="K140" s="93"/>
      <c r="L140" s="93"/>
      <c r="M140" s="93"/>
      <c r="N140" s="93"/>
      <c r="O140" s="14" t="s">
        <v>536</v>
      </c>
    </row>
    <row r="141" spans="1:16" x14ac:dyDescent="0.45">
      <c r="J141" s="93"/>
      <c r="K141" s="93"/>
      <c r="L141" s="93"/>
      <c r="M141" s="93"/>
      <c r="N141" s="93"/>
      <c r="O141" t="s">
        <v>542</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9" t="str">
        <f ca="1"/>
        <v>NCalls
CSV.jl
v0.8.5+</v>
      </c>
      <c r="O142" s="12" t="s">
        <v>14</v>
      </c>
      <c r="P142" s="12" t="s">
        <v>15</v>
      </c>
    </row>
    <row r="143" spans="1:16" x14ac:dyDescent="0.45">
      <c r="A143" s="93" cm="1">
        <f t="array" aca="1" ref="A143:A157" ca="1">LEN(B143:B157)</f>
        <v>1</v>
      </c>
      <c r="B143" t="s">
        <v>16</v>
      </c>
      <c r="C143" s="93">
        <v>1024</v>
      </c>
      <c r="D143">
        <v>8</v>
      </c>
      <c r="E143">
        <v>1.3592645380452703E-2</v>
      </c>
      <c r="F143">
        <v>9.3176350093124097E-3</v>
      </c>
      <c r="G143">
        <v>2.8255874011287398E-2</v>
      </c>
      <c r="H143">
        <v>6.752051147098927E-3</v>
      </c>
      <c r="I143">
        <v>1.364256480218281E-3</v>
      </c>
      <c r="J143" s="93">
        <v>368</v>
      </c>
      <c r="K143" s="93">
        <v>537</v>
      </c>
      <c r="L143" s="93">
        <v>177</v>
      </c>
      <c r="M143" s="93">
        <v>741</v>
      </c>
      <c r="N143" s="93">
        <v>3665</v>
      </c>
      <c r="O143" s="93" t="s">
        <v>474</v>
      </c>
      <c r="P143" s="93">
        <v>17408</v>
      </c>
    </row>
    <row r="144" spans="1:16" x14ac:dyDescent="0.45">
      <c r="A144" s="93">
        <f ca="1"/>
        <v>2</v>
      </c>
      <c r="B144" t="s">
        <v>17</v>
      </c>
      <c r="C144" s="93">
        <v>1024</v>
      </c>
      <c r="D144">
        <v>8</v>
      </c>
      <c r="E144">
        <v>1.4903866172119083E-2</v>
      </c>
      <c r="F144">
        <v>1.3641120980928933E-2</v>
      </c>
      <c r="G144">
        <v>3.6864261029383186E-2</v>
      </c>
      <c r="H144">
        <v>8.8689264184271047E-3</v>
      </c>
      <c r="I144">
        <v>2.6033316845077204E-3</v>
      </c>
      <c r="J144" s="93">
        <v>337</v>
      </c>
      <c r="K144" s="93">
        <v>367</v>
      </c>
      <c r="L144" s="93">
        <v>136</v>
      </c>
      <c r="M144" s="93">
        <v>564</v>
      </c>
      <c r="N144" s="93">
        <v>1921</v>
      </c>
      <c r="O144" s="93" t="s">
        <v>475</v>
      </c>
      <c r="P144" s="93">
        <v>25600</v>
      </c>
    </row>
    <row r="145" spans="1:16" x14ac:dyDescent="0.45">
      <c r="A145" s="93">
        <f ca="1"/>
        <v>4</v>
      </c>
      <c r="B145" t="s">
        <v>18</v>
      </c>
      <c r="C145" s="93">
        <v>1024</v>
      </c>
      <c r="D145">
        <v>8</v>
      </c>
      <c r="E145">
        <v>1.8342290476182879E-2</v>
      </c>
      <c r="F145">
        <v>1.3268829177716433E-2</v>
      </c>
      <c r="G145">
        <v>1.1449958999990486</v>
      </c>
      <c r="H145">
        <v>9.2137777163993576E-3</v>
      </c>
      <c r="I145">
        <v>2.742965371061713E-3</v>
      </c>
      <c r="J145" s="93">
        <v>273</v>
      </c>
      <c r="K145" s="93">
        <v>377</v>
      </c>
      <c r="L145" s="93">
        <v>10</v>
      </c>
      <c r="M145" s="93">
        <v>543</v>
      </c>
      <c r="N145" s="93">
        <v>1848</v>
      </c>
      <c r="O145" s="93" t="s">
        <v>476</v>
      </c>
      <c r="P145" s="93">
        <v>41984</v>
      </c>
    </row>
    <row r="146" spans="1:16" x14ac:dyDescent="0.45">
      <c r="A146" s="93">
        <f ca="1"/>
        <v>8</v>
      </c>
      <c r="B146" t="s">
        <v>19</v>
      </c>
      <c r="C146" s="93">
        <v>1024</v>
      </c>
      <c r="D146">
        <v>8</v>
      </c>
      <c r="E146">
        <v>1.8600280297373518E-2</v>
      </c>
      <c r="F146">
        <v>1.3647337874657111E-2</v>
      </c>
      <c r="G146">
        <v>3.9433200787487035E-2</v>
      </c>
      <c r="H146">
        <v>1.1777266823508612E-2</v>
      </c>
      <c r="I146">
        <v>1.7979144192736426E-3</v>
      </c>
      <c r="J146" s="93">
        <v>269</v>
      </c>
      <c r="K146" s="93">
        <v>367</v>
      </c>
      <c r="L146" s="93">
        <v>127</v>
      </c>
      <c r="M146" s="93">
        <v>425</v>
      </c>
      <c r="N146" s="93">
        <v>2781</v>
      </c>
      <c r="O146" s="93" t="s">
        <v>477</v>
      </c>
      <c r="P146" s="93">
        <v>74752</v>
      </c>
    </row>
    <row r="147" spans="1:16" x14ac:dyDescent="0.45">
      <c r="A147" s="93">
        <f ca="1"/>
        <v>16</v>
      </c>
      <c r="B147" t="s">
        <v>20</v>
      </c>
      <c r="C147" s="93">
        <v>1024</v>
      </c>
      <c r="D147">
        <v>8</v>
      </c>
      <c r="E147">
        <v>2.3119970506917116E-2</v>
      </c>
      <c r="F147">
        <v>1.5007355688631251E-2</v>
      </c>
      <c r="G147">
        <v>3.2076674359044634E-2</v>
      </c>
      <c r="H147">
        <v>1.379736418732873E-2</v>
      </c>
      <c r="I147">
        <v>1.3818734256758089E-3</v>
      </c>
      <c r="J147" s="93">
        <v>217</v>
      </c>
      <c r="K147" s="93">
        <v>334</v>
      </c>
      <c r="L147" s="93">
        <v>156</v>
      </c>
      <c r="M147" s="93">
        <v>363</v>
      </c>
      <c r="N147" s="93">
        <v>3619</v>
      </c>
      <c r="O147" s="93" t="s">
        <v>478</v>
      </c>
      <c r="P147" s="93">
        <v>140288</v>
      </c>
    </row>
    <row r="148" spans="1:16" x14ac:dyDescent="0.45">
      <c r="A148" s="93">
        <f ca="1"/>
        <v>32</v>
      </c>
      <c r="B148" t="s">
        <v>21</v>
      </c>
      <c r="C148" s="93">
        <v>1024</v>
      </c>
      <c r="D148">
        <v>8</v>
      </c>
      <c r="E148">
        <v>2.7855357777783259E-2</v>
      </c>
      <c r="F148">
        <v>2.3952259523849492E-2</v>
      </c>
      <c r="G148">
        <v>3.4625315172336836E-2</v>
      </c>
      <c r="H148">
        <v>2.3419985046776698E-2</v>
      </c>
      <c r="I148">
        <v>1.85459940652819E-3</v>
      </c>
      <c r="J148" s="93">
        <v>180</v>
      </c>
      <c r="K148" s="93">
        <v>210</v>
      </c>
      <c r="L148" s="93">
        <v>145</v>
      </c>
      <c r="M148" s="93">
        <v>214</v>
      </c>
      <c r="N148" s="93">
        <v>2696</v>
      </c>
      <c r="O148" s="93" t="s">
        <v>479</v>
      </c>
      <c r="P148" s="93">
        <v>271360</v>
      </c>
    </row>
    <row r="149" spans="1:16" x14ac:dyDescent="0.45">
      <c r="A149" s="93">
        <f ca="1"/>
        <v>64</v>
      </c>
      <c r="B149" t="s">
        <v>22</v>
      </c>
      <c r="C149" s="93">
        <v>1024</v>
      </c>
      <c r="D149">
        <v>8</v>
      </c>
      <c r="E149">
        <v>4.3952792105285382E-2</v>
      </c>
      <c r="F149">
        <v>3.7229404444439784E-2</v>
      </c>
      <c r="G149">
        <v>3.6734370802920892E-2</v>
      </c>
      <c r="H149">
        <v>4.0182366400025787E-2</v>
      </c>
      <c r="I149">
        <v>2.5863494596905399E-3</v>
      </c>
      <c r="J149" s="93">
        <v>114</v>
      </c>
      <c r="K149" s="93">
        <v>135</v>
      </c>
      <c r="L149" s="93">
        <v>137</v>
      </c>
      <c r="M149" s="93">
        <v>125</v>
      </c>
      <c r="N149" s="93">
        <v>1934</v>
      </c>
      <c r="O149" s="93" t="s">
        <v>480</v>
      </c>
      <c r="P149" s="93">
        <v>533504</v>
      </c>
    </row>
    <row r="150" spans="1:16" x14ac:dyDescent="0.45">
      <c r="A150" s="93">
        <f ca="1"/>
        <v>128</v>
      </c>
      <c r="B150" t="s">
        <v>23</v>
      </c>
      <c r="C150" s="93">
        <v>1024</v>
      </c>
      <c r="D150">
        <v>8</v>
      </c>
      <c r="E150">
        <v>7.1190242253450525E-2</v>
      </c>
      <c r="F150">
        <v>6.4360888461427138E-2</v>
      </c>
      <c r="G150">
        <v>4.3912635087811701E-2</v>
      </c>
      <c r="H150">
        <v>7.3403976811475688E-2</v>
      </c>
      <c r="I150">
        <v>2.4955089458686386E-3</v>
      </c>
      <c r="J150" s="93">
        <v>71</v>
      </c>
      <c r="K150" s="93">
        <v>78</v>
      </c>
      <c r="L150" s="93">
        <v>114</v>
      </c>
      <c r="M150" s="93">
        <v>69</v>
      </c>
      <c r="N150" s="93">
        <v>2004</v>
      </c>
      <c r="O150" s="93" t="s">
        <v>481</v>
      </c>
      <c r="P150" s="93">
        <v>1057792</v>
      </c>
    </row>
    <row r="151" spans="1:16" x14ac:dyDescent="0.45">
      <c r="A151" s="93">
        <f ca="1"/>
        <v>256</v>
      </c>
      <c r="B151" t="s">
        <v>24</v>
      </c>
      <c r="C151" s="93">
        <v>1024</v>
      </c>
      <c r="D151">
        <v>8</v>
      </c>
      <c r="E151">
        <v>0.12713753499992891</v>
      </c>
      <c r="F151">
        <v>0.12408128780491719</v>
      </c>
      <c r="G151">
        <v>5.7669193103532149E-2</v>
      </c>
      <c r="H151">
        <v>0.14306559142839562</v>
      </c>
      <c r="I151">
        <v>4.0428455355867032E-3</v>
      </c>
      <c r="J151" s="93">
        <v>40</v>
      </c>
      <c r="K151" s="93">
        <v>41</v>
      </c>
      <c r="L151" s="93">
        <v>87</v>
      </c>
      <c r="M151" s="93">
        <v>35</v>
      </c>
      <c r="N151" s="93">
        <v>1237</v>
      </c>
      <c r="O151" s="93" t="s">
        <v>482</v>
      </c>
      <c r="P151" s="93">
        <v>2106368</v>
      </c>
    </row>
    <row r="152" spans="1:16" x14ac:dyDescent="0.45">
      <c r="A152" s="93">
        <f ca="1"/>
        <v>512</v>
      </c>
      <c r="B152" t="s">
        <v>25</v>
      </c>
      <c r="C152" s="93">
        <v>1024</v>
      </c>
      <c r="D152">
        <v>8</v>
      </c>
      <c r="E152">
        <v>0.23767884090921143</v>
      </c>
      <c r="F152">
        <v>0.23129758181841514</v>
      </c>
      <c r="G152">
        <v>9.4801241509453835E-2</v>
      </c>
      <c r="H152">
        <v>0.28116996111121906</v>
      </c>
      <c r="I152">
        <v>1.0026052146254178E-2</v>
      </c>
      <c r="J152" s="93">
        <v>22</v>
      </c>
      <c r="K152" s="93">
        <v>22</v>
      </c>
      <c r="L152" s="93">
        <v>53</v>
      </c>
      <c r="M152" s="93">
        <v>18</v>
      </c>
      <c r="N152" s="93">
        <v>499</v>
      </c>
      <c r="O152" s="93" t="s">
        <v>483</v>
      </c>
      <c r="P152" s="93">
        <v>4203520</v>
      </c>
    </row>
    <row r="153" spans="1:16" x14ac:dyDescent="0.45">
      <c r="A153" s="93">
        <f ca="1"/>
        <v>1024</v>
      </c>
      <c r="B153" t="s">
        <v>26</v>
      </c>
      <c r="C153" s="93">
        <v>1024</v>
      </c>
      <c r="D153">
        <v>8</v>
      </c>
      <c r="E153">
        <v>0.45954294545464852</v>
      </c>
      <c r="F153">
        <v>0.44919445833268884</v>
      </c>
      <c r="G153">
        <v>0.20433770800009371</v>
      </c>
      <c r="H153">
        <v>0.56166161111226154</v>
      </c>
      <c r="I153">
        <v>9.9365077321491545E-3</v>
      </c>
      <c r="J153" s="93">
        <v>11</v>
      </c>
      <c r="K153" s="93">
        <v>12</v>
      </c>
      <c r="L153" s="93">
        <v>25</v>
      </c>
      <c r="M153" s="93">
        <v>9</v>
      </c>
      <c r="N153" s="93">
        <v>504</v>
      </c>
      <c r="O153" s="93" t="s">
        <v>484</v>
      </c>
      <c r="P153" s="93">
        <v>8397824</v>
      </c>
    </row>
    <row r="154" spans="1:16" x14ac:dyDescent="0.45">
      <c r="A154" s="93">
        <f ca="1"/>
        <v>2048</v>
      </c>
      <c r="B154" t="s">
        <v>27</v>
      </c>
      <c r="C154" s="93">
        <v>1024</v>
      </c>
      <c r="D154">
        <v>8</v>
      </c>
      <c r="E154">
        <v>0.91810576666709187</v>
      </c>
      <c r="F154">
        <v>0.89113098333230789</v>
      </c>
      <c r="G154">
        <v>0.60469360000085237</v>
      </c>
      <c r="H154">
        <v>1.1203149600012694</v>
      </c>
      <c r="I154">
        <v>2.1982456508435701E-2</v>
      </c>
      <c r="J154" s="93">
        <v>6</v>
      </c>
      <c r="K154" s="93">
        <v>6</v>
      </c>
      <c r="L154" s="93">
        <v>9</v>
      </c>
      <c r="M154" s="93">
        <v>5</v>
      </c>
      <c r="N154" s="93">
        <v>228</v>
      </c>
      <c r="O154" s="93" t="s">
        <v>485</v>
      </c>
      <c r="P154" s="93">
        <v>16786432</v>
      </c>
    </row>
    <row r="155" spans="1:16" x14ac:dyDescent="0.45">
      <c r="A155" s="93">
        <f ca="1"/>
        <v>4096</v>
      </c>
      <c r="B155" t="s">
        <v>28</v>
      </c>
      <c r="C155" s="93">
        <v>1024</v>
      </c>
      <c r="D155">
        <v>8</v>
      </c>
      <c r="E155">
        <v>1.8501382000007045</v>
      </c>
      <c r="F155">
        <v>2.0695369666646002</v>
      </c>
      <c r="G155">
        <v>2.9865907999992487</v>
      </c>
      <c r="H155">
        <v>2.8137236999973538</v>
      </c>
      <c r="I155">
        <v>5.067999839782715E-2</v>
      </c>
      <c r="J155" s="93">
        <v>3</v>
      </c>
      <c r="K155" s="93">
        <v>3</v>
      </c>
      <c r="L155" s="93">
        <v>2</v>
      </c>
      <c r="M155" s="93">
        <v>2</v>
      </c>
      <c r="N155" s="93">
        <v>100</v>
      </c>
      <c r="O155" s="93" t="s">
        <v>486</v>
      </c>
      <c r="P155" s="93">
        <v>33563648</v>
      </c>
    </row>
    <row r="156" spans="1:16" x14ac:dyDescent="0.45">
      <c r="A156" s="93">
        <f ca="1"/>
        <v>8192</v>
      </c>
      <c r="B156" t="s">
        <v>29</v>
      </c>
      <c r="C156" s="93">
        <v>1024</v>
      </c>
      <c r="D156">
        <v>8</v>
      </c>
      <c r="E156">
        <v>3.822518900000432</v>
      </c>
      <c r="F156">
        <v>3.8516308999969624</v>
      </c>
      <c r="G156">
        <v>8.9701028999988921</v>
      </c>
      <c r="H156">
        <v>4.9868639499982237</v>
      </c>
      <c r="I156">
        <v>9.8156863567875882E-2</v>
      </c>
      <c r="J156" s="93">
        <v>2</v>
      </c>
      <c r="K156" s="93">
        <v>2</v>
      </c>
      <c r="L156" s="93">
        <v>1</v>
      </c>
      <c r="M156" s="93">
        <v>2</v>
      </c>
      <c r="N156" s="93">
        <v>51</v>
      </c>
      <c r="O156" s="93" t="s">
        <v>487</v>
      </c>
      <c r="P156" s="93">
        <v>67118080</v>
      </c>
    </row>
    <row r="157" spans="1:16" x14ac:dyDescent="0.45">
      <c r="A157" s="93">
        <f ca="1"/>
        <v>16384</v>
      </c>
      <c r="B157" t="s">
        <v>30</v>
      </c>
      <c r="C157" s="93">
        <v>1024</v>
      </c>
      <c r="D157">
        <v>8</v>
      </c>
      <c r="E157">
        <v>8.611970800004201</v>
      </c>
      <c r="F157">
        <v>9.3334349000069778</v>
      </c>
      <c r="G157">
        <v>55.447550600001705</v>
      </c>
      <c r="H157">
        <v>12.620722100007697</v>
      </c>
      <c r="I157">
        <v>0.14027778307596842</v>
      </c>
      <c r="J157" s="93">
        <v>1</v>
      </c>
      <c r="K157" s="93">
        <v>1</v>
      </c>
      <c r="L157" s="93">
        <v>1</v>
      </c>
      <c r="M157" s="93">
        <v>1</v>
      </c>
      <c r="N157" s="93">
        <v>36</v>
      </c>
      <c r="O157" s="93" t="s">
        <v>488</v>
      </c>
      <c r="P157" s="93">
        <v>134226944</v>
      </c>
    </row>
    <row r="158" spans="1:16" x14ac:dyDescent="0.45">
      <c r="J158" s="93"/>
      <c r="K158" s="93"/>
      <c r="L158" s="93"/>
      <c r="M158" s="93"/>
      <c r="N158" s="93"/>
    </row>
    <row r="159" spans="1:16" x14ac:dyDescent="0.45">
      <c r="J159" s="93"/>
      <c r="K159" s="93"/>
      <c r="L159" s="93"/>
      <c r="M159" s="93"/>
      <c r="N159" s="93"/>
      <c r="P159">
        <f ca="1">P157/1000000/E157</f>
        <v>15.586089074980901</v>
      </c>
    </row>
    <row r="160" spans="1:16" x14ac:dyDescent="0.45">
      <c r="J160" s="93"/>
      <c r="K160" s="93"/>
      <c r="L160" s="93"/>
      <c r="M160" s="93"/>
      <c r="N160" s="93"/>
      <c r="P160" s="93">
        <f ca="1">C157*D157/E157</f>
        <v>951.23406595805034</v>
      </c>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row>
    <row r="167" spans="1:16" x14ac:dyDescent="0.45">
      <c r="J167" s="93"/>
      <c r="K167" s="93"/>
      <c r="L167" s="93"/>
      <c r="M167" s="93"/>
      <c r="N167" s="93"/>
      <c r="O167" s="14" t="s">
        <v>537</v>
      </c>
    </row>
    <row r="168" spans="1:16" ht="57" x14ac:dyDescent="0.45">
      <c r="J168" s="93"/>
      <c r="K168" s="93"/>
      <c r="L168" s="93"/>
      <c r="M168" s="93"/>
      <c r="N168" s="93"/>
      <c r="O168" s="65" t="s">
        <v>543</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9" t="str">
        <f ca="1"/>
        <v>NCalls
CSV.jl
v0.8.5+</v>
      </c>
      <c r="O169" s="12" t="s">
        <v>14</v>
      </c>
      <c r="P169" s="12" t="s">
        <v>15</v>
      </c>
    </row>
    <row r="170" spans="1:16" x14ac:dyDescent="0.45">
      <c r="A170" s="93">
        <v>3</v>
      </c>
      <c r="B170" t="s">
        <v>31</v>
      </c>
      <c r="C170" s="93">
        <v>1024</v>
      </c>
      <c r="D170">
        <v>8</v>
      </c>
      <c r="E170">
        <v>3.1305731874999763E-2</v>
      </c>
      <c r="F170">
        <v>2.541133350251552E-2</v>
      </c>
      <c r="G170">
        <v>5.244081874995269E-2</v>
      </c>
      <c r="H170">
        <v>1.1985006459322189E-2</v>
      </c>
      <c r="I170">
        <v>2.2690562284576913E-3</v>
      </c>
      <c r="J170" s="93">
        <v>160</v>
      </c>
      <c r="K170" s="93">
        <v>197</v>
      </c>
      <c r="L170" s="93">
        <v>96</v>
      </c>
      <c r="M170" s="93">
        <v>418</v>
      </c>
      <c r="N170" s="93">
        <v>2204</v>
      </c>
      <c r="O170" s="62" t="s">
        <v>489</v>
      </c>
      <c r="P170" s="93">
        <v>66560</v>
      </c>
    </row>
    <row r="171" spans="1:16" x14ac:dyDescent="0.45">
      <c r="A171" s="93">
        <v>4</v>
      </c>
      <c r="B171" t="s">
        <v>32</v>
      </c>
      <c r="C171" s="93">
        <v>1024</v>
      </c>
      <c r="D171">
        <v>8</v>
      </c>
      <c r="E171">
        <v>3.285550849673527E-2</v>
      </c>
      <c r="F171">
        <v>2.5984185492276657E-2</v>
      </c>
      <c r="G171">
        <v>5.4808544565236407E-2</v>
      </c>
      <c r="H171">
        <v>1.291413865981236E-2</v>
      </c>
      <c r="I171">
        <v>2.2025539821488695E-3</v>
      </c>
      <c r="J171" s="93">
        <v>153</v>
      </c>
      <c r="K171" s="93">
        <v>193</v>
      </c>
      <c r="L171" s="93">
        <v>92</v>
      </c>
      <c r="M171" s="93">
        <v>388</v>
      </c>
      <c r="N171" s="93">
        <v>2271</v>
      </c>
      <c r="O171" s="93" t="s">
        <v>490</v>
      </c>
      <c r="P171" s="93">
        <v>74752</v>
      </c>
    </row>
    <row r="172" spans="1:16" x14ac:dyDescent="0.45">
      <c r="A172" s="93">
        <v>6</v>
      </c>
      <c r="B172" t="s">
        <v>33</v>
      </c>
      <c r="C172" s="93">
        <v>1024</v>
      </c>
      <c r="D172">
        <v>8</v>
      </c>
      <c r="E172">
        <v>3.2824767973948135E-2</v>
      </c>
      <c r="F172">
        <v>2.7283601630425317E-2</v>
      </c>
      <c r="G172">
        <v>5.4067881720457275E-2</v>
      </c>
      <c r="H172">
        <v>1.3901905555556166E-2</v>
      </c>
      <c r="I172">
        <v>2.303546719263359E-3</v>
      </c>
      <c r="J172" s="93">
        <v>153</v>
      </c>
      <c r="K172" s="93">
        <v>184</v>
      </c>
      <c r="L172" s="93">
        <v>93</v>
      </c>
      <c r="M172" s="93">
        <v>360</v>
      </c>
      <c r="N172" s="93">
        <v>2171</v>
      </c>
      <c r="O172" s="93" t="s">
        <v>491</v>
      </c>
      <c r="P172" s="93">
        <v>91136</v>
      </c>
    </row>
    <row r="173" spans="1:16" x14ac:dyDescent="0.45">
      <c r="A173" s="93">
        <v>10</v>
      </c>
      <c r="B173" t="s">
        <v>34</v>
      </c>
      <c r="C173" s="93">
        <v>1024</v>
      </c>
      <c r="D173">
        <v>8</v>
      </c>
      <c r="E173">
        <v>3.3634569127430618E-2</v>
      </c>
      <c r="F173">
        <v>3.2582551298750713E-2</v>
      </c>
      <c r="G173">
        <v>5.6208959550582388E-2</v>
      </c>
      <c r="H173">
        <v>1.6059269551288499E-2</v>
      </c>
      <c r="I173">
        <v>1.7024174327545114E-3</v>
      </c>
      <c r="J173" s="93">
        <v>149</v>
      </c>
      <c r="K173" s="93">
        <v>154</v>
      </c>
      <c r="L173" s="93">
        <v>89</v>
      </c>
      <c r="M173" s="93">
        <v>312</v>
      </c>
      <c r="N173" s="93">
        <v>2937</v>
      </c>
      <c r="O173" s="93" t="s">
        <v>492</v>
      </c>
      <c r="P173" s="93">
        <v>123904</v>
      </c>
    </row>
    <row r="174" spans="1:16" x14ac:dyDescent="0.45">
      <c r="A174" s="93">
        <v>18</v>
      </c>
      <c r="B174" t="s">
        <v>35</v>
      </c>
      <c r="C174" s="93">
        <v>1024</v>
      </c>
      <c r="D174">
        <v>8</v>
      </c>
      <c r="E174">
        <v>3.8974220930240402E-2</v>
      </c>
      <c r="F174">
        <v>3.2935423026317856E-2</v>
      </c>
      <c r="G174">
        <v>5.7320277272744781E-2</v>
      </c>
      <c r="H174">
        <v>2.1077292857159952E-2</v>
      </c>
      <c r="I174">
        <v>1.8529084577698228E-3</v>
      </c>
      <c r="J174" s="93">
        <v>129</v>
      </c>
      <c r="K174" s="93">
        <v>152</v>
      </c>
      <c r="L174" s="93">
        <v>88</v>
      </c>
      <c r="M174" s="93">
        <v>238</v>
      </c>
      <c r="N174" s="93">
        <v>2699</v>
      </c>
      <c r="O174" s="93" t="s">
        <v>493</v>
      </c>
      <c r="P174" s="93">
        <v>189440</v>
      </c>
    </row>
    <row r="175" spans="1:16" x14ac:dyDescent="0.45">
      <c r="A175" s="93">
        <v>34</v>
      </c>
      <c r="B175" t="s">
        <v>36</v>
      </c>
      <c r="C175" s="93">
        <v>1024</v>
      </c>
      <c r="D175">
        <v>8</v>
      </c>
      <c r="E175">
        <v>4.4559230973487678E-2</v>
      </c>
      <c r="F175">
        <v>3.9122135937532221E-2</v>
      </c>
      <c r="G175">
        <v>5.4451692391328674E-2</v>
      </c>
      <c r="H175">
        <v>2.9274598837218946E-2</v>
      </c>
      <c r="I175">
        <v>2.866209132661814E-3</v>
      </c>
      <c r="J175" s="93">
        <v>113</v>
      </c>
      <c r="K175" s="93">
        <v>128</v>
      </c>
      <c r="L175" s="93">
        <v>92</v>
      </c>
      <c r="M175" s="93">
        <v>172</v>
      </c>
      <c r="N175" s="93">
        <v>1749</v>
      </c>
      <c r="O175" s="93" t="s">
        <v>494</v>
      </c>
      <c r="P175" s="93">
        <v>320512</v>
      </c>
    </row>
    <row r="176" spans="1:16" x14ac:dyDescent="0.45">
      <c r="A176" s="93">
        <v>66</v>
      </c>
      <c r="B176" t="s">
        <v>37</v>
      </c>
      <c r="C176" s="93">
        <v>1024</v>
      </c>
      <c r="D176">
        <v>8</v>
      </c>
      <c r="E176">
        <v>5.9364470588180292E-2</v>
      </c>
      <c r="F176">
        <v>5.6646414606843741E-2</v>
      </c>
      <c r="G176">
        <v>6.2281138271727182E-2</v>
      </c>
      <c r="H176">
        <v>4.5097736036090331E-2</v>
      </c>
      <c r="I176">
        <v>3.0562347188264061E-3</v>
      </c>
      <c r="J176" s="93">
        <v>85</v>
      </c>
      <c r="K176" s="93">
        <v>89</v>
      </c>
      <c r="L176" s="93">
        <v>81</v>
      </c>
      <c r="M176" s="93">
        <v>111</v>
      </c>
      <c r="N176" s="93">
        <v>1636</v>
      </c>
      <c r="O176" s="93" t="s">
        <v>495</v>
      </c>
      <c r="P176" s="93">
        <v>582656</v>
      </c>
    </row>
    <row r="177" spans="1:16" x14ac:dyDescent="0.45">
      <c r="A177" s="93">
        <v>130</v>
      </c>
      <c r="B177" t="s">
        <v>38</v>
      </c>
      <c r="C177" s="93">
        <v>1024</v>
      </c>
      <c r="D177">
        <v>8</v>
      </c>
      <c r="E177">
        <v>8.6934553448498195E-2</v>
      </c>
      <c r="F177">
        <v>8.5650333898414269E-2</v>
      </c>
      <c r="G177">
        <v>6.8696980821909642E-2</v>
      </c>
      <c r="H177">
        <v>8.0981717741862316E-2</v>
      </c>
      <c r="I177">
        <v>3.271208171059969E-3</v>
      </c>
      <c r="J177" s="93">
        <v>58</v>
      </c>
      <c r="K177" s="93">
        <v>59</v>
      </c>
      <c r="L177" s="93">
        <v>73</v>
      </c>
      <c r="M177" s="93">
        <v>62</v>
      </c>
      <c r="N177" s="93">
        <v>1556</v>
      </c>
      <c r="O177" s="93" t="s">
        <v>496</v>
      </c>
      <c r="P177" s="93">
        <v>1106944</v>
      </c>
    </row>
    <row r="178" spans="1:16" x14ac:dyDescent="0.45">
      <c r="A178" s="93">
        <v>258</v>
      </c>
      <c r="B178" t="s">
        <v>39</v>
      </c>
      <c r="C178" s="93">
        <v>1024</v>
      </c>
      <c r="D178">
        <v>8</v>
      </c>
      <c r="E178">
        <v>0.14646491428554456</v>
      </c>
      <c r="F178">
        <v>0.14596018571423233</v>
      </c>
      <c r="G178">
        <v>8.3531578333349898E-2</v>
      </c>
      <c r="H178">
        <v>0.15027181176479001</v>
      </c>
      <c r="I178">
        <v>5.5465632161650052E-3</v>
      </c>
      <c r="J178" s="93">
        <v>35</v>
      </c>
      <c r="K178" s="93">
        <v>35</v>
      </c>
      <c r="L178" s="93">
        <v>60</v>
      </c>
      <c r="M178" s="93">
        <v>34</v>
      </c>
      <c r="N178" s="93">
        <v>902</v>
      </c>
      <c r="O178" s="93" t="s">
        <v>497</v>
      </c>
      <c r="P178" s="93">
        <v>2155520</v>
      </c>
    </row>
    <row r="179" spans="1:16" x14ac:dyDescent="0.45">
      <c r="A179" s="93">
        <v>514</v>
      </c>
      <c r="B179" t="s">
        <v>40</v>
      </c>
      <c r="C179" s="93">
        <v>1024</v>
      </c>
      <c r="D179">
        <v>8</v>
      </c>
      <c r="E179">
        <v>0.25826641999956335</v>
      </c>
      <c r="F179">
        <v>0.25065528000050108</v>
      </c>
      <c r="G179">
        <v>0.10258105918361178</v>
      </c>
      <c r="H179">
        <v>0.28093264999996692</v>
      </c>
      <c r="I179">
        <v>1.0118342950734396E-2</v>
      </c>
      <c r="J179" s="93">
        <v>20</v>
      </c>
      <c r="K179" s="93">
        <v>20</v>
      </c>
      <c r="L179" s="93">
        <v>49</v>
      </c>
      <c r="M179" s="93">
        <v>18</v>
      </c>
      <c r="N179" s="93">
        <v>507</v>
      </c>
      <c r="O179" s="93" t="s">
        <v>498</v>
      </c>
      <c r="P179" s="93">
        <v>4252672</v>
      </c>
    </row>
    <row r="180" spans="1:16" x14ac:dyDescent="0.45">
      <c r="A180" s="93">
        <v>1026</v>
      </c>
      <c r="B180" t="s">
        <v>41</v>
      </c>
      <c r="C180" s="93">
        <v>1024</v>
      </c>
      <c r="D180">
        <v>8</v>
      </c>
      <c r="E180">
        <v>0.48375008181822277</v>
      </c>
      <c r="F180">
        <v>0.4725308636354219</v>
      </c>
      <c r="G180">
        <v>0.21559962499971638</v>
      </c>
      <c r="H180">
        <v>0.56316710000101011</v>
      </c>
      <c r="I180">
        <v>1.3891667127609253E-2</v>
      </c>
      <c r="J180" s="93">
        <v>11</v>
      </c>
      <c r="K180" s="93">
        <v>11</v>
      </c>
      <c r="L180" s="93">
        <v>24</v>
      </c>
      <c r="M180" s="93">
        <v>9</v>
      </c>
      <c r="N180" s="93">
        <v>360</v>
      </c>
      <c r="O180" s="93" t="s">
        <v>499</v>
      </c>
      <c r="P180" s="93">
        <v>8446976</v>
      </c>
    </row>
    <row r="181" spans="1:16" x14ac:dyDescent="0.45">
      <c r="A181" s="93">
        <v>2050</v>
      </c>
      <c r="B181" t="s">
        <v>42</v>
      </c>
      <c r="C181" s="93">
        <v>1024</v>
      </c>
      <c r="D181">
        <v>8</v>
      </c>
      <c r="E181">
        <v>0.93732011666725157</v>
      </c>
      <c r="F181">
        <v>0.91837723333204246</v>
      </c>
      <c r="G181">
        <v>0.66739249999955064</v>
      </c>
      <c r="H181">
        <v>1.1263910599984228</v>
      </c>
      <c r="I181">
        <v>2.1743478982344917E-2</v>
      </c>
      <c r="J181" s="93">
        <v>6</v>
      </c>
      <c r="K181" s="93">
        <v>6</v>
      </c>
      <c r="L181" s="93">
        <v>8</v>
      </c>
      <c r="M181" s="93">
        <v>5</v>
      </c>
      <c r="N181" s="93">
        <v>230</v>
      </c>
      <c r="O181" s="93" t="s">
        <v>500</v>
      </c>
      <c r="P181" s="93">
        <v>16835584</v>
      </c>
    </row>
    <row r="182" spans="1:16" x14ac:dyDescent="0.45">
      <c r="A182" s="93">
        <v>4098</v>
      </c>
      <c r="B182" t="s">
        <v>43</v>
      </c>
      <c r="C182" s="93">
        <v>1024</v>
      </c>
      <c r="D182">
        <v>8</v>
      </c>
      <c r="E182">
        <v>1.8890639666691034</v>
      </c>
      <c r="F182">
        <v>1.8310705999998997</v>
      </c>
      <c r="G182">
        <v>2.3049906333326362</v>
      </c>
      <c r="H182">
        <v>2.6335487499964074</v>
      </c>
      <c r="I182">
        <v>4.6444444744675246E-2</v>
      </c>
      <c r="J182" s="93">
        <v>3</v>
      </c>
      <c r="K182" s="93">
        <v>3</v>
      </c>
      <c r="L182" s="93">
        <v>3</v>
      </c>
      <c r="M182" s="93">
        <v>2</v>
      </c>
      <c r="N182" s="93">
        <v>108</v>
      </c>
      <c r="O182" s="93" t="s">
        <v>501</v>
      </c>
      <c r="P182" s="93">
        <v>33612800</v>
      </c>
    </row>
    <row r="183" spans="1:16" x14ac:dyDescent="0.45">
      <c r="A183" s="93">
        <v>8194</v>
      </c>
      <c r="B183" t="s">
        <v>44</v>
      </c>
      <c r="C183" s="93">
        <v>1024</v>
      </c>
      <c r="D183">
        <v>8</v>
      </c>
      <c r="E183">
        <v>3.9257716000065557</v>
      </c>
      <c r="F183">
        <v>3.9453989500034368</v>
      </c>
      <c r="G183">
        <v>9.2041736000101082</v>
      </c>
      <c r="H183">
        <v>5.1185378000009223</v>
      </c>
      <c r="I183">
        <v>9.0999999216624675E-2</v>
      </c>
      <c r="J183" s="93">
        <v>2</v>
      </c>
      <c r="K183" s="93">
        <v>2</v>
      </c>
      <c r="L183" s="93">
        <v>1</v>
      </c>
      <c r="M183" s="93">
        <v>2</v>
      </c>
      <c r="N183" s="93">
        <v>56</v>
      </c>
      <c r="O183" s="93" t="s">
        <v>502</v>
      </c>
      <c r="P183" s="93">
        <v>67167232</v>
      </c>
    </row>
    <row r="184" spans="1:16" x14ac:dyDescent="0.45">
      <c r="A184" s="93">
        <v>16386</v>
      </c>
      <c r="B184" t="s">
        <v>45</v>
      </c>
      <c r="C184" s="93">
        <v>1024</v>
      </c>
      <c r="D184">
        <v>8</v>
      </c>
      <c r="E184">
        <v>9.4440240999974776</v>
      </c>
      <c r="F184">
        <v>11.459597499997471</v>
      </c>
      <c r="G184">
        <v>53.002139000003808</v>
      </c>
      <c r="H184">
        <v>13.189603799997712</v>
      </c>
      <c r="I184">
        <v>0.74888888994852698</v>
      </c>
      <c r="J184" s="93">
        <v>1</v>
      </c>
      <c r="K184" s="93">
        <v>1</v>
      </c>
      <c r="L184" s="93">
        <v>1</v>
      </c>
      <c r="M184" s="93">
        <v>1</v>
      </c>
      <c r="N184" s="93">
        <v>9</v>
      </c>
      <c r="O184" s="93" t="s">
        <v>503</v>
      </c>
      <c r="P184" s="93">
        <v>134276096</v>
      </c>
    </row>
    <row r="185" spans="1:16" x14ac:dyDescent="0.45">
      <c r="J185" s="93"/>
      <c r="K185" s="93"/>
      <c r="L185" s="93"/>
      <c r="M185" s="93"/>
      <c r="N185" s="93"/>
    </row>
    <row r="186" spans="1:16" x14ac:dyDescent="0.45">
      <c r="J186" s="93"/>
      <c r="K186" s="93"/>
      <c r="L186" s="93"/>
      <c r="M186" s="93"/>
      <c r="N186" s="93"/>
    </row>
    <row r="187" spans="1:16" x14ac:dyDescent="0.45">
      <c r="J187" s="93"/>
      <c r="K187" s="93"/>
      <c r="L187" s="93"/>
      <c r="M187" s="93"/>
      <c r="N187" s="93"/>
      <c r="P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row r="219" spans="10:14" x14ac:dyDescent="0.4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222</v>
      </c>
    </row>
    <row r="3" spans="1:12" x14ac:dyDescent="0.45">
      <c r="L3" s="93"/>
    </row>
    <row r="5" spans="1:12" x14ac:dyDescent="0.45">
      <c r="A5" s="14" t="s">
        <v>884</v>
      </c>
      <c r="K5" s="14" t="s">
        <v>882</v>
      </c>
    </row>
    <row r="6" spans="1:12" ht="42.75" x14ac:dyDescent="0.45">
      <c r="K6" s="107" t="s">
        <v>883</v>
      </c>
    </row>
    <row r="7" spans="1:12" ht="42.75" x14ac:dyDescent="0.45">
      <c r="A7" s="12" t="s">
        <v>10</v>
      </c>
      <c r="B7" s="12" t="s">
        <v>11</v>
      </c>
      <c r="C7" s="12" t="s">
        <v>12</v>
      </c>
      <c r="D7" s="106" t="s">
        <v>881</v>
      </c>
      <c r="E7" s="13" t="s">
        <v>672</v>
      </c>
      <c r="F7" s="13" t="s">
        <v>374</v>
      </c>
      <c r="G7" s="13" t="s">
        <v>858</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3">
        <v>1</v>
      </c>
      <c r="D8">
        <v>1</v>
      </c>
      <c r="E8">
        <v>1.7644801248840853E-4</v>
      </c>
      <c r="F8">
        <v>1.1477924232639978E-4</v>
      </c>
      <c r="G8">
        <v>1.1355474123241447E-4</v>
      </c>
      <c r="H8" s="93">
        <v>5471</v>
      </c>
      <c r="I8" s="93">
        <v>8255</v>
      </c>
      <c r="J8" s="93">
        <v>8340</v>
      </c>
      <c r="K8" s="60" t="s">
        <v>377</v>
      </c>
      <c r="L8" s="93">
        <v>3</v>
      </c>
    </row>
    <row r="9" spans="1:12" x14ac:dyDescent="0.45">
      <c r="A9">
        <f t="shared" ref="A9:A21" ca="1" si="0">LEN(B9)</f>
        <v>1</v>
      </c>
      <c r="B9" t="s">
        <v>16</v>
      </c>
      <c r="C9" s="93">
        <v>2</v>
      </c>
      <c r="D9">
        <f ca="1">D8*2</f>
        <v>2</v>
      </c>
      <c r="E9">
        <v>1.8445118421340419E-4</v>
      </c>
      <c r="F9">
        <v>1.20630134380587E-4</v>
      </c>
      <c r="G9">
        <v>1.1550345418980276E-4</v>
      </c>
      <c r="H9" s="93">
        <v>5241</v>
      </c>
      <c r="I9" s="93">
        <v>7875</v>
      </c>
      <c r="J9" s="93">
        <v>8206</v>
      </c>
      <c r="K9" s="61" t="s">
        <v>868</v>
      </c>
      <c r="L9" s="93">
        <v>10</v>
      </c>
    </row>
    <row r="10" spans="1:12" x14ac:dyDescent="0.45">
      <c r="A10">
        <f t="shared" ca="1" si="0"/>
        <v>1</v>
      </c>
      <c r="B10" t="s">
        <v>16</v>
      </c>
      <c r="C10" s="93">
        <v>4</v>
      </c>
      <c r="D10">
        <f t="shared" ref="C10:D16" ca="1" si="1">D9*2</f>
        <v>4</v>
      </c>
      <c r="E10">
        <v>2.0120135983347796E-4</v>
      </c>
      <c r="F10">
        <v>1.3190786813201488E-4</v>
      </c>
      <c r="G10">
        <v>1.2532129681308855E-4</v>
      </c>
      <c r="H10" s="93">
        <v>4818</v>
      </c>
      <c r="I10" s="93">
        <v>7233</v>
      </c>
      <c r="J10" s="93">
        <v>7595</v>
      </c>
      <c r="K10" s="61" t="s">
        <v>869</v>
      </c>
      <c r="L10" s="93">
        <v>36</v>
      </c>
    </row>
    <row r="11" spans="1:12" x14ac:dyDescent="0.45">
      <c r="A11">
        <f t="shared" ca="1" si="0"/>
        <v>1</v>
      </c>
      <c r="B11" t="s">
        <v>16</v>
      </c>
      <c r="C11" s="93">
        <v>8</v>
      </c>
      <c r="D11">
        <f t="shared" ca="1" si="1"/>
        <v>8</v>
      </c>
      <c r="E11">
        <v>2.7148083755594495E-4</v>
      </c>
      <c r="F11">
        <v>1.7899621343273755E-4</v>
      </c>
      <c r="G11">
        <v>1.5881782411461212E-4</v>
      </c>
      <c r="H11" s="93">
        <v>3600</v>
      </c>
      <c r="I11" s="93">
        <v>5396</v>
      </c>
      <c r="J11" s="93">
        <v>6055</v>
      </c>
      <c r="K11" s="61" t="s">
        <v>870</v>
      </c>
      <c r="L11" s="93">
        <v>136</v>
      </c>
    </row>
    <row r="12" spans="1:12" x14ac:dyDescent="0.45">
      <c r="A12">
        <f t="shared" ca="1" si="0"/>
        <v>1</v>
      </c>
      <c r="B12" t="s">
        <v>16</v>
      </c>
      <c r="C12" s="93">
        <v>16</v>
      </c>
      <c r="D12">
        <f t="shared" ca="1" si="1"/>
        <v>16</v>
      </c>
      <c r="E12">
        <v>5.3517332450247362E-4</v>
      </c>
      <c r="F12">
        <v>3.5523165980093049E-4</v>
      </c>
      <c r="G12">
        <v>2.8731259291933111E-4</v>
      </c>
      <c r="H12" s="93">
        <v>1847</v>
      </c>
      <c r="I12" s="93">
        <v>2766</v>
      </c>
      <c r="J12" s="93">
        <v>3406</v>
      </c>
      <c r="K12" s="61" t="s">
        <v>871</v>
      </c>
      <c r="L12" s="93">
        <v>528</v>
      </c>
    </row>
    <row r="13" spans="1:12" x14ac:dyDescent="0.45">
      <c r="A13">
        <f t="shared" ca="1" si="0"/>
        <v>1</v>
      </c>
      <c r="B13" t="s">
        <v>16</v>
      </c>
      <c r="C13" s="93">
        <v>32</v>
      </c>
      <c r="D13">
        <f t="shared" ca="1" si="1"/>
        <v>32</v>
      </c>
      <c r="E13">
        <v>1.6377223616258511E-3</v>
      </c>
      <c r="F13">
        <v>1.0567130646882592E-3</v>
      </c>
      <c r="G13">
        <v>8.0562709368125823E-4</v>
      </c>
      <c r="H13" s="93">
        <v>609</v>
      </c>
      <c r="I13" s="93">
        <v>941</v>
      </c>
      <c r="J13" s="93">
        <v>1232</v>
      </c>
      <c r="K13" s="61" t="s">
        <v>872</v>
      </c>
      <c r="L13" s="93">
        <v>2080</v>
      </c>
    </row>
    <row r="14" spans="1:12" x14ac:dyDescent="0.45">
      <c r="A14">
        <f t="shared" ca="1" si="0"/>
        <v>1</v>
      </c>
      <c r="B14" t="s">
        <v>16</v>
      </c>
      <c r="C14">
        <f t="shared" ca="1" si="1"/>
        <v>64</v>
      </c>
      <c r="D14">
        <f t="shared" ca="1" si="1"/>
        <v>64</v>
      </c>
      <c r="E14">
        <v>6.4179169871830775E-3</v>
      </c>
      <c r="F14">
        <v>3.8925967586751014E-3</v>
      </c>
      <c r="G14">
        <v>2.9890384826220711E-3</v>
      </c>
      <c r="H14" s="93">
        <v>156</v>
      </c>
      <c r="I14" s="93">
        <v>257</v>
      </c>
      <c r="J14" s="93">
        <v>334</v>
      </c>
      <c r="K14" s="61" t="s">
        <v>873</v>
      </c>
      <c r="L14" s="93">
        <v>8256</v>
      </c>
    </row>
    <row r="15" spans="1:12" x14ac:dyDescent="0.45">
      <c r="A15">
        <f t="shared" ca="1" si="0"/>
        <v>1</v>
      </c>
      <c r="B15" t="s">
        <v>16</v>
      </c>
      <c r="C15">
        <f t="shared" ca="1" si="1"/>
        <v>128</v>
      </c>
      <c r="D15">
        <f t="shared" ca="1" si="1"/>
        <v>128</v>
      </c>
      <c r="E15">
        <v>2.3822850409788418E-2</v>
      </c>
      <c r="F15">
        <v>1.5324832721456415E-2</v>
      </c>
      <c r="G15">
        <v>1.1657537619151665E-2</v>
      </c>
      <c r="H15" s="93">
        <v>43</v>
      </c>
      <c r="I15" s="93">
        <v>66</v>
      </c>
      <c r="J15" s="93">
        <v>86</v>
      </c>
      <c r="K15" s="61" t="s">
        <v>874</v>
      </c>
      <c r="L15" s="93">
        <v>32896</v>
      </c>
    </row>
    <row r="16" spans="1:12" x14ac:dyDescent="0.45">
      <c r="A16">
        <f t="shared" ca="1" si="0"/>
        <v>1</v>
      </c>
      <c r="B16" t="s">
        <v>16</v>
      </c>
      <c r="C16">
        <f t="shared" ca="1" si="1"/>
        <v>256</v>
      </c>
      <c r="D16">
        <f t="shared" ca="1" si="1"/>
        <v>256</v>
      </c>
      <c r="E16">
        <v>9.599932969180576E-2</v>
      </c>
      <c r="F16">
        <v>6.6397720031857024E-2</v>
      </c>
      <c r="G16">
        <v>5.0958153781941511E-2</v>
      </c>
      <c r="H16" s="93">
        <v>11</v>
      </c>
      <c r="I16" s="93">
        <v>16</v>
      </c>
      <c r="J16" s="93">
        <v>20</v>
      </c>
      <c r="K16" s="61" t="s">
        <v>875</v>
      </c>
      <c r="L16" s="93">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3">
        <v>2</v>
      </c>
      <c r="I17" s="93">
        <v>4</v>
      </c>
      <c r="J17" s="93">
        <v>5</v>
      </c>
      <c r="K17" s="61" t="s">
        <v>876</v>
      </c>
      <c r="L17" s="93">
        <v>524800</v>
      </c>
    </row>
    <row r="18" spans="1:12" x14ac:dyDescent="0.45">
      <c r="A18">
        <f t="shared" ca="1" si="2"/>
        <v>1</v>
      </c>
      <c r="B18" t="s">
        <v>16</v>
      </c>
      <c r="C18">
        <f t="shared" ca="1" si="3"/>
        <v>1024</v>
      </c>
      <c r="D18">
        <f t="shared" ca="1" si="4"/>
        <v>1024</v>
      </c>
      <c r="E18">
        <v>1.6514603387830378</v>
      </c>
      <c r="F18">
        <v>1.2590950387883297</v>
      </c>
      <c r="G18">
        <v>1.1223542387805012</v>
      </c>
      <c r="H18" s="93">
        <v>1</v>
      </c>
      <c r="I18" s="93">
        <v>1</v>
      </c>
      <c r="J18" s="93">
        <v>1</v>
      </c>
      <c r="K18" s="61" t="s">
        <v>877</v>
      </c>
      <c r="L18" s="93">
        <v>2098176</v>
      </c>
    </row>
    <row r="19" spans="1:12" x14ac:dyDescent="0.45">
      <c r="A19">
        <f t="shared" ca="1" si="2"/>
        <v>1</v>
      </c>
      <c r="B19" t="s">
        <v>16</v>
      </c>
      <c r="C19">
        <f t="shared" ca="1" si="3"/>
        <v>2048</v>
      </c>
      <c r="D19">
        <f t="shared" ca="1" si="4"/>
        <v>2048</v>
      </c>
      <c r="E19">
        <v>7.7898979387744856</v>
      </c>
      <c r="F19">
        <v>6.1225244387813671</v>
      </c>
      <c r="G19">
        <v>5.2295692387768593</v>
      </c>
      <c r="H19" s="93">
        <v>1</v>
      </c>
      <c r="I19" s="93">
        <v>1</v>
      </c>
      <c r="J19" s="93">
        <v>1</v>
      </c>
      <c r="K19" s="61" t="s">
        <v>878</v>
      </c>
      <c r="L19" s="93">
        <v>8390656</v>
      </c>
    </row>
    <row r="20" spans="1:12" x14ac:dyDescent="0.45">
      <c r="A20">
        <f t="shared" ca="1" si="0"/>
        <v>1</v>
      </c>
      <c r="B20" t="s">
        <v>16</v>
      </c>
      <c r="C20">
        <f t="shared" ca="1" si="3"/>
        <v>4096</v>
      </c>
      <c r="D20">
        <f t="shared" ca="1" si="4"/>
        <v>4096</v>
      </c>
      <c r="E20">
        <v>32.304938438776702</v>
      </c>
      <c r="F20">
        <v>28.03440563877561</v>
      </c>
      <c r="G20">
        <v>26.263708238787189</v>
      </c>
      <c r="H20" s="93">
        <v>1</v>
      </c>
      <c r="I20" s="93">
        <v>1</v>
      </c>
      <c r="J20" s="93">
        <v>1</v>
      </c>
      <c r="K20" s="61" t="s">
        <v>879</v>
      </c>
      <c r="L20" s="93">
        <v>33558528</v>
      </c>
    </row>
    <row r="21" spans="1:12" x14ac:dyDescent="0.45">
      <c r="A21">
        <f t="shared" ca="1" si="0"/>
        <v>1</v>
      </c>
      <c r="B21" t="s">
        <v>16</v>
      </c>
      <c r="C21">
        <f t="shared" ca="1" si="3"/>
        <v>8192</v>
      </c>
      <c r="D21">
        <f t="shared" ca="1" si="4"/>
        <v>8192</v>
      </c>
      <c r="E21">
        <v>159.12672273879329</v>
      </c>
      <c r="F21">
        <v>156.65383093877503</v>
      </c>
      <c r="G21">
        <v>169.5070796387798</v>
      </c>
      <c r="H21" s="93">
        <v>1</v>
      </c>
      <c r="I21" s="93">
        <v>1</v>
      </c>
      <c r="J21" s="93">
        <v>1</v>
      </c>
      <c r="K21" s="61" t="s">
        <v>880</v>
      </c>
      <c r="L21" s="93">
        <v>134225920</v>
      </c>
    </row>
    <row r="36" spans="5:5" x14ac:dyDescent="0.45">
      <c r="E36"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319</v>
      </c>
    </row>
    <row r="2" spans="2:13" x14ac:dyDescent="0.45">
      <c r="K2" s="35" t="s">
        <v>289</v>
      </c>
      <c r="L2" s="14" t="s">
        <v>291</v>
      </c>
    </row>
    <row r="3" spans="2:13" x14ac:dyDescent="0.45">
      <c r="B3" s="14" t="s">
        <v>318</v>
      </c>
      <c r="K3" s="35" t="s">
        <v>292</v>
      </c>
      <c r="L3" s="14" t="s">
        <v>304</v>
      </c>
    </row>
    <row r="4" spans="2:13" x14ac:dyDescent="0.45">
      <c r="B4" s="48" t="s">
        <v>551</v>
      </c>
      <c r="F4" s="14"/>
      <c r="G4" s="14"/>
      <c r="H4" s="14"/>
      <c r="I4" s="14"/>
      <c r="K4" s="50" t="s">
        <v>290</v>
      </c>
      <c r="L4" s="14" t="s">
        <v>305</v>
      </c>
    </row>
    <row r="5" spans="2:13" x14ac:dyDescent="0.45">
      <c r="B5" s="49" t="s">
        <v>317</v>
      </c>
      <c r="F5" s="14"/>
      <c r="G5" s="14"/>
      <c r="H5" s="14"/>
      <c r="I5" s="14"/>
      <c r="K5" s="50" t="s">
        <v>303</v>
      </c>
      <c r="L5" s="14" t="s">
        <v>295</v>
      </c>
    </row>
    <row r="6" spans="2:13" x14ac:dyDescent="0.45">
      <c r="F6" s="14"/>
      <c r="G6" s="14"/>
      <c r="H6" s="14"/>
      <c r="I6" s="14"/>
      <c r="K6" s="50" t="s">
        <v>302</v>
      </c>
      <c r="L6" t="str">
        <f ca="1">L4&amp;"("&amp;L5&amp;")?"</f>
        <v>T[0-2][0-9]:[0-5][0-9]:[0-5][0-9](\.[0-9]+)?</v>
      </c>
    </row>
    <row r="7" spans="2:13" x14ac:dyDescent="0.45">
      <c r="K7" s="35" t="s">
        <v>315</v>
      </c>
      <c r="L7" s="14" t="s">
        <v>312</v>
      </c>
    </row>
    <row r="8" spans="2:13" x14ac:dyDescent="0.45">
      <c r="F8" s="14"/>
      <c r="G8" s="14"/>
      <c r="H8" s="14"/>
      <c r="I8" s="14"/>
      <c r="K8" s="50" t="s">
        <v>320</v>
      </c>
      <c r="L8" t="str">
        <f ca="1">L6&amp;"("&amp;L7&amp;")?"</f>
        <v>T[0-2][0-9]:[0-5][0-9]:[0-5][0-9](\.[0-9]+)?((Z|((\+|\-)[0-2][0-9]:[0-5][0-9])))?</v>
      </c>
    </row>
    <row r="9" spans="2:13" x14ac:dyDescent="0.45">
      <c r="B9" s="40"/>
      <c r="F9" s="47"/>
      <c r="G9" s="47"/>
      <c r="H9" s="47"/>
      <c r="I9" s="47"/>
      <c r="K9" s="50" t="s">
        <v>316</v>
      </c>
      <c r="L9" t="str">
        <f ca="1">L6&amp;L7</f>
        <v>T[0-2][0-9]:[0-5][0-9]:[0-5][0-9](\.[0-9]+)?(Z|((\+|\-)[0-2][0-9]:[0-5][0-9]))</v>
      </c>
    </row>
    <row r="10" spans="2:13" x14ac:dyDescent="0.45">
      <c r="F10" s="14"/>
      <c r="G10" s="14"/>
      <c r="H10" s="14"/>
      <c r="I10" s="14"/>
      <c r="K10" s="35" t="s">
        <v>293</v>
      </c>
      <c r="L10" t="s">
        <v>294</v>
      </c>
    </row>
    <row r="11" spans="2:13" x14ac:dyDescent="0.45">
      <c r="B11" t="s">
        <v>297</v>
      </c>
      <c r="F11" s="14"/>
      <c r="G11" s="14"/>
      <c r="H11" s="14"/>
      <c r="I11" s="14"/>
      <c r="K11" s="50" t="s">
        <v>321</v>
      </c>
      <c r="L11" s="53" t="str">
        <f ca="1">L2&amp;L3&amp;L10</f>
        <v>^[0-9][0-9][0-9][0-9]\-[[0-1][0-9]\-[0-3][0-9]$</v>
      </c>
    </row>
    <row r="12" spans="2:13" x14ac:dyDescent="0.45">
      <c r="B12" s="69" t="str" cm="1">
        <f t="array" aca="1" ref="B12" ca="1">TestFolder()&amp;"\test_good_ISO8601.csv"</f>
        <v>C:\Projects\VBA-CSV\testfiles\\test_good_ISO8601.csv</v>
      </c>
      <c r="K12" s="50" t="s">
        <v>322</v>
      </c>
      <c r="L12" s="53" t="str">
        <f ca="1">L2&amp;L3&amp;"("&amp;L6&amp;")?"&amp;L10</f>
        <v>^[0-9][0-9][0-9][0-9]\-[[0-1][0-9]\-[0-3][0-9](T[0-2][0-9]:[0-5][0-9]:[0-5][0-9](\.[0-9]+)?)?$</v>
      </c>
    </row>
    <row r="13" spans="2:13" x14ac:dyDescent="0.45">
      <c r="B13" t="s">
        <v>298</v>
      </c>
      <c r="K13" s="50" t="s">
        <v>323</v>
      </c>
      <c r="L13" s="53" t="str">
        <f ca="1">L2&amp;L3&amp;"("&amp;L9&amp;")?"&amp;L10</f>
        <v>^[0-9][0-9][0-9][0-9]\-[[0-1][0-9]\-[0-3][0-9](T[0-2][0-9]:[0-5][0-9]:[0-5][0-9](\.[0-9]+)?(Z|((\+|\-)[0-2][0-9]:[0-5][0-9])))?$</v>
      </c>
    </row>
    <row r="14" spans="2:13" x14ac:dyDescent="0.45">
      <c r="B14" s="69" t="str" cm="1">
        <f t="array" aca="1" ref="B14" ca="1">TestFolder()&amp;"\test_bad_ISO8601.csv"</f>
        <v>C:\Projects\VBA-CSV\testfiles\\test_bad_ISO8601.csv</v>
      </c>
      <c r="K14" s="50" t="s">
        <v>324</v>
      </c>
      <c r="L14" s="53" t="str">
        <f ca="1">L2&amp;L3&amp;"("&amp;L8&amp;")?"&amp;L10</f>
        <v>^[0-9][0-9][0-9][0-9]\-[[0-1][0-9]\-[0-3][0-9](T[0-2][0-9]:[0-5][0-9]:[0-5][0-9](\.[0-9]+)?((Z|((\+|\-)[0-2][0-9]:[0-5][0-9])))?)?$</v>
      </c>
    </row>
    <row r="15" spans="2:13" x14ac:dyDescent="0.45">
      <c r="E15" s="47"/>
    </row>
    <row r="16" spans="2:13" x14ac:dyDescent="0.45">
      <c r="B16" t="s">
        <v>299</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300</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2" priority="43" operator="equal">
      <formula>FALSE</formula>
    </cfRule>
    <cfRule type="cellIs" dxfId="31" priority="44" operator="equal">
      <formula>TRUE</formula>
    </cfRule>
  </conditionalFormatting>
  <conditionalFormatting sqref="I17:I161">
    <cfRule type="cellIs" dxfId="30" priority="41" operator="equal">
      <formula>FALSE</formula>
    </cfRule>
    <cfRule type="cellIs" dxfId="29" priority="42" operator="equal">
      <formula>TRUE</formula>
    </cfRule>
  </conditionalFormatting>
  <conditionalFormatting sqref="D17:D153">
    <cfRule type="cellIs" dxfId="28" priority="39" operator="equal">
      <formula>FALSE</formula>
    </cfRule>
    <cfRule type="cellIs" dxfId="27" priority="40" operator="equal">
      <formula>TRUE</formula>
    </cfRule>
  </conditionalFormatting>
  <conditionalFormatting sqref="F17:F153">
    <cfRule type="cellIs" dxfId="26" priority="19" operator="equal">
      <formula>FALSE</formula>
    </cfRule>
    <cfRule type="cellIs" dxfId="25" priority="20" operator="equal">
      <formula>TRUE</formula>
    </cfRule>
  </conditionalFormatting>
  <conditionalFormatting sqref="I162:I166">
    <cfRule type="cellIs" dxfId="24" priority="35" operator="equal">
      <formula>FALSE</formula>
    </cfRule>
    <cfRule type="cellIs" dxfId="23" priority="36" operator="equal">
      <formula>TRUE</formula>
    </cfRule>
  </conditionalFormatting>
  <conditionalFormatting sqref="J162:J166">
    <cfRule type="cellIs" dxfId="22" priority="15" operator="equal">
      <formula>FALSE</formula>
    </cfRule>
    <cfRule type="cellIs" dxfId="21" priority="16" operator="equal">
      <formula>TRUE</formula>
    </cfRule>
  </conditionalFormatting>
  <conditionalFormatting sqref="E17:E153">
    <cfRule type="cellIs" dxfId="20" priority="31" operator="equal">
      <formula>FALSE</formula>
    </cfRule>
    <cfRule type="cellIs" dxfId="19" priority="32" operator="equal">
      <formula>TRUE</formula>
    </cfRule>
  </conditionalFormatting>
  <conditionalFormatting sqref="J17:J161">
    <cfRule type="cellIs" dxfId="18" priority="17" operator="equal">
      <formula>FALSE</formula>
    </cfRule>
    <cfRule type="cellIs" dxfId="17" priority="18" operator="equal">
      <formula>TRUE</formula>
    </cfRule>
  </conditionalFormatting>
  <conditionalFormatting sqref="I167:I171">
    <cfRule type="cellIs" dxfId="16" priority="25" operator="equal">
      <formula>FALSE</formula>
    </cfRule>
    <cfRule type="cellIs" dxfId="15" priority="26" operator="equal">
      <formula>TRUE</formula>
    </cfRule>
  </conditionalFormatting>
  <conditionalFormatting sqref="L17:L161">
    <cfRule type="cellIs" dxfId="14" priority="5" operator="equal">
      <formula>FALSE</formula>
    </cfRule>
    <cfRule type="cellIs" dxfId="13" priority="6" operator="equal">
      <formula>TRUE</formula>
    </cfRule>
  </conditionalFormatting>
  <conditionalFormatting sqref="K162:K166">
    <cfRule type="cellIs" dxfId="12" priority="9" operator="equal">
      <formula>FALSE</formula>
    </cfRule>
    <cfRule type="cellIs" dxfId="11" priority="10" operator="equal">
      <formula>TRUE</formula>
    </cfRule>
  </conditionalFormatting>
  <conditionalFormatting sqref="J167:J171">
    <cfRule type="cellIs" dxfId="10" priority="13" operator="equal">
      <formula>FALSE</formula>
    </cfRule>
    <cfRule type="cellIs" dxfId="9" priority="14" operator="equal">
      <formula>TRUE</formula>
    </cfRule>
  </conditionalFormatting>
  <conditionalFormatting sqref="K17:K161">
    <cfRule type="cellIs" dxfId="8" priority="11" operator="equal">
      <formula>FALSE</formula>
    </cfRule>
    <cfRule type="cellIs" dxfId="7" priority="12" operator="equal">
      <formula>TRUE</formula>
    </cfRule>
  </conditionalFormatting>
  <conditionalFormatting sqref="K167:K171">
    <cfRule type="cellIs" dxfId="6" priority="7" operator="equal">
      <formula>FALSE</formula>
    </cfRule>
    <cfRule type="cellIs" dxfId="5" priority="8" operator="equal">
      <formula>TRUE</formula>
    </cfRule>
  </conditionalFormatting>
  <conditionalFormatting sqref="L162:L166">
    <cfRule type="cellIs" dxfId="4" priority="3" operator="equal">
      <formula>FALSE</formula>
    </cfRule>
    <cfRule type="cellIs" dxfId="3" priority="4" operator="equal">
      <formula>TRUE</formula>
    </cfRule>
  </conditionalFormatting>
  <conditionalFormatting sqref="L167:L171">
    <cfRule type="cellIs" dxfId="2" priority="1" operator="equal">
      <formula>FALSE</formula>
    </cfRule>
    <cfRule type="cellIs" dxfId="1" priority="2" operator="equal">
      <formula>TRUE</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554</v>
      </c>
    </row>
    <row r="2" spans="1:6" x14ac:dyDescent="0.45">
      <c r="B2" s="14"/>
    </row>
    <row r="3" spans="1:6" x14ac:dyDescent="0.45">
      <c r="A3" s="3" t="s">
        <v>635</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328125" bestFit="1" customWidth="1"/>
    <col min="2" max="2" width="5.265625" bestFit="1" customWidth="1"/>
    <col min="3" max="3" width="10.8632812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265625" bestFit="1" customWidth="1"/>
    <col min="11" max="11" width="5.265625" bestFit="1" customWidth="1"/>
    <col min="12" max="12" width="10.86328125" bestFit="1" customWidth="1"/>
    <col min="13" max="13" width="8.59765625" bestFit="1" customWidth="1"/>
  </cols>
  <sheetData>
    <row r="1" spans="1:16" x14ac:dyDescent="0.45">
      <c r="A1" s="83" t="s">
        <v>633</v>
      </c>
      <c r="B1" s="84"/>
      <c r="C1" s="84"/>
      <c r="D1" s="84"/>
      <c r="E1" s="84"/>
      <c r="F1" s="83" t="s">
        <v>634</v>
      </c>
      <c r="G1" s="84"/>
      <c r="H1" s="85" t="s">
        <v>637</v>
      </c>
      <c r="I1" s="84"/>
      <c r="J1" s="83" t="s">
        <v>635</v>
      </c>
      <c r="K1" s="84"/>
      <c r="L1" s="84"/>
      <c r="M1" s="78"/>
      <c r="N1" s="76"/>
      <c r="O1" s="76"/>
      <c r="P1" s="12"/>
    </row>
    <row r="2" spans="1:16" ht="28.5" x14ac:dyDescent="0.45">
      <c r="A2" s="78" t="s">
        <v>638</v>
      </c>
      <c r="B2" s="78" t="s">
        <v>642</v>
      </c>
      <c r="C2" s="82" t="s">
        <v>629</v>
      </c>
      <c r="D2" s="82" t="s">
        <v>631</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aca="1" ref="A3:A8" ca="1">_xlfn.SEQUENCE(6)</f>
        <v>1</v>
      </c>
      <c r="B3" s="78" t="b" cm="1">
        <f t="array" aca="1" ref="B3:B8" ca="1">MOD(_xlfn.ANCHORARRAY(A3),2)=0</f>
        <v>0</v>
      </c>
      <c r="C3" s="82" cm="1">
        <f t="array" aca="1" ref="C3:C8" ca="1">TODAY()+_xlfn.ANCHORARRAY(A3)</f>
        <v>44502</v>
      </c>
      <c r="D3" s="81" t="s">
        <v>632</v>
      </c>
      <c r="E3" s="82"/>
      <c r="F3" s="78"/>
      <c r="G3" s="78"/>
      <c r="H3" s="78" t="str">
        <f ca="1"/>
        <v>1,False,2021-11-02,"Text"</v>
      </c>
      <c r="I3" s="78"/>
      <c r="J3" s="78">
        <f ca="1"/>
        <v>1</v>
      </c>
      <c r="K3" s="78" t="b">
        <f ca="1"/>
        <v>0</v>
      </c>
      <c r="L3" s="82">
        <f ca="1"/>
        <v>44502</v>
      </c>
      <c r="M3" s="78" t="str">
        <f ca="1"/>
        <v>Text</v>
      </c>
      <c r="N3" s="76"/>
      <c r="O3" s="76"/>
      <c r="P3" s="12"/>
    </row>
    <row r="4" spans="1:16" x14ac:dyDescent="0.45">
      <c r="A4" s="78">
        <f ca="1"/>
        <v>2</v>
      </c>
      <c r="B4" s="78" t="b">
        <f ca="1"/>
        <v>1</v>
      </c>
      <c r="C4" s="82">
        <f ca="1"/>
        <v>44503</v>
      </c>
      <c r="D4" s="13" t="s">
        <v>644</v>
      </c>
      <c r="E4" s="82"/>
      <c r="F4" s="78"/>
      <c r="G4" s="78"/>
      <c r="H4" s="78" t="str">
        <f ca="1"/>
        <v>2,True,2021-11-03,"A, comma"</v>
      </c>
      <c r="I4" s="78"/>
      <c r="J4" s="78">
        <f ca="1"/>
        <v>2</v>
      </c>
      <c r="K4" s="78" t="b">
        <f ca="1"/>
        <v>1</v>
      </c>
      <c r="L4" s="82">
        <f ca="1"/>
        <v>44503</v>
      </c>
      <c r="M4" s="78" t="str">
        <f ca="1"/>
        <v>A, comma</v>
      </c>
      <c r="N4" s="76"/>
      <c r="O4" s="76"/>
      <c r="P4" s="12"/>
    </row>
    <row r="5" spans="1:16" ht="28.5" x14ac:dyDescent="0.45">
      <c r="A5" s="78">
        <f ca="1"/>
        <v>3</v>
      </c>
      <c r="B5" s="78" t="b">
        <f ca="1"/>
        <v>0</v>
      </c>
      <c r="C5" s="82">
        <f ca="1"/>
        <v>44504</v>
      </c>
      <c r="D5" s="81" t="s">
        <v>646</v>
      </c>
      <c r="E5" s="82"/>
      <c r="F5" s="78"/>
      <c r="G5" s="78"/>
      <c r="H5" s="78" t="str">
        <f ca="1"/>
        <v>3,False,2021-11-04,"A</v>
      </c>
      <c r="I5" s="78"/>
      <c r="J5" s="78">
        <f ca="1"/>
        <v>3</v>
      </c>
      <c r="K5" s="78" t="b">
        <f ca="1"/>
        <v>0</v>
      </c>
      <c r="L5" s="82">
        <f ca="1"/>
        <v>44504</v>
      </c>
      <c r="M5" s="78" t="str">
        <f ca="1"/>
        <v>A
LF</v>
      </c>
      <c r="N5" s="76"/>
      <c r="O5" s="76"/>
      <c r="P5" s="12"/>
    </row>
    <row r="6" spans="1:16" x14ac:dyDescent="0.45">
      <c r="A6" s="78">
        <f ca="1"/>
        <v>4</v>
      </c>
      <c r="B6" s="78" t="b">
        <f ca="1"/>
        <v>1</v>
      </c>
      <c r="C6" s="82">
        <f ca="1"/>
        <v>44505</v>
      </c>
      <c r="D6" s="81" t="str">
        <f ca="1">"A"&amp;CHAR(13)&amp;" CR"</f>
        <v>A_x000D_ CR</v>
      </c>
      <c r="E6" s="82"/>
      <c r="F6" s="78"/>
      <c r="G6" s="78"/>
      <c r="H6" s="78" t="str">
        <f ca="1"/>
        <v>LF"</v>
      </c>
      <c r="I6" s="78"/>
      <c r="J6" s="78">
        <f ca="1"/>
        <v>4</v>
      </c>
      <c r="K6" s="78" t="b">
        <f ca="1"/>
        <v>1</v>
      </c>
      <c r="L6" s="82">
        <f ca="1"/>
        <v>44505</v>
      </c>
      <c r="M6" s="78" t="str">
        <f ca="1"/>
        <v>A_x000D_ CR</v>
      </c>
      <c r="N6" s="76"/>
      <c r="O6" s="76"/>
      <c r="P6" s="12"/>
    </row>
    <row r="7" spans="1:16" x14ac:dyDescent="0.45">
      <c r="A7" s="78">
        <f ca="1"/>
        <v>5</v>
      </c>
      <c r="B7" s="78" t="b">
        <f ca="1"/>
        <v>0</v>
      </c>
      <c r="C7" s="82">
        <f ca="1"/>
        <v>44506</v>
      </c>
      <c r="D7" s="13" t="s">
        <v>645</v>
      </c>
      <c r="E7" s="82"/>
      <c r="F7" s="78"/>
      <c r="G7" s="78"/>
      <c r="H7" s="78" t="str">
        <f ca="1"/>
        <v>4,True,2021-11-05,"A</v>
      </c>
      <c r="I7" s="78"/>
      <c r="J7" s="78">
        <f ca="1"/>
        <v>5</v>
      </c>
      <c r="K7" s="78" t="b">
        <f ca="1"/>
        <v>0</v>
      </c>
      <c r="L7" s="82">
        <f ca="1"/>
        <v>44506</v>
      </c>
      <c r="M7" s="78" t="str">
        <f ca="1"/>
        <v>"Quotes"</v>
      </c>
      <c r="N7" s="76"/>
      <c r="O7" s="76"/>
      <c r="P7" s="12"/>
    </row>
    <row r="8" spans="1:16" x14ac:dyDescent="0.45">
      <c r="A8" s="78">
        <f ca="1"/>
        <v>6</v>
      </c>
      <c r="B8" s="78" t="b">
        <f ca="1"/>
        <v>1</v>
      </c>
      <c r="C8" s="82">
        <f ca="1"/>
        <v>44507</v>
      </c>
      <c r="D8" s="81" t="s">
        <v>632</v>
      </c>
      <c r="E8" s="82"/>
      <c r="F8" s="78"/>
      <c r="G8" s="78"/>
      <c r="H8" s="78" t="str">
        <f ca="1"/>
        <v xml:space="preserve"> CR"</v>
      </c>
      <c r="I8" s="78"/>
      <c r="J8" s="78">
        <f ca="1"/>
        <v>6</v>
      </c>
      <c r="K8" s="78" t="b">
        <f ca="1"/>
        <v>1</v>
      </c>
      <c r="L8" s="82">
        <f ca="1"/>
        <v>44507</v>
      </c>
      <c r="M8" s="78" t="str">
        <f ca="1"/>
        <v>Text</v>
      </c>
      <c r="N8" s="76"/>
      <c r="O8" s="76"/>
      <c r="P8" s="12"/>
    </row>
    <row r="9" spans="1:16" x14ac:dyDescent="0.45">
      <c r="A9" s="78"/>
      <c r="B9" s="78"/>
      <c r="C9" s="82"/>
      <c r="D9" s="86"/>
      <c r="E9" s="82"/>
      <c r="F9" s="78"/>
      <c r="G9" s="78"/>
      <c r="H9" s="78" t="str">
        <f ca="1"/>
        <v>5,False,2021-11-06,"""Quotes"""</v>
      </c>
      <c r="I9" s="78"/>
      <c r="J9" s="78"/>
      <c r="K9" s="78"/>
      <c r="L9" s="82"/>
      <c r="M9" s="78"/>
      <c r="N9" s="76"/>
      <c r="O9" s="76"/>
      <c r="P9" s="12"/>
    </row>
    <row r="10" spans="1:16" x14ac:dyDescent="0.45">
      <c r="A10" s="78"/>
      <c r="B10" s="78"/>
      <c r="C10" s="82"/>
      <c r="D10" s="86"/>
      <c r="E10" s="82"/>
      <c r="F10" s="78"/>
      <c r="G10" s="78"/>
      <c r="H10" s="78" t="str">
        <f ca="1"/>
        <v>6,True,2021-11-07,"Text"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4" width="10.86328125" bestFit="1" customWidth="1"/>
  </cols>
  <sheetData>
    <row r="1" spans="1:4" x14ac:dyDescent="0.45">
      <c r="A1" s="83" t="s">
        <v>633</v>
      </c>
      <c r="B1" s="84"/>
      <c r="C1" s="84"/>
      <c r="D1" s="84"/>
    </row>
    <row r="2" spans="1:4" x14ac:dyDescent="0.45">
      <c r="A2" s="78" t="s">
        <v>638</v>
      </c>
      <c r="B2" s="78" t="s">
        <v>642</v>
      </c>
      <c r="C2" s="82" t="s">
        <v>629</v>
      </c>
      <c r="D2" s="82" t="s">
        <v>631</v>
      </c>
    </row>
    <row r="3" spans="1:4" x14ac:dyDescent="0.45">
      <c r="A3" s="78" cm="1">
        <f t="array" aca="1" ref="A3:A7" ca="1">_xlfn.SEQUENCE(5)</f>
        <v>1</v>
      </c>
      <c r="B3" s="78" t="b" cm="1">
        <f t="array" aca="1" ref="B3:B7" ca="1">MOD(_xlfn.ANCHORARRAY(A3),2)=0</f>
        <v>0</v>
      </c>
      <c r="C3" s="82" cm="1">
        <f t="array" aca="1" ref="C3:C7" ca="1">TODAY()+_xlfn.ANCHORARRAY(A3)</f>
        <v>44502</v>
      </c>
      <c r="D3" s="81" t="s">
        <v>632</v>
      </c>
    </row>
    <row r="4" spans="1:4" x14ac:dyDescent="0.45">
      <c r="A4" s="78">
        <f ca="1"/>
        <v>2</v>
      </c>
      <c r="B4" s="78" t="b">
        <f ca="1"/>
        <v>1</v>
      </c>
      <c r="C4" s="82">
        <f ca="1"/>
        <v>44503</v>
      </c>
      <c r="D4" s="13" t="s">
        <v>644</v>
      </c>
    </row>
    <row r="5" spans="1:4" ht="28.5" x14ac:dyDescent="0.45">
      <c r="A5" s="78">
        <f ca="1"/>
        <v>3</v>
      </c>
      <c r="B5" s="78" t="b">
        <f ca="1"/>
        <v>0</v>
      </c>
      <c r="C5" s="82">
        <f ca="1"/>
        <v>44504</v>
      </c>
      <c r="D5" s="81" t="s">
        <v>646</v>
      </c>
    </row>
    <row r="6" spans="1:4" x14ac:dyDescent="0.45">
      <c r="A6" s="78">
        <f ca="1"/>
        <v>4</v>
      </c>
      <c r="B6" s="78" t="b">
        <f ca="1"/>
        <v>1</v>
      </c>
      <c r="C6" s="82">
        <f ca="1"/>
        <v>44505</v>
      </c>
      <c r="D6" s="81" t="str">
        <f ca="1">"A"&amp;CHAR(13)&amp;" CR"</f>
        <v>A_x000D_ CR</v>
      </c>
    </row>
    <row r="7" spans="1:4" x14ac:dyDescent="0.45">
      <c r="A7" s="78">
        <f ca="1"/>
        <v>5</v>
      </c>
      <c r="B7" s="78" t="b">
        <f ca="1"/>
        <v>0</v>
      </c>
      <c r="C7" s="82">
        <f ca="1"/>
        <v>44506</v>
      </c>
      <c r="D7" s="13" t="s">
        <v>645</v>
      </c>
    </row>
    <row r="9" spans="1:4" x14ac:dyDescent="0.45">
      <c r="A9" s="87" t="s">
        <v>634</v>
      </c>
    </row>
    <row r="10" spans="1:4" x14ac:dyDescent="0.45">
      <c r="A10" t="str" cm="1">
        <f t="array" aca="1" ref="A10" ca="1">CSVWrite(A2:D7,"C:\Temp\Test.csv")</f>
        <v>C:\Temp\Test.csv</v>
      </c>
    </row>
    <row r="12" spans="1:4" x14ac:dyDescent="0.45">
      <c r="A12" s="88" t="s">
        <v>637</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7" t="s">
        <v>635</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44502</v>
      </c>
      <c r="D24" s="81" t="str">
        <f ca="1"/>
        <v>Text</v>
      </c>
      <c r="G24" s="14"/>
    </row>
    <row r="25" spans="1:7" x14ac:dyDescent="0.45">
      <c r="A25" s="81">
        <f ca="1"/>
        <v>2</v>
      </c>
      <c r="B25" s="81" t="b">
        <f ca="1"/>
        <v>1</v>
      </c>
      <c r="C25" s="89">
        <f ca="1"/>
        <v>44503</v>
      </c>
      <c r="D25" s="81" t="str">
        <f ca="1"/>
        <v>A, comma</v>
      </c>
      <c r="F25" s="14"/>
    </row>
    <row r="26" spans="1:7" ht="28.5" customHeight="1" x14ac:dyDescent="0.45">
      <c r="A26" s="81">
        <f ca="1"/>
        <v>3</v>
      </c>
      <c r="B26" s="81" t="b">
        <f ca="1"/>
        <v>0</v>
      </c>
      <c r="C26" s="89">
        <f ca="1"/>
        <v>44504</v>
      </c>
      <c r="D26" s="81" t="str">
        <f ca="1"/>
        <v>A
LF</v>
      </c>
    </row>
    <row r="27" spans="1:7" x14ac:dyDescent="0.45">
      <c r="A27" s="81">
        <f ca="1"/>
        <v>4</v>
      </c>
      <c r="B27" s="81" t="b">
        <f ca="1"/>
        <v>1</v>
      </c>
      <c r="C27" s="89">
        <f ca="1"/>
        <v>44505</v>
      </c>
      <c r="D27" s="81" t="str">
        <f ca="1"/>
        <v>A_x000D_ CR</v>
      </c>
    </row>
    <row r="28" spans="1:7" x14ac:dyDescent="0.45">
      <c r="A28" s="81">
        <f ca="1"/>
        <v>5</v>
      </c>
      <c r="B28" s="81" t="b">
        <f ca="1"/>
        <v>0</v>
      </c>
      <c r="C28" s="89">
        <f ca="1"/>
        <v>44506</v>
      </c>
      <c r="D28" s="81" t="str">
        <f ca="1"/>
        <v>"Quotes"</v>
      </c>
    </row>
    <row r="30" spans="1:7" x14ac:dyDescent="0.45">
      <c r="A30" s="88" t="s">
        <v>647</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781</v>
      </c>
    </row>
    <row r="3" spans="1:23" x14ac:dyDescent="0.45">
      <c r="B3" t="s">
        <v>765</v>
      </c>
    </row>
    <row r="4" spans="1:23" x14ac:dyDescent="0.45">
      <c r="B4" s="18" t="s">
        <v>764</v>
      </c>
    </row>
    <row r="6" spans="1:23" ht="16.5" x14ac:dyDescent="0.6">
      <c r="B6" s="96" t="s">
        <v>771</v>
      </c>
      <c r="C6" s="96" t="s">
        <v>772</v>
      </c>
      <c r="D6" s="98" t="s">
        <v>779</v>
      </c>
    </row>
    <row r="7" spans="1:23" ht="16.5" x14ac:dyDescent="0.6">
      <c r="B7" s="96" t="s">
        <v>747</v>
      </c>
      <c r="C7" s="96" t="s">
        <v>773</v>
      </c>
      <c r="D7" s="98">
        <f ca="1">_xlfn.UNICODE(B7)</f>
        <v>9251</v>
      </c>
    </row>
    <row r="8" spans="1:23" ht="16.5" x14ac:dyDescent="0.6">
      <c r="B8" s="96" t="s">
        <v>767</v>
      </c>
      <c r="C8" s="96" t="s">
        <v>774</v>
      </c>
      <c r="D8" s="98">
        <f t="shared" ref="D8:D14" ca="1" si="0">_xlfn.UNICODE(B8)</f>
        <v>9229</v>
      </c>
    </row>
    <row r="9" spans="1:23" ht="16.5" x14ac:dyDescent="0.6">
      <c r="B9" s="96" t="s">
        <v>766</v>
      </c>
      <c r="C9" s="96" t="s">
        <v>775</v>
      </c>
      <c r="D9" s="98">
        <f t="shared" ca="1" si="0"/>
        <v>9226</v>
      </c>
    </row>
    <row r="10" spans="1:23" ht="16.5" x14ac:dyDescent="0.6">
      <c r="B10" s="96" t="s">
        <v>723</v>
      </c>
      <c r="C10" s="97" t="s">
        <v>780</v>
      </c>
      <c r="D10" s="98"/>
    </row>
    <row r="11" spans="1:23" ht="16.5" x14ac:dyDescent="0.6">
      <c r="B11" s="96" t="s">
        <v>768</v>
      </c>
      <c r="C11" s="96" t="s">
        <v>776</v>
      </c>
      <c r="D11" s="98">
        <f t="shared" ca="1" si="0"/>
        <v>9166</v>
      </c>
    </row>
    <row r="12" spans="1:23" ht="16.5" x14ac:dyDescent="0.6">
      <c r="B12" s="96" t="s">
        <v>769</v>
      </c>
      <c r="C12" s="96" t="s">
        <v>777</v>
      </c>
      <c r="D12" s="98">
        <f t="shared" ca="1" si="0"/>
        <v>8631</v>
      </c>
    </row>
    <row r="13" spans="1:23" ht="16.5" x14ac:dyDescent="0.6">
      <c r="B13" s="103" t="s">
        <v>770</v>
      </c>
      <c r="C13" s="103" t="s">
        <v>778</v>
      </c>
      <c r="D13" s="104">
        <f t="shared" ca="1" si="0"/>
        <v>9711</v>
      </c>
    </row>
    <row r="14" spans="1:23" ht="16.5" x14ac:dyDescent="0.6">
      <c r="B14" s="96" t="s">
        <v>722</v>
      </c>
      <c r="C14" s="96" t="s">
        <v>788</v>
      </c>
      <c r="D14" s="98">
        <f t="shared" ca="1" si="0"/>
        <v>10134</v>
      </c>
    </row>
    <row r="15" spans="1:23" ht="16.5" x14ac:dyDescent="0.6">
      <c r="B15" s="96" t="s">
        <v>675</v>
      </c>
      <c r="C15" s="101" t="s">
        <v>789</v>
      </c>
      <c r="D15" s="98">
        <f ca="1">_xlfn.UNICODE(B15)</f>
        <v>9989</v>
      </c>
    </row>
    <row r="16" spans="1:23" ht="16.5" x14ac:dyDescent="0.6">
      <c r="B16" s="105" t="s">
        <v>681</v>
      </c>
      <c r="C16" s="96" t="s">
        <v>790</v>
      </c>
      <c r="D16" s="102">
        <f ca="1">_xlfn.UNICODE(B16)</f>
        <v>128165</v>
      </c>
      <c r="U16" t="s">
        <v>840</v>
      </c>
      <c r="W16" s="14"/>
    </row>
    <row r="17" spans="1:25" x14ac:dyDescent="0.45">
      <c r="E17" s="120" t="s">
        <v>856</v>
      </c>
      <c r="F17" s="120"/>
      <c r="G17" s="120"/>
      <c r="H17" s="120"/>
      <c r="I17" s="120"/>
      <c r="J17" s="120"/>
      <c r="K17" s="120"/>
      <c r="L17" s="120"/>
      <c r="M17" s="120"/>
      <c r="O17" s="119" t="s">
        <v>855</v>
      </c>
      <c r="P17" s="119"/>
      <c r="Q17" s="119"/>
    </row>
    <row r="18" spans="1:25" ht="16.5" x14ac:dyDescent="0.6">
      <c r="A18" s="98"/>
      <c r="B18" s="96" t="s">
        <v>763</v>
      </c>
      <c r="C18" s="96" t="s">
        <v>762</v>
      </c>
      <c r="D18" s="96" t="s">
        <v>761</v>
      </c>
      <c r="E18" s="96" t="s">
        <v>760</v>
      </c>
      <c r="F18" s="96" t="s">
        <v>759</v>
      </c>
      <c r="G18" s="96" t="s">
        <v>758</v>
      </c>
      <c r="H18" s="96" t="s">
        <v>757</v>
      </c>
      <c r="I18" s="96" t="s">
        <v>756</v>
      </c>
      <c r="J18" s="96" t="s">
        <v>755</v>
      </c>
      <c r="K18" s="96" t="s">
        <v>754</v>
      </c>
      <c r="L18" s="96" t="s">
        <v>753</v>
      </c>
      <c r="M18" s="96" t="s">
        <v>752</v>
      </c>
      <c r="N18" s="96"/>
      <c r="O18" s="96" t="s">
        <v>635</v>
      </c>
      <c r="P18" s="99" t="s">
        <v>784</v>
      </c>
      <c r="Q18" s="100" t="s">
        <v>785</v>
      </c>
      <c r="R18" s="97" t="s">
        <v>751</v>
      </c>
      <c r="S18" s="96" t="s">
        <v>52</v>
      </c>
    </row>
    <row r="19" spans="1:25" ht="16.5" x14ac:dyDescent="0.6">
      <c r="A19" s="98" cm="1">
        <f t="array" aca="1" ref="A19:A67" ca="1">_xlfn.SEQUENCE(49)</f>
        <v>1</v>
      </c>
      <c r="B19" s="96" t="s">
        <v>212</v>
      </c>
      <c r="C19" s="96" t="s">
        <v>677</v>
      </c>
      <c r="D19" s="96" t="s">
        <v>212</v>
      </c>
      <c r="E19" s="96" t="s">
        <v>675</v>
      </c>
      <c r="F19" s="96" t="s">
        <v>675</v>
      </c>
      <c r="G19" s="96" t="s">
        <v>675</v>
      </c>
      <c r="H19" s="96" t="s">
        <v>675</v>
      </c>
      <c r="I19" s="96" t="s">
        <v>675</v>
      </c>
      <c r="J19" s="96" t="s">
        <v>675</v>
      </c>
      <c r="K19" s="96" t="s">
        <v>675</v>
      </c>
      <c r="L19" s="96" t="s">
        <v>675</v>
      </c>
      <c r="M19" s="96" t="s">
        <v>675</v>
      </c>
      <c r="N19" s="96"/>
      <c r="O19" s="96" t="str" cm="1">
        <f t="array" aca="1" ref="O19" ca="1">TestNonStandardInput($B19,$C19="[SE]",O$18,$D19)</f>
        <v>✅</v>
      </c>
      <c r="P19" s="96" t="str" cm="1">
        <f t="array" aca="1" ref="P19" ca="1">TestNonStandardInput($B19,$C19="[SE]",P$18,$D19)</f>
        <v>✅</v>
      </c>
      <c r="Q19" s="96" t="str" cm="1">
        <f t="array" aca="1" ref="Q19" ca="1">TestNonStandardInput($B19,$C19="[SE]",Q$18,$D19)</f>
        <v>✅</v>
      </c>
      <c r="R19" s="9" t="b" cm="1">
        <f t="array" aca="1" ref="R19:R67" ca="1">D19:D67=O19:O67</f>
        <v>0</v>
      </c>
      <c r="S19" s="9"/>
      <c r="U19" t="s" cm="1">
        <v>791</v>
      </c>
      <c r="Y19" s="95"/>
    </row>
    <row r="20" spans="1:25" ht="16.5" x14ac:dyDescent="0.6">
      <c r="A20" s="98">
        <f ca="1"/>
        <v>2</v>
      </c>
      <c r="B20" s="96" t="s">
        <v>750</v>
      </c>
      <c r="C20" s="96" t="s">
        <v>677</v>
      </c>
      <c r="D20" s="96" t="s">
        <v>716</v>
      </c>
      <c r="E20" s="96" t="s">
        <v>675</v>
      </c>
      <c r="F20" s="96" t="s">
        <v>675</v>
      </c>
      <c r="G20" s="96" t="s">
        <v>675</v>
      </c>
      <c r="H20" s="96" t="s">
        <v>675</v>
      </c>
      <c r="I20" s="96" t="s">
        <v>675</v>
      </c>
      <c r="J20" s="96" t="s">
        <v>675</v>
      </c>
      <c r="K20" s="96" t="s">
        <v>675</v>
      </c>
      <c r="L20" s="96" t="s">
        <v>675</v>
      </c>
      <c r="M20" s="96" t="s">
        <v>675</v>
      </c>
      <c r="N20" s="96"/>
      <c r="O20" s="96" t="str" cm="1">
        <f t="array" aca="1" ref="O20" ca="1">TestNonStandardInput($B20,$C20="[SE]",O$18,$D20)</f>
        <v>✅</v>
      </c>
      <c r="P20" s="96" t="str" cm="1">
        <f t="array" aca="1" ref="P20" ca="1">TestNonStandardInput($B20,$C20="[SE]",P$18,$D20)</f>
        <v>✅</v>
      </c>
      <c r="Q20" s="96" t="str" cm="1">
        <f t="array" aca="1" ref="Q20" ca="1">TestNonStandardInput($B20,$C20="[SE]",Q$18,$D20)</f>
        <v>✅</v>
      </c>
      <c r="R20" s="9" t="b">
        <f ca="1"/>
        <v>0</v>
      </c>
      <c r="S20" s="9"/>
      <c r="U20" t="s">
        <v>792</v>
      </c>
      <c r="Y20" s="95"/>
    </row>
    <row r="21" spans="1:25" ht="16.5" x14ac:dyDescent="0.6">
      <c r="A21" s="98">
        <f ca="1"/>
        <v>3</v>
      </c>
      <c r="B21" s="96" t="s">
        <v>749</v>
      </c>
      <c r="C21" s="96" t="s">
        <v>677</v>
      </c>
      <c r="D21" s="96" t="s">
        <v>748</v>
      </c>
      <c r="E21" s="96" t="s">
        <v>675</v>
      </c>
      <c r="F21" s="96" t="s">
        <v>675</v>
      </c>
      <c r="G21" s="96" t="s">
        <v>675</v>
      </c>
      <c r="H21" s="96" t="s">
        <v>675</v>
      </c>
      <c r="I21" s="96" t="s">
        <v>675</v>
      </c>
      <c r="J21" s="96" t="s">
        <v>675</v>
      </c>
      <c r="K21" s="96" t="s">
        <v>675</v>
      </c>
      <c r="L21" s="96" t="s">
        <v>675</v>
      </c>
      <c r="M21" s="96" t="s">
        <v>675</v>
      </c>
      <c r="N21" s="96"/>
      <c r="O21" s="96" t="str" cm="1">
        <f t="array" aca="1" ref="O21" ca="1">TestNonStandardInput($B21,$C21="[SE]",O$18,$D21)</f>
        <v>✅</v>
      </c>
      <c r="P21" s="96" t="str" cm="1">
        <f t="array" aca="1" ref="P21" ca="1">TestNonStandardInput($B21,$C21="[SE]",P$18,$D21)</f>
        <v>✅</v>
      </c>
      <c r="Q21" s="96" t="str" cm="1">
        <f t="array" aca="1" ref="Q21" ca="1">TestNonStandardInput($B21,$C21="[SE]",Q$18,$D21)</f>
        <v>✅</v>
      </c>
      <c r="R21" s="9" t="b">
        <f ca="1"/>
        <v>0</v>
      </c>
      <c r="S21" s="9"/>
      <c r="U21" t="s">
        <v>793</v>
      </c>
      <c r="Y21" s="95"/>
    </row>
    <row r="22" spans="1:25" ht="16.5" x14ac:dyDescent="0.6">
      <c r="A22" s="98">
        <f ca="1"/>
        <v>4</v>
      </c>
      <c r="B22" s="96" t="s">
        <v>747</v>
      </c>
      <c r="C22" s="96" t="s">
        <v>677</v>
      </c>
      <c r="D22" s="96" t="s">
        <v>747</v>
      </c>
      <c r="E22" s="96" t="s">
        <v>675</v>
      </c>
      <c r="F22" s="96" t="s">
        <v>675</v>
      </c>
      <c r="G22" s="96" t="s">
        <v>675</v>
      </c>
      <c r="H22" s="96" t="s">
        <v>675</v>
      </c>
      <c r="I22" s="96" t="s">
        <v>675</v>
      </c>
      <c r="J22" s="96" t="s">
        <v>675</v>
      </c>
      <c r="K22" s="96" t="s">
        <v>675</v>
      </c>
      <c r="L22" s="96" t="s">
        <v>675</v>
      </c>
      <c r="M22" s="96" t="s">
        <v>675</v>
      </c>
      <c r="N22" s="96"/>
      <c r="O22" s="96" t="str" cm="1">
        <f t="array" aca="1" ref="O22" ca="1">TestNonStandardInput($B22,$C22="[SE]",O$18,$D22)</f>
        <v>✅</v>
      </c>
      <c r="P22" s="96" t="str" cm="1">
        <f t="array" aca="1" ref="P22" ca="1">TestNonStandardInput($B22,$C22="[SE]",P$18,$D22)</f>
        <v>✅</v>
      </c>
      <c r="Q22" s="96" t="str" cm="1">
        <f t="array" aca="1" ref="Q22" ca="1">TestNonStandardInput($B22,$C22="[SE]",Q$18,$D22)</f>
        <v>✅</v>
      </c>
      <c r="R22" s="9" t="b">
        <f ca="1"/>
        <v>0</v>
      </c>
      <c r="S22" s="9"/>
      <c r="U22" t="s">
        <v>794</v>
      </c>
      <c r="Y22" s="95"/>
    </row>
    <row r="23" spans="1:25" ht="16.5" x14ac:dyDescent="0.6">
      <c r="A23" s="98">
        <f ca="1"/>
        <v>5</v>
      </c>
      <c r="B23" s="96" t="s">
        <v>746</v>
      </c>
      <c r="C23" s="96" t="s">
        <v>677</v>
      </c>
      <c r="D23" s="96" t="s">
        <v>745</v>
      </c>
      <c r="E23" s="96" t="s">
        <v>675</v>
      </c>
      <c r="F23" s="96" t="s">
        <v>675</v>
      </c>
      <c r="G23" s="96" t="s">
        <v>675</v>
      </c>
      <c r="H23" s="96" t="s">
        <v>675</v>
      </c>
      <c r="I23" s="96" t="s">
        <v>675</v>
      </c>
      <c r="J23" s="96" t="s">
        <v>675</v>
      </c>
      <c r="K23" s="96" t="s">
        <v>675</v>
      </c>
      <c r="L23" s="96" t="s">
        <v>675</v>
      </c>
      <c r="M23" s="96" t="s">
        <v>675</v>
      </c>
      <c r="N23" s="96"/>
      <c r="O23" s="96" t="str" cm="1">
        <f t="array" aca="1" ref="O23" ca="1">TestNonStandardInput($B23,$C23="[SE]",O$18,$D23)</f>
        <v>✅</v>
      </c>
      <c r="P23" s="96" t="str" cm="1">
        <f t="array" aca="1" ref="P23" ca="1">TestNonStandardInput($B23,$C23="[SE]",P$18,$D23)</f>
        <v>✅</v>
      </c>
      <c r="Q23" s="96" t="str" cm="1">
        <f t="array" aca="1" ref="Q23" ca="1">TestNonStandardInput($B23,$C23="[SE]",Q$18,$D23)</f>
        <v>✅</v>
      </c>
      <c r="R23" s="9" t="b">
        <f ca="1"/>
        <v>0</v>
      </c>
      <c r="S23" s="9"/>
      <c r="U23" t="s">
        <v>795</v>
      </c>
      <c r="Y23" s="95"/>
    </row>
    <row r="24" spans="1:25" ht="16.5" x14ac:dyDescent="0.6">
      <c r="A24" s="98">
        <f ca="1"/>
        <v>6</v>
      </c>
      <c r="B24" s="96" t="s">
        <v>744</v>
      </c>
      <c r="C24" s="96" t="s">
        <v>677</v>
      </c>
      <c r="D24" s="96" t="s">
        <v>743</v>
      </c>
      <c r="E24" s="96" t="s">
        <v>675</v>
      </c>
      <c r="F24" s="96" t="s">
        <v>675</v>
      </c>
      <c r="G24" s="96" t="s">
        <v>675</v>
      </c>
      <c r="H24" s="96" t="s">
        <v>675</v>
      </c>
      <c r="I24" s="96" t="s">
        <v>675</v>
      </c>
      <c r="J24" s="96" t="s">
        <v>675</v>
      </c>
      <c r="K24" s="96" t="s">
        <v>675</v>
      </c>
      <c r="L24" s="96" t="s">
        <v>675</v>
      </c>
      <c r="M24" s="96" t="s">
        <v>675</v>
      </c>
      <c r="N24" s="96"/>
      <c r="O24" s="96" t="str" cm="1">
        <f t="array" aca="1" ref="O24" ca="1">TestNonStandardInput($B24,$C24="[SE]",O$18,$D24)</f>
        <v>✅</v>
      </c>
      <c r="P24" s="96" t="str" cm="1">
        <f t="array" aca="1" ref="P24" ca="1">TestNonStandardInput($B24,$C24="[SE]",P$18,$D24)</f>
        <v>✅</v>
      </c>
      <c r="Q24" s="96" t="str" cm="1">
        <f t="array" aca="1" ref="Q24" ca="1">TestNonStandardInput($B24,$C24="[SE]",Q$18,$D24)</f>
        <v>✅</v>
      </c>
      <c r="R24" s="9" t="b">
        <f ca="1"/>
        <v>0</v>
      </c>
      <c r="S24" s="9"/>
      <c r="U24" t="s">
        <v>796</v>
      </c>
      <c r="Y24" s="95"/>
    </row>
    <row r="25" spans="1:25" ht="16.5" x14ac:dyDescent="0.6">
      <c r="A25" s="98">
        <f ca="1"/>
        <v>7</v>
      </c>
      <c r="B25" s="96" t="s">
        <v>742</v>
      </c>
      <c r="C25" s="96" t="s">
        <v>677</v>
      </c>
      <c r="D25" s="96" t="s">
        <v>742</v>
      </c>
      <c r="E25" s="96" t="s">
        <v>675</v>
      </c>
      <c r="F25" s="96" t="s">
        <v>675</v>
      </c>
      <c r="G25" s="96" t="s">
        <v>675</v>
      </c>
      <c r="H25" s="96" t="s">
        <v>675</v>
      </c>
      <c r="I25" s="96" t="s">
        <v>675</v>
      </c>
      <c r="J25" s="96" t="s">
        <v>675</v>
      </c>
      <c r="K25" s="96" t="s">
        <v>675</v>
      </c>
      <c r="L25" s="96" t="s">
        <v>675</v>
      </c>
      <c r="M25" s="96" t="s">
        <v>675</v>
      </c>
      <c r="N25" s="96"/>
      <c r="O25" s="96" t="str" cm="1">
        <f t="array" aca="1" ref="O25" ca="1">TestNonStandardInput($B25,$C25="[SE]",O$18,$D25)</f>
        <v>✅</v>
      </c>
      <c r="P25" s="96" t="str" cm="1">
        <f t="array" aca="1" ref="P25" ca="1">TestNonStandardInput($B25,$C25="[SE]",P$18,$D25)</f>
        <v>✅</v>
      </c>
      <c r="Q25" s="96" t="str" cm="1">
        <f t="array" aca="1" ref="Q25" ca="1">TestNonStandardInput($B25,$C25="[SE]",Q$18,$D25)</f>
        <v>✅</v>
      </c>
      <c r="R25" s="9" t="b">
        <f ca="1"/>
        <v>0</v>
      </c>
      <c r="S25" s="9"/>
      <c r="U25" t="s">
        <v>797</v>
      </c>
      <c r="Y25" s="95"/>
    </row>
    <row r="26" spans="1:25" ht="16.5" x14ac:dyDescent="0.6">
      <c r="A26" s="98">
        <f ca="1"/>
        <v>8</v>
      </c>
      <c r="B26" s="96" t="s">
        <v>741</v>
      </c>
      <c r="C26" s="96" t="s">
        <v>677</v>
      </c>
      <c r="D26" s="96" t="s">
        <v>740</v>
      </c>
      <c r="E26" s="96" t="s">
        <v>675</v>
      </c>
      <c r="F26" s="96" t="s">
        <v>675</v>
      </c>
      <c r="G26" s="96" t="s">
        <v>675</v>
      </c>
      <c r="H26" s="96" t="s">
        <v>675</v>
      </c>
      <c r="I26" s="96" t="s">
        <v>675</v>
      </c>
      <c r="J26" s="96" t="s">
        <v>675</v>
      </c>
      <c r="K26" s="96" t="s">
        <v>675</v>
      </c>
      <c r="L26" s="96" t="s">
        <v>675</v>
      </c>
      <c r="M26" s="96" t="s">
        <v>675</v>
      </c>
      <c r="N26" s="96"/>
      <c r="O26" s="96" t="str" cm="1">
        <f t="array" aca="1" ref="O26" ca="1">TestNonStandardInput($B26,$C26="[SE]",O$18,$D26)</f>
        <v>✅</v>
      </c>
      <c r="P26" s="96" t="str" cm="1">
        <f t="array" aca="1" ref="P26" ca="1">TestNonStandardInput($B26,$C26="[SE]",P$18,$D26)</f>
        <v>✅</v>
      </c>
      <c r="Q26" s="96" t="str" cm="1">
        <f t="array" aca="1" ref="Q26" ca="1">TestNonStandardInput($B26,$C26="[SE]",Q$18,$D26)</f>
        <v>✅</v>
      </c>
      <c r="R26" s="9" t="b">
        <f ca="1"/>
        <v>0</v>
      </c>
      <c r="S26" s="9"/>
      <c r="U26" t="s">
        <v>798</v>
      </c>
      <c r="Y26" s="95"/>
    </row>
    <row r="27" spans="1:25" ht="16.5" x14ac:dyDescent="0.6">
      <c r="A27" s="98">
        <f ca="1"/>
        <v>9</v>
      </c>
      <c r="B27" s="96" t="s">
        <v>739</v>
      </c>
      <c r="C27" s="96" t="s">
        <v>677</v>
      </c>
      <c r="D27" s="96" t="s">
        <v>738</v>
      </c>
      <c r="E27" s="96" t="s">
        <v>675</v>
      </c>
      <c r="F27" s="96" t="s">
        <v>675</v>
      </c>
      <c r="G27" s="96" t="s">
        <v>675</v>
      </c>
      <c r="H27" s="96" t="s">
        <v>675</v>
      </c>
      <c r="I27" s="96" t="s">
        <v>675</v>
      </c>
      <c r="J27" s="96" t="s">
        <v>675</v>
      </c>
      <c r="K27" s="96" t="s">
        <v>675</v>
      </c>
      <c r="L27" s="96" t="s">
        <v>675</v>
      </c>
      <c r="M27" s="96" t="s">
        <v>675</v>
      </c>
      <c r="N27" s="96"/>
      <c r="O27" s="96" t="str" cm="1">
        <f t="array" aca="1" ref="O27" ca="1">TestNonStandardInput($B27,$C27="[SE]",O$18,$D27)</f>
        <v>✅</v>
      </c>
      <c r="P27" s="96" t="str" cm="1">
        <f t="array" aca="1" ref="P27" ca="1">TestNonStandardInput($B27,$C27="[SE]",P$18,$D27)</f>
        <v>✅</v>
      </c>
      <c r="Q27" s="96" t="str" cm="1">
        <f t="array" aca="1" ref="Q27" ca="1">TestNonStandardInput($B27,$C27="[SE]",Q$18,$D27)</f>
        <v>✅</v>
      </c>
      <c r="R27" s="9" t="b">
        <f ca="1"/>
        <v>0</v>
      </c>
      <c r="S27" s="9"/>
      <c r="U27" t="s">
        <v>799</v>
      </c>
      <c r="Y27" s="95"/>
    </row>
    <row r="28" spans="1:25" ht="16.5" x14ac:dyDescent="0.6">
      <c r="A28" s="98">
        <f ca="1"/>
        <v>10</v>
      </c>
      <c r="B28" s="96" t="s">
        <v>737</v>
      </c>
      <c r="C28" s="96" t="s">
        <v>677</v>
      </c>
      <c r="D28" s="96" t="s">
        <v>736</v>
      </c>
      <c r="E28" s="96" t="s">
        <v>675</v>
      </c>
      <c r="F28" s="96" t="s">
        <v>675</v>
      </c>
      <c r="G28" s="96" t="s">
        <v>675</v>
      </c>
      <c r="H28" s="96" t="s">
        <v>675</v>
      </c>
      <c r="I28" s="96" t="s">
        <v>675</v>
      </c>
      <c r="J28" s="96" t="s">
        <v>681</v>
      </c>
      <c r="K28" s="96" t="s">
        <v>675</v>
      </c>
      <c r="L28" s="96" t="s">
        <v>675</v>
      </c>
      <c r="M28" s="96" t="s">
        <v>675</v>
      </c>
      <c r="N28" s="96"/>
      <c r="O28" s="96" t="str" cm="1">
        <f t="array" aca="1" ref="O28" ca="1">TestNonStandardInput($B28,$C28="[SE]",O$18,$D28)</f>
        <v>A↷◯⏎B↷◯</v>
      </c>
      <c r="P28" s="96" t="str" cm="1">
        <f t="array" aca="1" ref="P28" ca="1">TestNonStandardInput($B28,$C28="[SE]",P$18,$D28)</f>
        <v>A↷◯⏎B↷◯</v>
      </c>
      <c r="Q28" s="96" t="str" cm="1">
        <f t="array" aca="1" ref="Q28" ca="1">TestNonStandardInput($B28,$C28="[SE]",Q$18,$D28)</f>
        <v>A↷◯⏎B↷◯</v>
      </c>
      <c r="R28" s="9" t="b">
        <f ca="1"/>
        <v>0</v>
      </c>
      <c r="S28" s="66" t="s">
        <v>786</v>
      </c>
      <c r="U28" t="s">
        <v>800</v>
      </c>
      <c r="Y28" s="95"/>
    </row>
    <row r="29" spans="1:25" ht="16.5" x14ac:dyDescent="0.6">
      <c r="A29" s="98">
        <f ca="1"/>
        <v>11</v>
      </c>
      <c r="B29" s="96" t="s">
        <v>735</v>
      </c>
      <c r="C29" s="96" t="s">
        <v>677</v>
      </c>
      <c r="D29" s="96" t="s">
        <v>734</v>
      </c>
      <c r="E29" s="96" t="s">
        <v>675</v>
      </c>
      <c r="F29" s="96" t="s">
        <v>675</v>
      </c>
      <c r="G29" s="96" t="s">
        <v>675</v>
      </c>
      <c r="H29" s="96" t="s">
        <v>675</v>
      </c>
      <c r="I29" s="96" t="s">
        <v>675</v>
      </c>
      <c r="J29" s="96" t="s">
        <v>675</v>
      </c>
      <c r="K29" s="96" t="s">
        <v>675</v>
      </c>
      <c r="L29" s="96" t="s">
        <v>675</v>
      </c>
      <c r="M29" s="96" t="s">
        <v>675</v>
      </c>
      <c r="N29" s="96"/>
      <c r="O29" s="96" t="str" cm="1">
        <f t="array" aca="1" ref="O29" ca="1">TestNonStandardInput($B29,$C29="[SE]",O$18,$D29)</f>
        <v>✅</v>
      </c>
      <c r="P29" s="96" t="str" cm="1">
        <f t="array" aca="1" ref="P29" ca="1">TestNonStandardInput($B29,$C29="[SE]",P$18,$D29)</f>
        <v>✅</v>
      </c>
      <c r="Q29" s="96" t="str" cm="1">
        <f t="array" aca="1" ref="Q29" ca="1">TestNonStandardInput($B29,$C29="[SE]",Q$18,$D29)</f>
        <v>✅</v>
      </c>
      <c r="R29" s="9" t="b">
        <f ca="1"/>
        <v>0</v>
      </c>
      <c r="S29" s="9"/>
      <c r="U29" t="s">
        <v>801</v>
      </c>
      <c r="Y29" s="95"/>
    </row>
    <row r="30" spans="1:25" ht="16.5" x14ac:dyDescent="0.6">
      <c r="A30" s="98">
        <f ca="1"/>
        <v>12</v>
      </c>
      <c r="B30" s="96" t="s">
        <v>733</v>
      </c>
      <c r="C30" s="96" t="s">
        <v>677</v>
      </c>
      <c r="D30" s="96" t="s">
        <v>732</v>
      </c>
      <c r="E30" s="96" t="s">
        <v>675</v>
      </c>
      <c r="F30" s="96" t="s">
        <v>675</v>
      </c>
      <c r="G30" s="96" t="s">
        <v>675</v>
      </c>
      <c r="H30" s="96" t="s">
        <v>675</v>
      </c>
      <c r="I30" s="96" t="s">
        <v>675</v>
      </c>
      <c r="J30" s="96" t="s">
        <v>681</v>
      </c>
      <c r="K30" s="96" t="s">
        <v>675</v>
      </c>
      <c r="L30" s="96" t="s">
        <v>675</v>
      </c>
      <c r="M30" s="96" t="s">
        <v>675</v>
      </c>
      <c r="N30" s="96"/>
      <c r="O30" s="96" t="str" cm="1">
        <f t="array" aca="1" ref="O30" ca="1">TestNonStandardInput($B30,$C30="[SE]",O$18,$D30)</f>
        <v>␣↷◯⏎D↷◯</v>
      </c>
      <c r="P30" s="96" t="str" cm="1">
        <f t="array" aca="1" ref="P30" ca="1">TestNonStandardInput($B30,$C30="[SE]",P$18,$D30)</f>
        <v>␣↷◯⏎D↷◯</v>
      </c>
      <c r="Q30" s="96" t="str" cm="1">
        <f t="array" aca="1" ref="Q30" ca="1">TestNonStandardInput($B30,$C30="[SE]",Q$18,$D30)</f>
        <v>␣↷◯⏎D↷◯</v>
      </c>
      <c r="R30" s="9" t="b">
        <f ca="1"/>
        <v>0</v>
      </c>
      <c r="S30" s="66" t="s">
        <v>786</v>
      </c>
      <c r="U30" t="s">
        <v>802</v>
      </c>
      <c r="Y30" s="95"/>
    </row>
    <row r="31" spans="1:25" ht="16.5" x14ac:dyDescent="0.6">
      <c r="A31" s="98">
        <f ca="1"/>
        <v>13</v>
      </c>
      <c r="B31" s="96" t="s">
        <v>702</v>
      </c>
      <c r="C31" s="96" t="s">
        <v>677</v>
      </c>
      <c r="D31" s="96" t="s">
        <v>727</v>
      </c>
      <c r="E31" s="96" t="s">
        <v>675</v>
      </c>
      <c r="F31" s="96" t="s">
        <v>675</v>
      </c>
      <c r="G31" s="96" t="s">
        <v>675</v>
      </c>
      <c r="H31" s="96" t="s">
        <v>675</v>
      </c>
      <c r="I31" s="96" t="s">
        <v>675</v>
      </c>
      <c r="J31" s="96" t="s">
        <v>675</v>
      </c>
      <c r="K31" s="96" t="s">
        <v>675</v>
      </c>
      <c r="L31" s="96" t="s">
        <v>675</v>
      </c>
      <c r="M31" s="96" t="s">
        <v>675</v>
      </c>
      <c r="N31" s="96"/>
      <c r="O31" s="96" t="str" cm="1">
        <f t="array" aca="1" ref="O31" ca="1">TestNonStandardInput($B31,$C31="[SE]",O$18,$D31)</f>
        <v>✅</v>
      </c>
      <c r="P31" s="96" t="str" cm="1">
        <f t="array" aca="1" ref="P31" ca="1">TestNonStandardInput($B31,$C31="[SE]",P$18,$D31)</f>
        <v>✅</v>
      </c>
      <c r="Q31" s="96" t="str" cm="1">
        <f t="array" aca="1" ref="Q31" ca="1">TestNonStandardInput($B31,$C31="[SE]",Q$18,$D31)</f>
        <v>✅</v>
      </c>
      <c r="R31" s="9" t="b">
        <f ca="1"/>
        <v>0</v>
      </c>
      <c r="S31" s="9"/>
      <c r="U31" t="s">
        <v>803</v>
      </c>
      <c r="Y31" s="95"/>
    </row>
    <row r="32" spans="1:25" ht="16.5" x14ac:dyDescent="0.6">
      <c r="A32" s="98">
        <f ca="1"/>
        <v>14</v>
      </c>
      <c r="B32" s="96" t="s">
        <v>731</v>
      </c>
      <c r="C32" s="96" t="s">
        <v>677</v>
      </c>
      <c r="D32" s="96" t="s">
        <v>212</v>
      </c>
      <c r="E32" s="96" t="s">
        <v>675</v>
      </c>
      <c r="F32" s="96" t="s">
        <v>675</v>
      </c>
      <c r="G32" s="96" t="s">
        <v>675</v>
      </c>
      <c r="H32" s="96" t="s">
        <v>675</v>
      </c>
      <c r="I32" s="96" t="s">
        <v>675</v>
      </c>
      <c r="J32" s="96" t="s">
        <v>675</v>
      </c>
      <c r="K32" s="96" t="s">
        <v>675</v>
      </c>
      <c r="L32" s="96" t="s">
        <v>675</v>
      </c>
      <c r="M32" s="96" t="s">
        <v>675</v>
      </c>
      <c r="N32" s="96"/>
      <c r="O32" s="96" t="str" cm="1">
        <f t="array" aca="1" ref="O32" ca="1">TestNonStandardInput($B32,$C32="[SE]",O$18,$D32)</f>
        <v>✅</v>
      </c>
      <c r="P32" s="96" t="str" cm="1">
        <f t="array" aca="1" ref="P32" ca="1">TestNonStandardInput($B32,$C32="[SE]",P$18,$D32)</f>
        <v>✅</v>
      </c>
      <c r="Q32" s="96" t="str" cm="1">
        <f t="array" aca="1" ref="Q32" ca="1">TestNonStandardInput($B32,$C32="[SE]",Q$18,$D32)</f>
        <v>D⏎◯</v>
      </c>
      <c r="R32" s="9" t="b">
        <f ca="1"/>
        <v>0</v>
      </c>
      <c r="S32" s="9"/>
      <c r="U32" t="s">
        <v>804</v>
      </c>
      <c r="Y32" s="95"/>
    </row>
    <row r="33" spans="1:25" ht="16.5" x14ac:dyDescent="0.6">
      <c r="A33" s="98">
        <f ca="1"/>
        <v>15</v>
      </c>
      <c r="B33" s="96" t="s">
        <v>730</v>
      </c>
      <c r="C33" s="96" t="s">
        <v>677</v>
      </c>
      <c r="D33" s="96" t="s">
        <v>725</v>
      </c>
      <c r="E33" s="96" t="s">
        <v>675</v>
      </c>
      <c r="F33" s="96" t="s">
        <v>675</v>
      </c>
      <c r="G33" s="96" t="s">
        <v>675</v>
      </c>
      <c r="H33" s="96" t="s">
        <v>675</v>
      </c>
      <c r="I33" s="96" t="s">
        <v>675</v>
      </c>
      <c r="J33" s="96" t="s">
        <v>675</v>
      </c>
      <c r="K33" s="96" t="s">
        <v>675</v>
      </c>
      <c r="L33" s="96" t="s">
        <v>675</v>
      </c>
      <c r="M33" s="96" t="s">
        <v>675</v>
      </c>
      <c r="N33" s="96"/>
      <c r="O33" s="96" t="str" cm="1">
        <f t="array" aca="1" ref="O33" ca="1">TestNonStandardInput($B33,$C33="[SE]",O$18,$D33)</f>
        <v>✅</v>
      </c>
      <c r="P33" s="96" t="str" cm="1">
        <f t="array" aca="1" ref="P33" ca="1">TestNonStandardInput($B33,$C33="[SE]",P$18,$D33)</f>
        <v>✅</v>
      </c>
      <c r="Q33" s="96" t="str" cm="1">
        <f t="array" aca="1" ref="Q33" ca="1">TestNonStandardInput($B33,$C33="[SE]",Q$18,$D33)</f>
        <v>✅</v>
      </c>
      <c r="R33" s="9" t="b">
        <f ca="1"/>
        <v>0</v>
      </c>
      <c r="S33" s="9"/>
      <c r="U33" t="s">
        <v>805</v>
      </c>
      <c r="Y33" s="95"/>
    </row>
    <row r="34" spans="1:25" ht="16.5" x14ac:dyDescent="0.6">
      <c r="A34" s="98">
        <f ca="1"/>
        <v>16</v>
      </c>
      <c r="B34" s="96" t="s">
        <v>730</v>
      </c>
      <c r="C34" s="96" t="s">
        <v>723</v>
      </c>
      <c r="D34" s="96" t="s">
        <v>212</v>
      </c>
      <c r="E34" s="96" t="s">
        <v>675</v>
      </c>
      <c r="F34" s="96" t="s">
        <v>675</v>
      </c>
      <c r="G34" s="96" t="s">
        <v>675</v>
      </c>
      <c r="H34" s="96" t="s">
        <v>675</v>
      </c>
      <c r="I34" s="96" t="s">
        <v>722</v>
      </c>
      <c r="J34" s="96" t="s">
        <v>722</v>
      </c>
      <c r="K34" s="96" t="s">
        <v>722</v>
      </c>
      <c r="L34" s="96" t="s">
        <v>675</v>
      </c>
      <c r="M34" s="96" t="s">
        <v>675</v>
      </c>
      <c r="N34" s="96"/>
      <c r="O34" s="96" t="str" cm="1">
        <f t="array" aca="1" ref="O34" ca="1">TestNonStandardInput($B34,$C34="[SE]",O$18,$D34)</f>
        <v>✅</v>
      </c>
      <c r="P34" s="96" t="str" cm="1">
        <f t="array" aca="1" ref="P34" ca="1">TestNonStandardInput($B34,$C34="[SE]",P$18,$D34)</f>
        <v>➖</v>
      </c>
      <c r="Q34" s="96" t="str" cm="1">
        <f t="array" aca="1" ref="Q34" ca="1">TestNonStandardInput($B34,$C34="[SE]",Q$18,$D34)</f>
        <v>✅</v>
      </c>
      <c r="R34" s="9" t="b">
        <f ca="1"/>
        <v>0</v>
      </c>
      <c r="S34" s="9"/>
      <c r="U34" t="s">
        <v>806</v>
      </c>
      <c r="Y34" s="95"/>
    </row>
    <row r="35" spans="1:25" ht="16.5" x14ac:dyDescent="0.6">
      <c r="A35" s="98">
        <f ca="1"/>
        <v>17</v>
      </c>
      <c r="B35" s="96" t="s">
        <v>700</v>
      </c>
      <c r="C35" s="96" t="s">
        <v>677</v>
      </c>
      <c r="D35" s="96" t="s">
        <v>727</v>
      </c>
      <c r="E35" s="96" t="s">
        <v>675</v>
      </c>
      <c r="F35" s="96" t="s">
        <v>675</v>
      </c>
      <c r="G35" s="96" t="s">
        <v>675</v>
      </c>
      <c r="H35" s="96" t="s">
        <v>675</v>
      </c>
      <c r="I35" s="96" t="s">
        <v>675</v>
      </c>
      <c r="J35" s="100" t="s" cm="1">
        <v>700</v>
      </c>
      <c r="K35" s="96" t="s">
        <v>675</v>
      </c>
      <c r="L35" s="96" t="s">
        <v>675</v>
      </c>
      <c r="M35" s="100" t="s" cm="1">
        <v>700</v>
      </c>
      <c r="N35" s="96"/>
      <c r="O35" s="96" t="str" cm="1">
        <f t="array" aca="1" ref="O35" ca="1">TestNonStandardInput($B35,$C35="[SE]",O$18,$D35)</f>
        <v>✅</v>
      </c>
      <c r="P35" s="96" t="str" cm="1">
        <f t="array" aca="1" ref="P35" ca="1">TestNonStandardInput($B35,$C35="[SE]",P$18,$D35)</f>
        <v>✅</v>
      </c>
      <c r="Q35" s="96" t="str" cm="1">
        <f t="array" aca="1" ref="Q35" ca="1">TestNonStandardInput($B35,$C35="[SE]",Q$18,$D35)</f>
        <v>✅</v>
      </c>
      <c r="R35" s="9" t="b">
        <f ca="1"/>
        <v>0</v>
      </c>
      <c r="S35" s="9"/>
      <c r="U35" t="s">
        <v>807</v>
      </c>
      <c r="Y35" s="95"/>
    </row>
    <row r="36" spans="1:25" ht="16.5" x14ac:dyDescent="0.6">
      <c r="A36" s="98">
        <f ca="1"/>
        <v>18</v>
      </c>
      <c r="B36" s="96" t="s">
        <v>729</v>
      </c>
      <c r="C36" s="96" t="s">
        <v>677</v>
      </c>
      <c r="D36" s="96" t="s">
        <v>212</v>
      </c>
      <c r="E36" s="96" t="s">
        <v>675</v>
      </c>
      <c r="F36" s="96" t="s">
        <v>675</v>
      </c>
      <c r="G36" s="96" t="s">
        <v>675</v>
      </c>
      <c r="H36" s="96" t="s">
        <v>675</v>
      </c>
      <c r="I36" s="96" t="s">
        <v>675</v>
      </c>
      <c r="J36" s="96" t="s">
        <v>675</v>
      </c>
      <c r="K36" s="96" t="s">
        <v>675</v>
      </c>
      <c r="L36" s="96" t="s">
        <v>675</v>
      </c>
      <c r="M36" s="100" t="s" cm="1">
        <v>729</v>
      </c>
      <c r="N36" s="96"/>
      <c r="O36" s="96" t="str" cm="1">
        <f t="array" aca="1" ref="O36" ca="1">TestNonStandardInput($B36,$C36="[SE]",O$18,$D36)</f>
        <v>✅</v>
      </c>
      <c r="P36" s="96" t="str" cm="1">
        <f t="array" aca="1" ref="P36" ca="1">TestNonStandardInput($B36,$C36="[SE]",P$18,$D36)</f>
        <v>✅</v>
      </c>
      <c r="Q36" s="96" t="str" cm="1">
        <f t="array" aca="1" ref="Q36" ca="1">TestNonStandardInput($B36,$C36="[SE]",Q$18,$D36)</f>
        <v>D⏎◯</v>
      </c>
      <c r="R36" s="9" t="b">
        <f ca="1"/>
        <v>0</v>
      </c>
      <c r="S36" s="9"/>
      <c r="U36" t="s">
        <v>808</v>
      </c>
      <c r="Y36" s="95"/>
    </row>
    <row r="37" spans="1:25" ht="16.5" x14ac:dyDescent="0.6">
      <c r="A37" s="98">
        <f ca="1"/>
        <v>19</v>
      </c>
      <c r="B37" s="96" t="s">
        <v>728</v>
      </c>
      <c r="C37" s="96" t="s">
        <v>677</v>
      </c>
      <c r="D37" s="96" t="s">
        <v>725</v>
      </c>
      <c r="E37" s="96" t="s">
        <v>675</v>
      </c>
      <c r="F37" s="96" t="s">
        <v>675</v>
      </c>
      <c r="G37" s="96" t="s">
        <v>675</v>
      </c>
      <c r="H37" s="96" t="s">
        <v>675</v>
      </c>
      <c r="I37" s="96" t="s">
        <v>675</v>
      </c>
      <c r="J37" s="100" t="s" cm="1">
        <v>728</v>
      </c>
      <c r="K37" s="96" t="s">
        <v>675</v>
      </c>
      <c r="L37" s="96" t="s">
        <v>675</v>
      </c>
      <c r="M37" s="100" t="s" cm="1">
        <v>728</v>
      </c>
      <c r="N37" s="96"/>
      <c r="O37" s="96" t="str" cm="1">
        <f t="array" aca="1" ref="O37" ca="1">TestNonStandardInput($B37,$C37="[SE]",O$18,$D37)</f>
        <v>✅</v>
      </c>
      <c r="P37" s="96" t="str" cm="1">
        <f t="array" aca="1" ref="P37" ca="1">TestNonStandardInput($B37,$C37="[SE]",P$18,$D37)</f>
        <v>✅</v>
      </c>
      <c r="Q37" s="96" t="str" cm="1">
        <f t="array" aca="1" ref="Q37" ca="1">TestNonStandardInput($B37,$C37="[SE]",Q$18,$D37)</f>
        <v>✅</v>
      </c>
      <c r="R37" s="9" t="b">
        <f ca="1"/>
        <v>0</v>
      </c>
      <c r="S37" s="9"/>
      <c r="U37" t="s">
        <v>809</v>
      </c>
      <c r="Y37" s="95"/>
    </row>
    <row r="38" spans="1:25" ht="16.5" x14ac:dyDescent="0.6">
      <c r="A38" s="98">
        <f ca="1"/>
        <v>20</v>
      </c>
      <c r="B38" s="96" t="s">
        <v>728</v>
      </c>
      <c r="C38" s="96" t="s">
        <v>723</v>
      </c>
      <c r="D38" s="96" t="s">
        <v>212</v>
      </c>
      <c r="E38" s="96" t="s">
        <v>675</v>
      </c>
      <c r="F38" s="96" t="s">
        <v>675</v>
      </c>
      <c r="G38" s="96" t="s">
        <v>675</v>
      </c>
      <c r="H38" s="96" t="s">
        <v>675</v>
      </c>
      <c r="I38" s="96" t="s">
        <v>722</v>
      </c>
      <c r="J38" s="96" t="s">
        <v>722</v>
      </c>
      <c r="K38" s="96" t="s">
        <v>722</v>
      </c>
      <c r="L38" s="96" t="s">
        <v>675</v>
      </c>
      <c r="M38" s="100" t="s" cm="1">
        <v>728</v>
      </c>
      <c r="N38" s="96"/>
      <c r="O38" s="96" t="str" cm="1">
        <f t="array" aca="1" ref="O38" ca="1">TestNonStandardInput($B38,$C38="[SE]",O$18,$D38)</f>
        <v>✅</v>
      </c>
      <c r="P38" s="96" t="str" cm="1">
        <f t="array" aca="1" ref="P38" ca="1">TestNonStandardInput($B38,$C38="[SE]",P$18,$D38)</f>
        <v>➖</v>
      </c>
      <c r="Q38" s="96" t="str" cm="1">
        <f t="array" aca="1" ref="Q38" ca="1">TestNonStandardInput($B38,$C38="[SE]",Q$18,$D38)</f>
        <v>✅</v>
      </c>
      <c r="R38" s="9" t="b">
        <f ca="1"/>
        <v>0</v>
      </c>
      <c r="S38" s="9"/>
      <c r="U38" t="s">
        <v>810</v>
      </c>
      <c r="Y38" s="95"/>
    </row>
    <row r="39" spans="1:25" ht="16.5" x14ac:dyDescent="0.6">
      <c r="A39" s="98">
        <f ca="1"/>
        <v>21</v>
      </c>
      <c r="B39" s="96" t="s">
        <v>698</v>
      </c>
      <c r="C39" s="96" t="s">
        <v>677</v>
      </c>
      <c r="D39" s="96" t="s">
        <v>727</v>
      </c>
      <c r="E39" s="96" t="s">
        <v>675</v>
      </c>
      <c r="F39" s="96" t="s">
        <v>675</v>
      </c>
      <c r="G39" s="96" t="s">
        <v>675</v>
      </c>
      <c r="H39" s="96" t="s">
        <v>675</v>
      </c>
      <c r="I39" s="96" t="s">
        <v>675</v>
      </c>
      <c r="J39" s="96" t="s">
        <v>675</v>
      </c>
      <c r="K39" s="96" t="s">
        <v>675</v>
      </c>
      <c r="L39" s="96" t="s">
        <v>675</v>
      </c>
      <c r="M39" s="100" t="s" cm="1">
        <v>853</v>
      </c>
      <c r="N39" s="96"/>
      <c r="O39" s="96" t="str" cm="1">
        <f t="array" aca="1" ref="O39" ca="1">TestNonStandardInput($B39,$C39="[SE]",O$18,$D39)</f>
        <v>✅</v>
      </c>
      <c r="P39" s="96" t="str" cm="1">
        <f t="array" aca="1" ref="P39" ca="1">TestNonStandardInput($B39,$C39="[SE]",P$18,$D39)</f>
        <v>✅</v>
      </c>
      <c r="Q39" s="96" t="str" cm="1">
        <f t="array" aca="1" ref="Q39" ca="1">TestNonStandardInput($B39,$C39="[SE]",Q$18,$D39)</f>
        <v>✅</v>
      </c>
      <c r="R39" s="9" t="b">
        <f ca="1"/>
        <v>0</v>
      </c>
      <c r="S39" s="9"/>
      <c r="U39" t="s">
        <v>811</v>
      </c>
      <c r="Y39" s="95"/>
    </row>
    <row r="40" spans="1:25" ht="16.5" x14ac:dyDescent="0.6">
      <c r="A40" s="98">
        <f ca="1"/>
        <v>22</v>
      </c>
      <c r="B40" s="96" t="s">
        <v>726</v>
      </c>
      <c r="C40" s="96" t="s">
        <v>677</v>
      </c>
      <c r="D40" s="96" t="s">
        <v>212</v>
      </c>
      <c r="E40" s="96" t="s">
        <v>675</v>
      </c>
      <c r="F40" s="96" t="s">
        <v>675</v>
      </c>
      <c r="G40" s="96" t="s">
        <v>675</v>
      </c>
      <c r="H40" s="96" t="s">
        <v>675</v>
      </c>
      <c r="I40" s="96" t="s">
        <v>675</v>
      </c>
      <c r="J40" s="96" t="s">
        <v>675</v>
      </c>
      <c r="K40" s="96" t="s">
        <v>675</v>
      </c>
      <c r="L40" s="96" t="s">
        <v>675</v>
      </c>
      <c r="M40" s="100" t="s" cm="1">
        <v>729</v>
      </c>
      <c r="N40" s="96"/>
      <c r="O40" s="96" t="str" cm="1">
        <f t="array" aca="1" ref="O40" ca="1">TestNonStandardInput($B40,$C40="[SE]",O$18,$D40)</f>
        <v>✅</v>
      </c>
      <c r="P40" s="96" t="str" cm="1">
        <f t="array" aca="1" ref="P40" ca="1">TestNonStandardInput($B40,$C40="[SE]",P$18,$D40)</f>
        <v>✅</v>
      </c>
      <c r="Q40" s="96" t="str" cm="1">
        <f t="array" aca="1" ref="Q40" ca="1">TestNonStandardInput($B40,$C40="[SE]",Q$18,$D40)</f>
        <v>D⏎◯</v>
      </c>
      <c r="R40" s="9" t="b">
        <f ca="1"/>
        <v>0</v>
      </c>
      <c r="S40" s="9"/>
      <c r="U40" t="s">
        <v>812</v>
      </c>
      <c r="Y40" s="95"/>
    </row>
    <row r="41" spans="1:25" ht="16.5" x14ac:dyDescent="0.6">
      <c r="A41" s="98">
        <f ca="1"/>
        <v>23</v>
      </c>
      <c r="B41" s="96" t="s">
        <v>724</v>
      </c>
      <c r="C41" s="96" t="s">
        <v>677</v>
      </c>
      <c r="D41" s="96" t="s">
        <v>725</v>
      </c>
      <c r="E41" s="96" t="s">
        <v>675</v>
      </c>
      <c r="F41" s="96" t="s">
        <v>675</v>
      </c>
      <c r="G41" s="96" t="s">
        <v>675</v>
      </c>
      <c r="H41" s="96" t="s">
        <v>675</v>
      </c>
      <c r="I41" s="96" t="s">
        <v>675</v>
      </c>
      <c r="J41" s="96" t="s">
        <v>675</v>
      </c>
      <c r="K41" s="96" t="s">
        <v>675</v>
      </c>
      <c r="L41" s="96" t="s">
        <v>675</v>
      </c>
      <c r="M41" s="100" t="s" cm="1">
        <v>854</v>
      </c>
      <c r="N41" s="96"/>
      <c r="O41" s="96" t="str" cm="1">
        <f t="array" aca="1" ref="O41" ca="1">TestNonStandardInput($B41,$C41="[SE]",O$18,$D41)</f>
        <v>✅</v>
      </c>
      <c r="P41" s="96" t="str" cm="1">
        <f t="array" aca="1" ref="P41" ca="1">TestNonStandardInput($B41,$C41="[SE]",P$18,$D41)</f>
        <v>✅</v>
      </c>
      <c r="Q41" s="96" t="str" cm="1">
        <f t="array" aca="1" ref="Q41" ca="1">TestNonStandardInput($B41,$C41="[SE]",Q$18,$D41)</f>
        <v>✅</v>
      </c>
      <c r="R41" s="9" t="b">
        <f ca="1"/>
        <v>0</v>
      </c>
      <c r="S41" s="9"/>
      <c r="U41" t="s">
        <v>813</v>
      </c>
      <c r="Y41" s="95"/>
    </row>
    <row r="42" spans="1:25" ht="16.5" x14ac:dyDescent="0.6">
      <c r="A42" s="98">
        <f ca="1"/>
        <v>24</v>
      </c>
      <c r="B42" s="96" t="s">
        <v>724</v>
      </c>
      <c r="C42" s="96" t="s">
        <v>723</v>
      </c>
      <c r="D42" s="96" t="s">
        <v>212</v>
      </c>
      <c r="E42" s="96" t="s">
        <v>675</v>
      </c>
      <c r="F42" s="96" t="s">
        <v>675</v>
      </c>
      <c r="G42" s="96" t="s">
        <v>675</v>
      </c>
      <c r="H42" s="96" t="s">
        <v>675</v>
      </c>
      <c r="I42" s="96" t="s">
        <v>722</v>
      </c>
      <c r="J42" s="96" t="s">
        <v>722</v>
      </c>
      <c r="K42" s="96" t="s">
        <v>722</v>
      </c>
      <c r="L42" s="96" t="s">
        <v>675</v>
      </c>
      <c r="M42" s="100" t="s" cm="1">
        <v>854</v>
      </c>
      <c r="N42" s="96"/>
      <c r="O42" s="96" t="str" cm="1">
        <f t="array" aca="1" ref="O42" ca="1">TestNonStandardInput($B42,$C42="[SE]",O$18,$D42)</f>
        <v>✅</v>
      </c>
      <c r="P42" s="96" t="str" cm="1">
        <f t="array" aca="1" ref="P42" ca="1">TestNonStandardInput($B42,$C42="[SE]",P$18,$D42)</f>
        <v>➖</v>
      </c>
      <c r="Q42" s="96" t="str" cm="1">
        <f t="array" aca="1" ref="Q42" ca="1">TestNonStandardInput($B42,$C42="[SE]",Q$18,$D42)</f>
        <v>✅</v>
      </c>
      <c r="R42" s="9" t="b">
        <f ca="1"/>
        <v>0</v>
      </c>
      <c r="S42" s="9"/>
      <c r="U42" t="s">
        <v>814</v>
      </c>
      <c r="Y42" s="95"/>
    </row>
    <row r="43" spans="1:25" ht="16.5" x14ac:dyDescent="0.6">
      <c r="A43" s="98">
        <f ca="1"/>
        <v>25</v>
      </c>
      <c r="B43" s="96" t="s">
        <v>721</v>
      </c>
      <c r="C43" s="96" t="s">
        <v>677</v>
      </c>
      <c r="D43" s="96" t="s">
        <v>720</v>
      </c>
      <c r="E43" s="96" t="s">
        <v>675</v>
      </c>
      <c r="F43" s="96" t="s">
        <v>675</v>
      </c>
      <c r="G43" s="96" t="s">
        <v>675</v>
      </c>
      <c r="H43" s="96" t="s">
        <v>675</v>
      </c>
      <c r="I43" s="96" t="s">
        <v>675</v>
      </c>
      <c r="J43" s="96" t="s">
        <v>675</v>
      </c>
      <c r="K43" s="96" t="s">
        <v>675</v>
      </c>
      <c r="L43" s="96" t="s">
        <v>675</v>
      </c>
      <c r="M43" s="96" t="s">
        <v>675</v>
      </c>
      <c r="N43" s="96"/>
      <c r="O43" s="96" t="str" cm="1">
        <f t="array" aca="1" ref="O43" ca="1">TestNonStandardInput($B43,$C43="[SE]",O$18,$D43)</f>
        <v>✅</v>
      </c>
      <c r="P43" s="96" t="str" cm="1">
        <f t="array" aca="1" ref="P43" ca="1">TestNonStandardInput($B43,$C43="[SE]",P$18,$D43)</f>
        <v>✅</v>
      </c>
      <c r="Q43" s="96" t="str" cm="1">
        <f t="array" aca="1" ref="Q43" ca="1">TestNonStandardInput($B43,$C43="[SE]",Q$18,$D43)</f>
        <v>✅</v>
      </c>
      <c r="R43" s="9" t="b">
        <f ca="1"/>
        <v>0</v>
      </c>
      <c r="S43" s="9"/>
      <c r="U43" t="s">
        <v>815</v>
      </c>
      <c r="Y43" s="95"/>
    </row>
    <row r="44" spans="1:25" ht="16.5" x14ac:dyDescent="0.6">
      <c r="A44" s="98">
        <f ca="1"/>
        <v>26</v>
      </c>
      <c r="B44" s="96" t="s">
        <v>719</v>
      </c>
      <c r="C44" s="96" t="s">
        <v>677</v>
      </c>
      <c r="D44" s="96" t="s">
        <v>212</v>
      </c>
      <c r="E44" s="96" t="s">
        <v>675</v>
      </c>
      <c r="F44" s="96" t="s">
        <v>675</v>
      </c>
      <c r="G44" s="96" t="s">
        <v>675</v>
      </c>
      <c r="H44" s="96" t="s">
        <v>675</v>
      </c>
      <c r="I44" s="96" t="s">
        <v>675</v>
      </c>
      <c r="J44" s="96" t="s">
        <v>675</v>
      </c>
      <c r="K44" s="96" t="s">
        <v>675</v>
      </c>
      <c r="L44" s="96" t="s">
        <v>675</v>
      </c>
      <c r="M44" s="96" t="s">
        <v>675</v>
      </c>
      <c r="N44" s="96"/>
      <c r="O44" s="96" t="str" cm="1">
        <f t="array" aca="1" ref="O44" ca="1">TestNonStandardInput($B44,$C44="[SE]",O$18,$D44)</f>
        <v>✅</v>
      </c>
      <c r="P44" s="96" t="str" cm="1">
        <f t="array" aca="1" ref="P44" ca="1">TestNonStandardInput($B44,$C44="[SE]",P$18,$D44)</f>
        <v>✅</v>
      </c>
      <c r="Q44" s="96" t="str" cm="1">
        <f t="array" aca="1" ref="Q44" ca="1">TestNonStandardInput($B44,$C44="[SE]",Q$18,$D44)</f>
        <v>✅</v>
      </c>
      <c r="R44" s="9" t="b">
        <f ca="1"/>
        <v>0</v>
      </c>
      <c r="S44" s="9"/>
      <c r="U44" t="s">
        <v>816</v>
      </c>
      <c r="Y44" s="95"/>
    </row>
    <row r="45" spans="1:25" ht="16.5" x14ac:dyDescent="0.6">
      <c r="A45" s="98">
        <f ca="1"/>
        <v>27</v>
      </c>
      <c r="B45" s="96" t="s">
        <v>718</v>
      </c>
      <c r="C45" s="96" t="s">
        <v>677</v>
      </c>
      <c r="D45" s="96" t="s">
        <v>716</v>
      </c>
      <c r="E45" s="96" t="s">
        <v>675</v>
      </c>
      <c r="F45" s="96" t="s">
        <v>675</v>
      </c>
      <c r="G45" s="96" t="s">
        <v>675</v>
      </c>
      <c r="H45" s="96" t="s">
        <v>675</v>
      </c>
      <c r="I45" s="96" t="s">
        <v>675</v>
      </c>
      <c r="J45" s="96" t="s">
        <v>675</v>
      </c>
      <c r="K45" s="96" t="s">
        <v>675</v>
      </c>
      <c r="L45" s="96" t="s">
        <v>675</v>
      </c>
      <c r="M45" s="96" t="s">
        <v>675</v>
      </c>
      <c r="N45" s="96"/>
      <c r="O45" s="96" t="str" cm="1">
        <f t="array" aca="1" ref="O45" ca="1">TestNonStandardInput($B45,$C45="[SE]",O$18,$D45)</f>
        <v>✅</v>
      </c>
      <c r="P45" s="96" t="str" cm="1">
        <f t="array" aca="1" ref="P45" ca="1">TestNonStandardInput($B45,$C45="[SE]",P$18,$D45)</f>
        <v>✅</v>
      </c>
      <c r="Q45" s="96" t="str" cm="1">
        <f t="array" aca="1" ref="Q45" ca="1">TestNonStandardInput($B45,$C45="[SE]",Q$18,$D45)</f>
        <v>✅</v>
      </c>
      <c r="R45" s="9" t="b">
        <f ca="1"/>
        <v>0</v>
      </c>
      <c r="S45" s="9"/>
      <c r="U45" t="s">
        <v>817</v>
      </c>
      <c r="Y45" s="95"/>
    </row>
    <row r="46" spans="1:25" ht="16.5" x14ac:dyDescent="0.6">
      <c r="A46" s="98">
        <f ca="1"/>
        <v>28</v>
      </c>
      <c r="B46" s="96" t="s">
        <v>717</v>
      </c>
      <c r="C46" s="96" t="s">
        <v>677</v>
      </c>
      <c r="D46" s="96" t="s">
        <v>716</v>
      </c>
      <c r="E46" s="96" t="s">
        <v>675</v>
      </c>
      <c r="F46" s="96" t="s">
        <v>675</v>
      </c>
      <c r="G46" s="96" t="s">
        <v>675</v>
      </c>
      <c r="H46" s="96" t="s">
        <v>675</v>
      </c>
      <c r="I46" s="96" t="s">
        <v>675</v>
      </c>
      <c r="J46" s="96" t="s">
        <v>675</v>
      </c>
      <c r="K46" s="96" t="s">
        <v>675</v>
      </c>
      <c r="L46" s="96" t="s">
        <v>675</v>
      </c>
      <c r="M46" s="96" t="s">
        <v>675</v>
      </c>
      <c r="N46" s="96"/>
      <c r="O46" s="96" t="str" cm="1">
        <f t="array" aca="1" ref="O46" ca="1">TestNonStandardInput($B46,$C46="[SE]",O$18,$D46)</f>
        <v>✅</v>
      </c>
      <c r="P46" s="96" t="str" cm="1">
        <f t="array" aca="1" ref="P46" ca="1">TestNonStandardInput($B46,$C46="[SE]",P$18,$D46)</f>
        <v>✅</v>
      </c>
      <c r="Q46" s="96" t="str" cm="1">
        <f t="array" aca="1" ref="Q46" ca="1">TestNonStandardInput($B46,$C46="[SE]",Q$18,$D46)</f>
        <v>✅</v>
      </c>
      <c r="R46" s="9" t="b">
        <f ca="1"/>
        <v>0</v>
      </c>
      <c r="S46" s="9"/>
      <c r="U46" t="s">
        <v>818</v>
      </c>
      <c r="Y46" s="95"/>
    </row>
    <row r="47" spans="1:25" ht="16.5" x14ac:dyDescent="0.6">
      <c r="A47" s="98">
        <f ca="1"/>
        <v>29</v>
      </c>
      <c r="B47" s="96" t="s">
        <v>715</v>
      </c>
      <c r="C47" s="96" t="s">
        <v>677</v>
      </c>
      <c r="D47" s="96" t="s">
        <v>714</v>
      </c>
      <c r="E47" s="96" t="s">
        <v>681</v>
      </c>
      <c r="F47" s="96" t="s">
        <v>675</v>
      </c>
      <c r="G47" s="96" t="s">
        <v>681</v>
      </c>
      <c r="H47" s="96" t="s">
        <v>675</v>
      </c>
      <c r="I47" s="96" t="s">
        <v>681</v>
      </c>
      <c r="J47" s="96" t="s">
        <v>681</v>
      </c>
      <c r="K47" s="96" t="s">
        <v>675</v>
      </c>
      <c r="L47" s="96" t="s">
        <v>681</v>
      </c>
      <c r="M47" s="96" t="s">
        <v>675</v>
      </c>
      <c r="N47" s="96"/>
      <c r="O47" s="96" t="str" cm="1">
        <f t="array" aca="1" ref="O47" ca="1">TestNonStandardInput($B47,$C47="[SE]",O$18,$D47)</f>
        <v>A↷"B</v>
      </c>
      <c r="P47" s="96" t="str" cm="1">
        <f t="array" aca="1" ref="P47" ca="1">TestNonStandardInput($B47,$C47="[SE]",P$18,$D47)</f>
        <v>💥</v>
      </c>
      <c r="Q47" s="96" t="str" cm="1">
        <f t="array" aca="1" ref="Q47" ca="1">TestNonStandardInput($B47,$C47="[SE]",Q$18,$D47)</f>
        <v>💥</v>
      </c>
      <c r="R47" s="9" t="b">
        <f ca="1"/>
        <v>0</v>
      </c>
      <c r="S47" s="9" t="s">
        <v>783</v>
      </c>
      <c r="U47" t="s">
        <v>819</v>
      </c>
      <c r="Y47" s="95"/>
    </row>
    <row r="48" spans="1:25" ht="16.5" x14ac:dyDescent="0.6">
      <c r="A48" s="98">
        <f ca="1"/>
        <v>30</v>
      </c>
      <c r="B48" s="96" t="s">
        <v>713</v>
      </c>
      <c r="C48" s="96" t="s">
        <v>677</v>
      </c>
      <c r="D48" s="96" t="s">
        <v>712</v>
      </c>
      <c r="E48" s="96" t="s">
        <v>675</v>
      </c>
      <c r="F48" s="96" t="s">
        <v>675</v>
      </c>
      <c r="G48" s="96" t="s">
        <v>675</v>
      </c>
      <c r="H48" s="96" t="s">
        <v>675</v>
      </c>
      <c r="I48" s="96" t="s">
        <v>681</v>
      </c>
      <c r="J48" s="96" t="s">
        <v>675</v>
      </c>
      <c r="K48" s="96" t="s">
        <v>675</v>
      </c>
      <c r="L48" s="96" t="s">
        <v>681</v>
      </c>
      <c r="M48" s="96" t="s">
        <v>675</v>
      </c>
      <c r="N48" s="96"/>
      <c r="O48" s="96" t="str" cm="1">
        <f t="array" aca="1" ref="O48" ca="1">TestNonStandardInput($B48,$C48="[SE]",O$18,$D48)</f>
        <v>✅</v>
      </c>
      <c r="P48" s="96" t="str" cm="1">
        <f t="array" aca="1" ref="P48" ca="1">TestNonStandardInput($B48,$C48="[SE]",P$18,$D48)</f>
        <v>💥</v>
      </c>
      <c r="Q48" s="96" t="str" cm="1">
        <f t="array" aca="1" ref="Q48" ca="1">TestNonStandardInput($B48,$C48="[SE]",Q$18,$D48)</f>
        <v>✅</v>
      </c>
      <c r="R48" s="9" t="b">
        <f ca="1"/>
        <v>0</v>
      </c>
      <c r="S48" s="9"/>
      <c r="U48" t="s">
        <v>820</v>
      </c>
      <c r="Y48" s="95"/>
    </row>
    <row r="49" spans="1:25" ht="16.5" x14ac:dyDescent="0.6">
      <c r="A49" s="98">
        <f ca="1"/>
        <v>31</v>
      </c>
      <c r="B49" s="96" t="s">
        <v>711</v>
      </c>
      <c r="C49" s="96" t="s">
        <v>677</v>
      </c>
      <c r="D49" s="96" t="s">
        <v>710</v>
      </c>
      <c r="E49" s="96" t="s">
        <v>681</v>
      </c>
      <c r="F49" s="96" t="s">
        <v>675</v>
      </c>
      <c r="G49" s="96" t="s">
        <v>681</v>
      </c>
      <c r="H49" s="96" t="s">
        <v>675</v>
      </c>
      <c r="I49" s="96" t="s">
        <v>681</v>
      </c>
      <c r="J49" s="96" t="s">
        <v>681</v>
      </c>
      <c r="K49" s="96" t="s">
        <v>675</v>
      </c>
      <c r="L49" s="96" t="s">
        <v>681</v>
      </c>
      <c r="M49" s="96" t="s">
        <v>675</v>
      </c>
      <c r="N49" s="96"/>
      <c r="O49" s="96" t="str" cm="1">
        <f t="array" aca="1" ref="O49" ca="1">TestNonStandardInput($B49,$C49="[SE]",O$18,$D49)</f>
        <v>"A,B</v>
      </c>
      <c r="P49" s="96" t="str" cm="1">
        <f t="array" aca="1" ref="P49" ca="1">TestNonStandardInput($B49,$C49="[SE]",P$18,$D49)</f>
        <v>💥</v>
      </c>
      <c r="Q49" s="96" t="str" cm="1">
        <f t="array" aca="1" ref="Q49" ca="1">TestNonStandardInput($B49,$C49="[SE]",Q$18,$D49)</f>
        <v>💥</v>
      </c>
      <c r="R49" s="9" t="b">
        <f ca="1"/>
        <v>0</v>
      </c>
      <c r="S49" s="9" t="s">
        <v>783</v>
      </c>
      <c r="U49" t="s">
        <v>821</v>
      </c>
      <c r="Y49" s="95"/>
    </row>
    <row r="50" spans="1:25" ht="16.5" x14ac:dyDescent="0.6">
      <c r="A50" s="98">
        <f ca="1"/>
        <v>32</v>
      </c>
      <c r="B50" s="96" t="s">
        <v>709</v>
      </c>
      <c r="C50" s="96" t="s">
        <v>677</v>
      </c>
      <c r="D50" s="96" t="s">
        <v>708</v>
      </c>
      <c r="E50" s="96" t="s">
        <v>675</v>
      </c>
      <c r="F50" s="96" t="s">
        <v>675</v>
      </c>
      <c r="G50" s="96" t="s">
        <v>675</v>
      </c>
      <c r="H50" s="96" t="s">
        <v>675</v>
      </c>
      <c r="I50" s="96" t="s">
        <v>675</v>
      </c>
      <c r="J50" s="96" t="s">
        <v>675</v>
      </c>
      <c r="K50" s="96" t="s">
        <v>675</v>
      </c>
      <c r="L50" s="96" t="s">
        <v>675</v>
      </c>
      <c r="M50" s="96" t="s">
        <v>675</v>
      </c>
      <c r="N50" s="96"/>
      <c r="O50" s="96" t="str" cm="1">
        <f t="array" aca="1" ref="O50" ca="1">TestNonStandardInput($B50,$C50="[SE]",O$18,$D50)</f>
        <v>✅</v>
      </c>
      <c r="P50" s="96" t="str" cm="1">
        <f t="array" aca="1" ref="P50" ca="1">TestNonStandardInput($B50,$C50="[SE]",P$18,$D50)</f>
        <v>✅</v>
      </c>
      <c r="Q50" s="96" t="str" cm="1">
        <f t="array" aca="1" ref="Q50" ca="1">TestNonStandardInput($B50,$C50="[SE]",Q$18,$D50)</f>
        <v>✅</v>
      </c>
      <c r="R50" s="9" t="b">
        <f ca="1"/>
        <v>0</v>
      </c>
      <c r="S50" s="9"/>
      <c r="U50" t="s">
        <v>822</v>
      </c>
    </row>
    <row r="51" spans="1:25" ht="16.5" x14ac:dyDescent="0.6">
      <c r="A51" s="98">
        <f ca="1"/>
        <v>33</v>
      </c>
      <c r="B51" s="96" t="s">
        <v>707</v>
      </c>
      <c r="C51" s="96" t="s">
        <v>677</v>
      </c>
      <c r="D51" s="96" t="s">
        <v>706</v>
      </c>
      <c r="E51" s="96" t="s">
        <v>675</v>
      </c>
      <c r="F51" s="96" t="s">
        <v>675</v>
      </c>
      <c r="G51" s="96" t="s">
        <v>675</v>
      </c>
      <c r="H51" s="96" t="s">
        <v>675</v>
      </c>
      <c r="I51" s="96" t="s">
        <v>675</v>
      </c>
      <c r="J51" s="96" t="s">
        <v>675</v>
      </c>
      <c r="K51" s="96" t="s">
        <v>675</v>
      </c>
      <c r="L51" s="96" t="s">
        <v>675</v>
      </c>
      <c r="M51" s="96" t="s">
        <v>675</v>
      </c>
      <c r="N51" s="96"/>
      <c r="O51" s="96" t="str" cm="1">
        <f t="array" aca="1" ref="O51" ca="1">TestNonStandardInput($B51,$C51="[SE]",O$18,$D51)</f>
        <v>✅</v>
      </c>
      <c r="P51" s="96" t="str" cm="1">
        <f t="array" aca="1" ref="P51" ca="1">TestNonStandardInput($B51,$C51="[SE]",P$18,$D51)</f>
        <v>✅</v>
      </c>
      <c r="Q51" s="96" t="str" cm="1">
        <f t="array" aca="1" ref="Q51" ca="1">TestNonStandardInput($B51,$C51="[SE]",Q$18,$D51)</f>
        <v>✅</v>
      </c>
      <c r="R51" s="9" t="b">
        <f ca="1"/>
        <v>0</v>
      </c>
      <c r="S51" s="9"/>
      <c r="U51" t="s">
        <v>823</v>
      </c>
    </row>
    <row r="52" spans="1:25" ht="16.5" x14ac:dyDescent="0.6">
      <c r="A52" s="98">
        <f ca="1"/>
        <v>34</v>
      </c>
      <c r="B52" s="96" t="s">
        <v>705</v>
      </c>
      <c r="C52" s="96" t="s">
        <v>677</v>
      </c>
      <c r="D52" s="96" t="s">
        <v>704</v>
      </c>
      <c r="E52" s="96" t="s">
        <v>675</v>
      </c>
      <c r="F52" s="96" t="s">
        <v>675</v>
      </c>
      <c r="G52" s="96" t="s">
        <v>675</v>
      </c>
      <c r="H52" s="96" t="s">
        <v>675</v>
      </c>
      <c r="I52" s="96" t="s">
        <v>675</v>
      </c>
      <c r="J52" s="96" t="s">
        <v>675</v>
      </c>
      <c r="K52" s="96" t="s">
        <v>675</v>
      </c>
      <c r="L52" s="96" t="s">
        <v>675</v>
      </c>
      <c r="M52" s="96" t="s">
        <v>675</v>
      </c>
      <c r="N52" s="96"/>
      <c r="O52" s="96" t="str" cm="1">
        <f t="array" aca="1" ref="O52" ca="1">TestNonStandardInput($B52,$C52="[SE]",O$18,$D52)</f>
        <v>✅</v>
      </c>
      <c r="P52" s="96" t="str" cm="1">
        <f t="array" aca="1" ref="P52" ca="1">TestNonStandardInput($B52,$C52="[SE]",P$18,$D52)</f>
        <v>✅</v>
      </c>
      <c r="Q52" s="96" t="str" cm="1">
        <f t="array" aca="1" ref="Q52" ca="1">TestNonStandardInput($B52,$C52="[SE]",Q$18,$D52)</f>
        <v>✅</v>
      </c>
      <c r="R52" s="9" t="b">
        <f ca="1"/>
        <v>0</v>
      </c>
      <c r="S52" s="9"/>
      <c r="U52" t="s">
        <v>824</v>
      </c>
    </row>
    <row r="53" spans="1:25" ht="16.5" x14ac:dyDescent="0.6">
      <c r="A53" s="98">
        <f ca="1"/>
        <v>35</v>
      </c>
      <c r="B53" s="96" t="s">
        <v>703</v>
      </c>
      <c r="C53" s="96" t="s">
        <v>677</v>
      </c>
      <c r="D53" s="96" t="s">
        <v>702</v>
      </c>
      <c r="E53" s="96" t="s">
        <v>675</v>
      </c>
      <c r="F53" s="96" t="s">
        <v>675</v>
      </c>
      <c r="G53" s="96" t="s">
        <v>675</v>
      </c>
      <c r="H53" s="96" t="s">
        <v>675</v>
      </c>
      <c r="I53" s="96" t="s">
        <v>675</v>
      </c>
      <c r="J53" s="96" t="s">
        <v>675</v>
      </c>
      <c r="K53" s="96" t="s">
        <v>675</v>
      </c>
      <c r="L53" s="96" t="s">
        <v>675</v>
      </c>
      <c r="M53" s="96" t="s">
        <v>675</v>
      </c>
      <c r="N53" s="96"/>
      <c r="O53" s="96" t="str" cm="1">
        <f t="array" aca="1" ref="O53" ca="1">TestNonStandardInput($B53,$C53="[SE]",O$18,$D53)</f>
        <v>✅</v>
      </c>
      <c r="P53" s="96" t="str" cm="1">
        <f t="array" aca="1" ref="P53" ca="1">TestNonStandardInput($B53,$C53="[SE]",P$18,$D53)</f>
        <v>✅</v>
      </c>
      <c r="Q53" s="96" t="str" cm="1">
        <f t="array" aca="1" ref="Q53" ca="1">TestNonStandardInput($B53,$C53="[SE]",Q$18,$D53)</f>
        <v>✅</v>
      </c>
      <c r="R53" s="9" t="b">
        <f ca="1"/>
        <v>0</v>
      </c>
      <c r="S53" s="9"/>
      <c r="U53" t="s">
        <v>825</v>
      </c>
      <c r="X53" s="55"/>
    </row>
    <row r="54" spans="1:25" ht="16.5" x14ac:dyDescent="0.6">
      <c r="A54" s="98">
        <f ca="1"/>
        <v>36</v>
      </c>
      <c r="B54" s="96" t="s">
        <v>701</v>
      </c>
      <c r="C54" s="96" t="s">
        <v>677</v>
      </c>
      <c r="D54" s="96" t="s">
        <v>700</v>
      </c>
      <c r="E54" s="96" t="s">
        <v>675</v>
      </c>
      <c r="F54" s="96" t="s">
        <v>675</v>
      </c>
      <c r="G54" s="96" t="s">
        <v>675</v>
      </c>
      <c r="H54" s="96" t="s">
        <v>675</v>
      </c>
      <c r="I54" s="100" t="s" cm="1">
        <v>702</v>
      </c>
      <c r="J54" s="96" t="s">
        <v>675</v>
      </c>
      <c r="K54" s="96" t="s">
        <v>675</v>
      </c>
      <c r="L54" s="100" t="s" cm="1">
        <v>702</v>
      </c>
      <c r="M54" s="96" t="s">
        <v>675</v>
      </c>
      <c r="N54" s="96"/>
      <c r="O54" s="96" t="str" cm="1">
        <f t="array" aca="1" ref="O54" ca="1">TestNonStandardInput($B54,$C54="[SE]",O$18,$D54)</f>
        <v>✅</v>
      </c>
      <c r="P54" s="96" t="str" cm="1">
        <f t="array" aca="1" ref="P54" ca="1">TestNonStandardInput($B54,$C54="[SE]",P$18,$D54)</f>
        <v>✅</v>
      </c>
      <c r="Q54" s="96" t="str" cm="1">
        <f t="array" aca="1" ref="Q54" ca="1">TestNonStandardInput($B54,$C54="[SE]",Q$18,$D54)</f>
        <v>A␊B</v>
      </c>
      <c r="R54" s="9" t="b">
        <f ca="1"/>
        <v>0</v>
      </c>
      <c r="S54" s="9"/>
      <c r="U54" t="s">
        <v>826</v>
      </c>
    </row>
    <row r="55" spans="1:25" ht="16.5" x14ac:dyDescent="0.6">
      <c r="A55" s="98">
        <f ca="1"/>
        <v>37</v>
      </c>
      <c r="B55" s="96" t="s">
        <v>699</v>
      </c>
      <c r="C55" s="96" t="s">
        <v>677</v>
      </c>
      <c r="D55" s="96" t="s">
        <v>698</v>
      </c>
      <c r="E55" s="96" t="s">
        <v>675</v>
      </c>
      <c r="F55" s="96" t="s">
        <v>675</v>
      </c>
      <c r="G55" s="96" t="s">
        <v>675</v>
      </c>
      <c r="H55" s="96" t="s">
        <v>675</v>
      </c>
      <c r="I55" s="100" t="s" cm="1">
        <v>702</v>
      </c>
      <c r="J55" s="96" t="s">
        <v>675</v>
      </c>
      <c r="K55" s="96" t="s">
        <v>675</v>
      </c>
      <c r="L55" s="100" t="s" cm="1">
        <v>702</v>
      </c>
      <c r="M55" s="96" t="s">
        <v>675</v>
      </c>
      <c r="N55" s="96"/>
      <c r="O55" s="96" t="str" cm="1">
        <f t="array" aca="1" ref="O55" ca="1">TestNonStandardInput($B55,$C55="[SE]",O$18,$D55)</f>
        <v>✅</v>
      </c>
      <c r="P55" s="96" t="str" cm="1">
        <f t="array" aca="1" ref="P55" ca="1">TestNonStandardInput($B55,$C55="[SE]",P$18,$D55)</f>
        <v>✅</v>
      </c>
      <c r="Q55" s="96" t="str" cm="1">
        <f t="array" aca="1" ref="Q55" ca="1">TestNonStandardInput($B55,$C55="[SE]",Q$18,$D55)</f>
        <v>A␊B</v>
      </c>
      <c r="R55" s="9" t="b">
        <f ca="1"/>
        <v>0</v>
      </c>
      <c r="S55" s="9"/>
      <c r="U55" t="s">
        <v>827</v>
      </c>
    </row>
    <row r="56" spans="1:25" ht="16.5" x14ac:dyDescent="0.6">
      <c r="A56" s="98">
        <f ca="1"/>
        <v>38</v>
      </c>
      <c r="B56" s="96" t="s">
        <v>697</v>
      </c>
      <c r="C56" s="96" t="s">
        <v>677</v>
      </c>
      <c r="D56" s="96" t="s">
        <v>696</v>
      </c>
      <c r="E56" s="96" t="s">
        <v>675</v>
      </c>
      <c r="F56" s="96" t="s">
        <v>675</v>
      </c>
      <c r="G56" s="96" t="s">
        <v>675</v>
      </c>
      <c r="H56" s="96" t="s">
        <v>675</v>
      </c>
      <c r="I56" s="96" t="s">
        <v>675</v>
      </c>
      <c r="J56" s="100" t="s" cm="1">
        <v>848</v>
      </c>
      <c r="K56" s="96" t="s">
        <v>675</v>
      </c>
      <c r="L56" s="96" t="s">
        <v>675</v>
      </c>
      <c r="M56" s="96" t="s">
        <v>675</v>
      </c>
      <c r="N56" s="96"/>
      <c r="O56" s="96" t="str" cm="1">
        <f t="array" aca="1" ref="O56" ca="1">TestNonStandardInput($B56,$C56="[SE]",O$18,$D56)</f>
        <v>A↷◯⏎B↷C</v>
      </c>
      <c r="P56" s="96" t="str" cm="1">
        <f t="array" aca="1" ref="P56" ca="1">TestNonStandardInput($B56,$C56="[SE]",P$18,$D56)</f>
        <v>A↷◯⏎B↷C</v>
      </c>
      <c r="Q56" s="96" t="str" cm="1">
        <f t="array" aca="1" ref="Q56" ca="1">TestNonStandardInput($B56,$C56="[SE]",Q$18,$D56)</f>
        <v>A↷◯⏎B↷C</v>
      </c>
      <c r="R56" s="9" t="b">
        <f ca="1"/>
        <v>0</v>
      </c>
      <c r="S56" s="66" t="s">
        <v>786</v>
      </c>
      <c r="U56" t="s">
        <v>828</v>
      </c>
    </row>
    <row r="57" spans="1:25" ht="16.5" x14ac:dyDescent="0.6">
      <c r="A57" s="98">
        <f ca="1"/>
        <v>39</v>
      </c>
      <c r="B57" s="96" t="s">
        <v>695</v>
      </c>
      <c r="C57" s="96" t="s">
        <v>677</v>
      </c>
      <c r="D57" s="96" t="s">
        <v>694</v>
      </c>
      <c r="E57" s="96" t="s">
        <v>675</v>
      </c>
      <c r="F57" s="96" t="s">
        <v>675</v>
      </c>
      <c r="G57" s="96" t="s">
        <v>675</v>
      </c>
      <c r="H57" s="96" t="s">
        <v>675</v>
      </c>
      <c r="I57" s="96" t="s">
        <v>675</v>
      </c>
      <c r="J57" s="96" t="s">
        <v>681</v>
      </c>
      <c r="K57" s="96" t="s">
        <v>675</v>
      </c>
      <c r="L57" s="96" t="s">
        <v>675</v>
      </c>
      <c r="M57" s="96" t="s">
        <v>675</v>
      </c>
      <c r="N57" s="96"/>
      <c r="O57" s="96" t="str" cm="1">
        <f t="array" aca="1" ref="O57" ca="1">TestNonStandardInput($B57,$C57="[SE]",O$18,$D57)</f>
        <v>A↷B⏎C↷◯</v>
      </c>
      <c r="P57" s="96" t="str" cm="1">
        <f t="array" aca="1" ref="P57" ca="1">TestNonStandardInput($B57,$C57="[SE]",P$18,$D57)</f>
        <v>A↷B⏎C↷◯</v>
      </c>
      <c r="Q57" s="96" t="str" cm="1">
        <f t="array" aca="1" ref="Q57" ca="1">TestNonStandardInput($B57,$C57="[SE]",Q$18,$D57)</f>
        <v>A↷B⏎C↷◯</v>
      </c>
      <c r="R57" s="9" t="b">
        <f ca="1"/>
        <v>0</v>
      </c>
      <c r="S57" s="66" t="s">
        <v>786</v>
      </c>
      <c r="U57" t="s">
        <v>829</v>
      </c>
    </row>
    <row r="58" spans="1:25" ht="16.5" x14ac:dyDescent="0.6">
      <c r="A58" s="98">
        <f ca="1"/>
        <v>40</v>
      </c>
      <c r="B58" s="96" t="s">
        <v>693</v>
      </c>
      <c r="C58" s="96" t="s">
        <v>677</v>
      </c>
      <c r="D58" s="96" t="s">
        <v>692</v>
      </c>
      <c r="E58" s="96" t="s">
        <v>675</v>
      </c>
      <c r="F58" s="96" t="s">
        <v>675</v>
      </c>
      <c r="G58" s="96" t="s">
        <v>675</v>
      </c>
      <c r="H58" s="96" t="s">
        <v>675</v>
      </c>
      <c r="I58" s="96" t="s">
        <v>675</v>
      </c>
      <c r="J58" s="100" t="s" cm="1">
        <v>849</v>
      </c>
      <c r="K58" s="96" t="s">
        <v>675</v>
      </c>
      <c r="L58" s="96" t="s">
        <v>675</v>
      </c>
      <c r="M58" s="96" t="s">
        <v>675</v>
      </c>
      <c r="N58" s="96"/>
      <c r="O58" s="96" t="str" cm="1">
        <f t="array" aca="1" ref="O58" ca="1">TestNonStandardInput($B58,$C58="[SE]",O$18,$D58)</f>
        <v>A↷◯⏎;B↷C⏎D↷◯</v>
      </c>
      <c r="P58" s="96" t="str" cm="1">
        <f t="array" aca="1" ref="P58" ca="1">TestNonStandardInput($B58,$C58="[SE]",P$18,$D58)</f>
        <v>A↷◯⏎;B↷C⏎D↷◯</v>
      </c>
      <c r="Q58" s="96" t="str" cm="1">
        <f t="array" aca="1" ref="Q58" ca="1">TestNonStandardInput($B58,$C58="[SE]",Q$18,$D58)</f>
        <v>A↷◯⏎;B↷C⏎D↷◯</v>
      </c>
      <c r="R58" s="9" t="b">
        <f ca="1"/>
        <v>0</v>
      </c>
      <c r="S58" s="66" t="s">
        <v>786</v>
      </c>
      <c r="U58" t="s">
        <v>830</v>
      </c>
    </row>
    <row r="59" spans="1:25" ht="16.5" x14ac:dyDescent="0.6">
      <c r="A59" s="98">
        <f ca="1"/>
        <v>41</v>
      </c>
      <c r="B59" s="96" t="s">
        <v>691</v>
      </c>
      <c r="C59" s="96" t="s">
        <v>677</v>
      </c>
      <c r="D59" s="96" t="s">
        <v>690</v>
      </c>
      <c r="E59" s="100" t="s" cm="1">
        <v>212</v>
      </c>
      <c r="F59" s="96" t="s">
        <v>675</v>
      </c>
      <c r="G59" s="100" t="s" cm="1">
        <v>212</v>
      </c>
      <c r="H59" s="100" t="s" cm="1">
        <v>212</v>
      </c>
      <c r="I59" s="96" t="s">
        <v>675</v>
      </c>
      <c r="J59" s="100" t="s" cm="1">
        <v>212</v>
      </c>
      <c r="K59" s="100" t="s" cm="1">
        <v>850</v>
      </c>
      <c r="L59" s="96" t="s">
        <v>675</v>
      </c>
      <c r="M59" s="100" t="s" cm="1">
        <v>212</v>
      </c>
      <c r="N59" s="96"/>
      <c r="O59" s="96" t="str" cm="1">
        <f t="array" aca="1" ref="O59" ca="1">TestNonStandardInput($B59,$C59="[SE]",O$18,$D59)</f>
        <v>"D"␣</v>
      </c>
      <c r="P59" s="96" t="str" cm="1">
        <f t="array" aca="1" ref="P59" ca="1">TestNonStandardInput($B59,$C59="[SE]",P$18,$D59)</f>
        <v>D</v>
      </c>
      <c r="Q59" s="96" t="str" cm="1">
        <f t="array" aca="1" ref="Q59" ca="1">TestNonStandardInput($B59,$C59="[SE]",Q$18,$D59)</f>
        <v>💥</v>
      </c>
      <c r="R59" s="9" t="b">
        <f ca="1"/>
        <v>0</v>
      </c>
      <c r="S59" s="9" t="s">
        <v>783</v>
      </c>
      <c r="U59" t="s">
        <v>831</v>
      </c>
    </row>
    <row r="60" spans="1:25" ht="16.5" x14ac:dyDescent="0.6">
      <c r="A60" s="98">
        <f ca="1"/>
        <v>42</v>
      </c>
      <c r="B60" s="96" t="s">
        <v>689</v>
      </c>
      <c r="C60" s="96" t="s">
        <v>677</v>
      </c>
      <c r="D60" s="96" t="s">
        <v>688</v>
      </c>
      <c r="E60" s="100" t="s" cm="1">
        <v>710</v>
      </c>
      <c r="F60" s="96" t="s">
        <v>675</v>
      </c>
      <c r="G60" s="100" t="s" cm="1">
        <v>710</v>
      </c>
      <c r="H60" s="100" t="s" cm="1">
        <v>710</v>
      </c>
      <c r="I60" s="100" t="s" cm="1">
        <v>842</v>
      </c>
      <c r="J60" s="100" t="s" cm="1">
        <v>710</v>
      </c>
      <c r="K60" s="100" t="s" cm="1">
        <v>842</v>
      </c>
      <c r="L60" s="96" t="s">
        <v>675</v>
      </c>
      <c r="M60" s="100" t="s" cm="1">
        <v>710</v>
      </c>
      <c r="N60" s="96"/>
      <c r="O60" s="96" t="str" cm="1">
        <f t="array" aca="1" ref="O60" ca="1">TestNonStandardInput($B60,$C60="[SE]",O$18,$D60)</f>
        <v>"A,B"␣</v>
      </c>
      <c r="P60" s="96" t="str" cm="1">
        <f t="array" aca="1" ref="P60" ca="1">TestNonStandardInput($B60,$C60="[SE]",P$18,$D60)</f>
        <v>A,B</v>
      </c>
      <c r="Q60" s="96" t="str" cm="1">
        <f t="array" aca="1" ref="Q60" ca="1">TestNonStandardInput($B60,$C60="[SE]",Q$18,$D60)</f>
        <v>💥</v>
      </c>
      <c r="R60" s="9" t="b">
        <f ca="1"/>
        <v>0</v>
      </c>
      <c r="S60" s="9" t="s">
        <v>783</v>
      </c>
      <c r="U60" t="s">
        <v>832</v>
      </c>
    </row>
    <row r="61" spans="1:25" ht="16.5" x14ac:dyDescent="0.6">
      <c r="A61" s="98">
        <f ca="1"/>
        <v>43</v>
      </c>
      <c r="B61" s="96" t="s">
        <v>687</v>
      </c>
      <c r="C61" s="96" t="s">
        <v>677</v>
      </c>
      <c r="D61" s="96" t="s">
        <v>687</v>
      </c>
      <c r="E61" s="96" t="s">
        <v>675</v>
      </c>
      <c r="F61" s="96" t="s">
        <v>675</v>
      </c>
      <c r="G61" s="96" t="s">
        <v>675</v>
      </c>
      <c r="H61" s="96" t="s">
        <v>675</v>
      </c>
      <c r="I61" s="100" t="s" cm="1">
        <v>742</v>
      </c>
      <c r="J61" s="96" t="s">
        <v>675</v>
      </c>
      <c r="K61" s="96" t="s">
        <v>675</v>
      </c>
      <c r="L61" s="100" t="s" cm="1">
        <v>742</v>
      </c>
      <c r="M61" s="96" t="s">
        <v>675</v>
      </c>
      <c r="N61" s="96"/>
      <c r="O61" s="96" t="str" cm="1">
        <f t="array" aca="1" ref="O61" ca="1">TestNonStandardInput($B61,$C61="[SE]",O$18,$D61)</f>
        <v>✅</v>
      </c>
      <c r="P61" s="96" t="str" cm="1">
        <f t="array" aca="1" ref="P61" ca="1">TestNonStandardInput($B61,$C61="[SE]",P$18,$D61)</f>
        <v>D</v>
      </c>
      <c r="Q61" s="96" t="str" cm="1">
        <f t="array" aca="1" ref="Q61" ca="1">TestNonStandardInput($B61,$C61="[SE]",Q$18,$D61)</f>
        <v>D</v>
      </c>
      <c r="R61" s="9" t="b">
        <f ca="1"/>
        <v>0</v>
      </c>
      <c r="S61" s="9"/>
      <c r="U61" t="s">
        <v>833</v>
      </c>
    </row>
    <row r="62" spans="1:25" ht="16.5" x14ac:dyDescent="0.6">
      <c r="A62" s="98">
        <f ca="1"/>
        <v>44</v>
      </c>
      <c r="B62" s="96" t="s">
        <v>686</v>
      </c>
      <c r="C62" s="96" t="s">
        <v>677</v>
      </c>
      <c r="D62" s="96" t="s">
        <v>686</v>
      </c>
      <c r="E62" s="96" t="s">
        <v>675</v>
      </c>
      <c r="F62" s="96" t="s">
        <v>675</v>
      </c>
      <c r="G62" s="96" t="s">
        <v>675</v>
      </c>
      <c r="H62" s="96" t="s">
        <v>675</v>
      </c>
      <c r="I62" s="100" t="s" cm="1">
        <v>843</v>
      </c>
      <c r="J62" s="96" t="s">
        <v>675</v>
      </c>
      <c r="K62" s="96" t="s">
        <v>675</v>
      </c>
      <c r="L62" s="100" t="s" cm="1">
        <v>720</v>
      </c>
      <c r="M62" s="96" t="s">
        <v>675</v>
      </c>
      <c r="N62" s="96"/>
      <c r="O62" s="96" t="str" cm="1">
        <f t="array" aca="1" ref="O62" ca="1">TestNonStandardInput($B62,$C62="[SE]",O$18,$D62)</f>
        <v>✅</v>
      </c>
      <c r="P62" s="96" t="str" cm="1">
        <f t="array" aca="1" ref="P62" ca="1">TestNonStandardInput($B62,$C62="[SE]",P$18,$D62)</f>
        <v>D</v>
      </c>
      <c r="Q62" s="96" t="str" cm="1">
        <f t="array" aca="1" ref="Q62" ca="1">TestNonStandardInput($B62,$C62="[SE]",Q$18,$D62)</f>
        <v>💥</v>
      </c>
      <c r="R62" s="9" t="b">
        <f ca="1"/>
        <v>0</v>
      </c>
      <c r="S62" s="9"/>
      <c r="U62" t="s">
        <v>834</v>
      </c>
      <c r="Y62" s="95"/>
    </row>
    <row r="63" spans="1:25" ht="16.5" x14ac:dyDescent="0.6">
      <c r="A63" s="98">
        <f ca="1"/>
        <v>45</v>
      </c>
      <c r="B63" s="96" t="s">
        <v>685</v>
      </c>
      <c r="C63" s="96" t="s">
        <v>677</v>
      </c>
      <c r="D63" s="96" t="s">
        <v>684</v>
      </c>
      <c r="E63" s="96" t="s">
        <v>681</v>
      </c>
      <c r="F63" s="96" t="s">
        <v>675</v>
      </c>
      <c r="G63" s="96" t="s">
        <v>681</v>
      </c>
      <c r="H63" s="100" t="s" cm="1">
        <v>212</v>
      </c>
      <c r="I63" s="96" t="s">
        <v>675</v>
      </c>
      <c r="J63" s="100" t="s" cm="1">
        <v>212</v>
      </c>
      <c r="K63" s="100" t="s" cm="1">
        <v>851</v>
      </c>
      <c r="L63" s="96" t="s">
        <v>675</v>
      </c>
      <c r="M63" s="100" t="s" cm="1">
        <v>685</v>
      </c>
      <c r="N63" s="96"/>
      <c r="O63" s="96" t="str" cm="1">
        <f t="array" aca="1" ref="O63" ca="1">TestNonStandardInput($B63,$C63="[SE]",O$18,$D63)</f>
        <v>"D"z</v>
      </c>
      <c r="P63" s="96" t="str" cm="1">
        <f t="array" aca="1" ref="P63" ca="1">TestNonStandardInput($B63,$C63="[SE]",P$18,$D63)</f>
        <v>D</v>
      </c>
      <c r="Q63" s="96" t="str" cm="1">
        <f t="array" aca="1" ref="Q63" ca="1">TestNonStandardInput($B63,$C63="[SE]",Q$18,$D63)</f>
        <v>💥</v>
      </c>
      <c r="R63" s="9" t="b">
        <f ca="1"/>
        <v>0</v>
      </c>
      <c r="S63" s="9" t="s">
        <v>783</v>
      </c>
      <c r="U63" t="s">
        <v>835</v>
      </c>
      <c r="Y63" s="95"/>
    </row>
    <row r="64" spans="1:25" ht="16.5" x14ac:dyDescent="0.6">
      <c r="A64" s="98">
        <f ca="1"/>
        <v>46</v>
      </c>
      <c r="B64" s="96" t="s">
        <v>683</v>
      </c>
      <c r="C64" s="96" t="s">
        <v>677</v>
      </c>
      <c r="D64" s="96" t="s">
        <v>682</v>
      </c>
      <c r="E64" s="96" t="s">
        <v>681</v>
      </c>
      <c r="F64" s="96" t="s">
        <v>675</v>
      </c>
      <c r="G64" s="96" t="s">
        <v>681</v>
      </c>
      <c r="H64" s="100" t="s" cm="1">
        <v>710</v>
      </c>
      <c r="I64" s="100" t="s" cm="1">
        <v>844</v>
      </c>
      <c r="J64" s="100" t="s" cm="1">
        <v>710</v>
      </c>
      <c r="K64" s="100" t="s" cm="1">
        <v>844</v>
      </c>
      <c r="L64" s="96" t="s">
        <v>675</v>
      </c>
      <c r="M64" s="100" t="s" cm="1">
        <v>683</v>
      </c>
      <c r="N64" s="96"/>
      <c r="O64" s="96" t="str" cm="1">
        <f t="array" aca="1" ref="O64" ca="1">TestNonStandardInput($B64,$C64="[SE]",O$18,$D64)</f>
        <v>"A,B"z</v>
      </c>
      <c r="P64" s="96" t="str" cm="1">
        <f t="array" aca="1" ref="P64" ca="1">TestNonStandardInput($B64,$C64="[SE]",P$18,$D64)</f>
        <v>A,B</v>
      </c>
      <c r="Q64" s="96" t="str" cm="1">
        <f t="array" aca="1" ref="Q64" ca="1">TestNonStandardInput($B64,$C64="[SE]",Q$18,$D64)</f>
        <v>💥</v>
      </c>
      <c r="R64" s="9" t="b">
        <f ca="1"/>
        <v>0</v>
      </c>
      <c r="S64" s="9"/>
      <c r="U64" t="s">
        <v>836</v>
      </c>
      <c r="Y64" s="95"/>
    </row>
    <row r="65" spans="1:25" ht="16.5" x14ac:dyDescent="0.6">
      <c r="A65" s="98">
        <f ca="1"/>
        <v>47</v>
      </c>
      <c r="B65" s="96" t="s">
        <v>680</v>
      </c>
      <c r="C65" s="96" t="s">
        <v>677</v>
      </c>
      <c r="D65" s="96" t="s">
        <v>680</v>
      </c>
      <c r="E65" s="96" t="s">
        <v>675</v>
      </c>
      <c r="F65" s="96" t="s">
        <v>675</v>
      </c>
      <c r="G65" s="96" t="s">
        <v>675</v>
      </c>
      <c r="H65" s="96" t="s">
        <v>675</v>
      </c>
      <c r="I65" s="100" t="s" cm="1">
        <v>845</v>
      </c>
      <c r="J65" s="96" t="s">
        <v>675</v>
      </c>
      <c r="K65" s="96" t="s">
        <v>675</v>
      </c>
      <c r="L65" s="100" t="s" cm="1">
        <v>845</v>
      </c>
      <c r="M65" s="96" t="s">
        <v>675</v>
      </c>
      <c r="N65" s="96"/>
      <c r="O65" s="96" t="str" cm="1">
        <f t="array" aca="1" ref="O65" ca="1">TestNonStandardInput($B65,$C65="[SE]",O$18,$D65)</f>
        <v>✅</v>
      </c>
      <c r="P65" s="96" t="str" cm="1">
        <f t="array" aca="1" ref="P65" ca="1">TestNonStandardInput($B65,$C65="[SE]",P$18,$D65)</f>
        <v>D</v>
      </c>
      <c r="Q65" s="96" t="str" cm="1">
        <f t="array" aca="1" ref="Q65" ca="1">TestNonStandardInput($B65,$C65="[SE]",Q$18,$D65)</f>
        <v>✅</v>
      </c>
      <c r="R65" s="9" t="b">
        <f ca="1"/>
        <v>0</v>
      </c>
      <c r="S65" s="9"/>
      <c r="U65" t="s">
        <v>837</v>
      </c>
      <c r="Y65" s="95"/>
    </row>
    <row r="66" spans="1:25" ht="16.5" x14ac:dyDescent="0.6">
      <c r="A66" s="98">
        <f ca="1"/>
        <v>48</v>
      </c>
      <c r="B66" s="96" t="s">
        <v>679</v>
      </c>
      <c r="C66" s="96" t="s">
        <v>677</v>
      </c>
      <c r="D66" s="96" t="s">
        <v>678</v>
      </c>
      <c r="E66" s="96" t="s">
        <v>675</v>
      </c>
      <c r="F66" s="96" t="s">
        <v>675</v>
      </c>
      <c r="G66" s="96" t="s">
        <v>675</v>
      </c>
      <c r="H66" s="96" t="s">
        <v>675</v>
      </c>
      <c r="I66" s="100" t="s" cm="1">
        <v>846</v>
      </c>
      <c r="J66" s="96" t="s">
        <v>675</v>
      </c>
      <c r="K66" s="96" t="s">
        <v>675</v>
      </c>
      <c r="L66" s="100" t="s" cm="1">
        <v>846</v>
      </c>
      <c r="M66" s="96" t="s">
        <v>675</v>
      </c>
      <c r="N66" s="96"/>
      <c r="O66" s="96" t="str" cm="1">
        <f t="array" aca="1" ref="O66" ca="1">TestNonStandardInput($B66,$C66="[SE]",O$18,$D66)</f>
        <v>z"A,B"</v>
      </c>
      <c r="P66" s="96" t="str" cm="1">
        <f t="array" aca="1" ref="P66" ca="1">TestNonStandardInput($B66,$C66="[SE]",P$18,$D66)</f>
        <v>A,B</v>
      </c>
      <c r="Q66" s="96" t="str" cm="1">
        <f t="array" aca="1" ref="Q66" ca="1">TestNonStandardInput($B66,$C66="[SE]",Q$18,$D66)</f>
        <v>✅</v>
      </c>
      <c r="R66" s="9" t="b">
        <f ca="1"/>
        <v>0</v>
      </c>
      <c r="S66" s="66" t="s">
        <v>841</v>
      </c>
      <c r="U66" t="s">
        <v>838</v>
      </c>
      <c r="Y66" s="95"/>
    </row>
    <row r="67" spans="1:25" ht="16.5" x14ac:dyDescent="0.6">
      <c r="A67" s="98">
        <f ca="1"/>
        <v>49</v>
      </c>
      <c r="B67" s="96" t="s">
        <v>676</v>
      </c>
      <c r="C67" s="96" t="s">
        <v>677</v>
      </c>
      <c r="D67" s="96" t="s">
        <v>676</v>
      </c>
      <c r="E67" s="96" t="s">
        <v>675</v>
      </c>
      <c r="F67" s="96" t="s">
        <v>675</v>
      </c>
      <c r="G67" s="96" t="s">
        <v>675</v>
      </c>
      <c r="H67" s="96" t="s">
        <v>675</v>
      </c>
      <c r="I67" s="100" t="s" cm="1">
        <v>847</v>
      </c>
      <c r="J67" s="96" t="s">
        <v>675</v>
      </c>
      <c r="K67" s="96" t="s">
        <v>675</v>
      </c>
      <c r="L67" s="100" t="s" cm="1">
        <v>852</v>
      </c>
      <c r="M67" s="96" t="s">
        <v>675</v>
      </c>
      <c r="N67" s="96"/>
      <c r="O67" s="96" t="str" cm="1">
        <f t="array" aca="1" ref="O67" ca="1">TestNonStandardInput($B67,$C67="[SE]",O$18,$D67)</f>
        <v>✅</v>
      </c>
      <c r="P67" s="96" t="str" cm="1">
        <f t="array" aca="1" ref="P67" ca="1">TestNonStandardInput($B67,$C67="[SE]",P$18,$D67)</f>
        <v>D</v>
      </c>
      <c r="Q67" s="96" t="str" cm="1">
        <f t="array" aca="1" ref="Q67" ca="1">TestNonStandardInput($B67,$C67="[SE]",Q$18,$D67)</f>
        <v>✅</v>
      </c>
      <c r="R67" s="9" t="b">
        <f ca="1"/>
        <v>0</v>
      </c>
      <c r="S67" s="9"/>
      <c r="U67" t="s">
        <v>839</v>
      </c>
      <c r="Y67" s="95"/>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A1:F40"/>
  <sheetViews>
    <sheetView showGridLines="0" showRowColHeaders="0" workbookViewId="0"/>
  </sheetViews>
  <sheetFormatPr defaultRowHeight="14.25" x14ac:dyDescent="0.45"/>
  <cols>
    <col min="2" max="2" width="11.19921875" bestFit="1" customWidth="1"/>
    <col min="3" max="3" width="10.6640625" bestFit="1" customWidth="1"/>
    <col min="19" max="19" width="138.6640625" bestFit="1" customWidth="1"/>
    <col min="20" max="20" width="1.73046875" bestFit="1" customWidth="1"/>
  </cols>
  <sheetData>
    <row r="1" spans="1:6" ht="28.5" x14ac:dyDescent="0.85">
      <c r="A1" s="1" t="s">
        <v>959</v>
      </c>
    </row>
    <row r="3" spans="1:6" x14ac:dyDescent="0.45">
      <c r="B3" s="17" t="s">
        <v>633</v>
      </c>
    </row>
    <row r="4" spans="1:6" x14ac:dyDescent="0.45">
      <c r="B4" t="s">
        <v>930</v>
      </c>
      <c r="C4" t="s">
        <v>931</v>
      </c>
    </row>
    <row r="5" spans="1:6" x14ac:dyDescent="0.45">
      <c r="B5" s="41">
        <v>1</v>
      </c>
      <c r="C5" s="41" t="b">
        <v>1</v>
      </c>
    </row>
    <row r="6" spans="1:6" x14ac:dyDescent="0.45">
      <c r="B6" s="41">
        <v>3</v>
      </c>
      <c r="C6" s="41" t="b">
        <v>0</v>
      </c>
    </row>
    <row r="8" spans="1:6" x14ac:dyDescent="0.45">
      <c r="B8" s="17" t="s">
        <v>955</v>
      </c>
      <c r="C8" s="17" t="s">
        <v>956</v>
      </c>
      <c r="E8" s="121" t="s">
        <v>634</v>
      </c>
    </row>
    <row r="9" spans="1:6" x14ac:dyDescent="0.45">
      <c r="B9" s="48" t="s">
        <v>957</v>
      </c>
      <c r="C9" s="40" t="s">
        <v>927</v>
      </c>
      <c r="D9" s="40"/>
      <c r="E9" t="str" cm="1">
        <f t="array" aca="1" ref="E9" ca="1">CSVWrite(Data,,,,,,,,B9,C9)</f>
        <v>#CSVWrite: TrueString cannot take the value 'false'!</v>
      </c>
      <c r="F9" s="40"/>
    </row>
    <row r="10" spans="1:6" x14ac:dyDescent="0.45">
      <c r="B10" s="48" t="s">
        <v>926</v>
      </c>
      <c r="C10" s="48" t="s">
        <v>958</v>
      </c>
      <c r="D10" s="40"/>
      <c r="E10" t="str" cm="1">
        <f t="array" aca="1" ref="E10" ca="1">CSVWrite(Data,,,,,,,,B10,C10)</f>
        <v>#CSVWrite: FalseString cannot take the value 'true'!</v>
      </c>
      <c r="F10" s="40"/>
    </row>
    <row r="11" spans="1:6" x14ac:dyDescent="0.45">
      <c r="B11" s="48" t="s">
        <v>943</v>
      </c>
      <c r="C11" s="48" t="s">
        <v>943</v>
      </c>
      <c r="D11" s="40"/>
      <c r="E11" t="str" cm="1">
        <f t="array" aca="1" ref="E11" ca="1">CSVWrite(Data,,,,,,,,B11,C11)</f>
        <v>#CSVWrite: Got 'xxx' for both TrueString and FalseString, but these cannot be equal to one another!</v>
      </c>
      <c r="F11" s="40"/>
    </row>
    <row r="12" spans="1:6" x14ac:dyDescent="0.45">
      <c r="B12" t="s">
        <v>16</v>
      </c>
      <c r="C12" t="s">
        <v>932</v>
      </c>
      <c r="E12" t="str" cm="1">
        <f t="array" aca="1" ref="E12" ca="1">CSVWrite(Data,,,,,,,,B12,C12)</f>
        <v xml:space="preserve">"a","b"
1,x
3,y
</v>
      </c>
    </row>
    <row r="13" spans="1:6" x14ac:dyDescent="0.45">
      <c r="B13" s="114" t="s">
        <v>934</v>
      </c>
      <c r="C13" t="s">
        <v>932</v>
      </c>
      <c r="E13" t="str" cm="1">
        <f t="array" aca="1" ref="E13" ca="1">CSVWrite(Data,,,,,,,,B13,C13)</f>
        <v xml:space="preserve">"a","b"
1,"sdfsdf"
3,y
</v>
      </c>
    </row>
    <row r="14" spans="1:6" x14ac:dyDescent="0.45">
      <c r="B14" t="s">
        <v>942</v>
      </c>
      <c r="C14" t="s">
        <v>932</v>
      </c>
      <c r="E14" t="str" cm="1">
        <f t="array" aca="1" ref="E14" ca="1">CSVWrite(Data,,,,,,,,B14,C14)</f>
        <v xml:space="preserve">"a","b"
1,2 xxx 2002
3,y
</v>
      </c>
    </row>
    <row r="15" spans="1:6" x14ac:dyDescent="0.45">
      <c r="B15" s="14" t="s">
        <v>935</v>
      </c>
      <c r="C15" t="s">
        <v>932</v>
      </c>
      <c r="E15" t="str" cm="1">
        <f t="array" aca="1" ref="E15" ca="1">CSVWrite(Data,,,,,,,,B15,C15)</f>
        <v>#CSVWrite: If TrueString contains double quote characters (it does) then both the first and last characters must be double quotes and there must be no other double quotes!</v>
      </c>
    </row>
    <row r="16" spans="1:6" x14ac:dyDescent="0.45">
      <c r="B16" t="s">
        <v>936</v>
      </c>
      <c r="C16" t="s">
        <v>932</v>
      </c>
      <c r="E16" t="str" cm="1">
        <f t="array" aca="1" ref="E16" ca="1">CSVWrite(Data,,,,,,,,B16,C16)</f>
        <v>#CSVWrite: If TrueString contains double quote characters (it does) then both the first and last characters must be double quotes and there must be no other double quotes!</v>
      </c>
    </row>
    <row r="17" spans="2:5" x14ac:dyDescent="0.45">
      <c r="B17" s="50" t="s">
        <v>937</v>
      </c>
      <c r="C17" t="s">
        <v>932</v>
      </c>
      <c r="E17" t="str" cm="1">
        <f t="array" aca="1" ref="E17" ca="1">CSVWrite(Data,,,,,,,,B17,C17)</f>
        <v>#CSVWrite: If TrueString contains double quote characters (it does) then both the first and last characters must be double quotes and there must be no other double quotes!</v>
      </c>
    </row>
    <row r="18" spans="2:5" x14ac:dyDescent="0.45">
      <c r="B18" s="14" t="s">
        <v>205</v>
      </c>
      <c r="C18" t="s">
        <v>932</v>
      </c>
      <c r="E18" t="str" cm="1">
        <f t="array" aca="1" ref="E18" ca="1">CSVWrite(Data,,,,,,,,B18,C18)</f>
        <v>#CSVWrite: Got '1' as TrueString but that's not valid because it represents a number!</v>
      </c>
    </row>
    <row r="19" spans="2:5" x14ac:dyDescent="0.45">
      <c r="B19" s="14" t="s">
        <v>938</v>
      </c>
      <c r="C19" t="s">
        <v>932</v>
      </c>
      <c r="E19" t="str" cm="1">
        <f t="array" aca="1" ref="E19" ca="1">CSVWrite(Data,,,,,,,,B19,C19)</f>
        <v>#CSVWrite: Got '1e6' as TrueString but that's not valid because it represents a number!</v>
      </c>
    </row>
    <row r="20" spans="2:5" x14ac:dyDescent="0.45">
      <c r="B20" s="14" t="s">
        <v>939</v>
      </c>
      <c r="C20" t="s">
        <v>932</v>
      </c>
      <c r="E20" t="str" cm="1">
        <f t="array" aca="1" ref="E20" ca="1">CSVWrite(Data,,,,,,,,B20,C20)</f>
        <v>#CSVWrite: Got '-1' as TrueString but that's not valid because it represents a number!</v>
      </c>
    </row>
    <row r="21" spans="2:5" x14ac:dyDescent="0.45">
      <c r="B21" s="114" t="s">
        <v>933</v>
      </c>
      <c r="C21" t="s">
        <v>932</v>
      </c>
      <c r="E21" t="str" cm="1">
        <f t="array" aca="1" ref="E21" ca="1">CSVWrite(Data,,,,,,,,B21,C21)</f>
        <v>#CSVWrite: Got '2/2/2' as TrueString but that's not valid because it represents a date.!</v>
      </c>
    </row>
    <row r="22" spans="2:5" x14ac:dyDescent="0.45">
      <c r="B22" s="47" t="s">
        <v>940</v>
      </c>
      <c r="C22" t="s">
        <v>932</v>
      </c>
      <c r="E22" t="str" cm="1">
        <f t="array" aca="1" ref="E22" ca="1">CSVWrite(Data,,,,,,,,B22,C22)</f>
        <v>#CSVWrite: Got '2 2 2' as TrueString but that's not valid because it represents a date.!</v>
      </c>
    </row>
    <row r="23" spans="2:5" x14ac:dyDescent="0.45">
      <c r="B23" s="115" t="s">
        <v>941</v>
      </c>
      <c r="C23" t="s">
        <v>932</v>
      </c>
      <c r="E23" t="str" cm="1">
        <f t="array" aca="1" ref="E23" ca="1">CSVWrite(Data,,,,,,,,B23,C23)</f>
        <v>#CSVWrite: Got '2 feb 2002' as TrueString but that's not valid because it represents a date.!</v>
      </c>
    </row>
    <row r="24" spans="2:5" x14ac:dyDescent="0.45">
      <c r="B24" t="s">
        <v>953</v>
      </c>
      <c r="C24" t="s">
        <v>932</v>
      </c>
      <c r="E24" t="str" cm="1">
        <f t="array" aca="1" ref="E24" ca="1">CSVWrite(Data,,,,,,,,B24,C24)</f>
        <v>#CSVWrite: TrueString contains a line feed character (ascii 10), which is not permitted!</v>
      </c>
    </row>
    <row r="25" spans="2:5" x14ac:dyDescent="0.45">
      <c r="B25" t="s">
        <v>954</v>
      </c>
      <c r="C25" t="s">
        <v>932</v>
      </c>
      <c r="E25" t="str" cm="1">
        <f t="array" aca="1" ref="E25" ca="1">CSVWrite(Data,,,,,,,,B25,C25)</f>
        <v>#CSVWrite: TrueString contains a carriage return character (ascii 13), which is not permitted!</v>
      </c>
    </row>
    <row r="26" spans="2:5" x14ac:dyDescent="0.45">
      <c r="B26" t="s">
        <v>943</v>
      </c>
      <c r="C26" t="s" cm="1">
        <v>935</v>
      </c>
      <c r="E26" t="str" cm="1">
        <f t="array" aca="1" ref="E26" ca="1">CSVWrite(Data,,,,,,,,B26,C26)</f>
        <v>#CSVWrite: If FalseString contains double quote characters (it does) then both the first and last characters must be double quotes and there must be no other double quotes!</v>
      </c>
    </row>
    <row r="27" spans="2:5" x14ac:dyDescent="0.45">
      <c r="B27" t="s">
        <v>943</v>
      </c>
      <c r="C27" t="s">
        <v>936</v>
      </c>
      <c r="E27" t="str" cm="1">
        <f t="array" aca="1" ref="E27" ca="1">CSVWrite(Data,,,,,,,,B27,C27)</f>
        <v>#CSVWrite: If FalseString contains double quote characters (it does) then both the first and last characters must be double quotes and there must be no other double quotes!</v>
      </c>
    </row>
    <row r="28" spans="2:5" x14ac:dyDescent="0.45">
      <c r="B28" t="s">
        <v>943</v>
      </c>
      <c r="C28" t="s">
        <v>937</v>
      </c>
      <c r="E28" t="str" cm="1">
        <f t="array" aca="1" ref="E28" ca="1">CSVWrite(Data,,,,,,,,B28,C28)</f>
        <v>#CSVWrite: If FalseString contains double quote characters (it does) then both the first and last characters must be double quotes and there must be no other double quotes!</v>
      </c>
    </row>
    <row r="29" spans="2:5" x14ac:dyDescent="0.45">
      <c r="B29" t="s">
        <v>943</v>
      </c>
      <c r="C29" t="s">
        <v>205</v>
      </c>
      <c r="E29" t="str" cm="1">
        <f t="array" aca="1" ref="E29" ca="1">CSVWrite(Data,,,,,,,,B29,C29)</f>
        <v>#CSVWrite: Got '1' as FalseString but that's not valid because it represents a number!</v>
      </c>
    </row>
    <row r="30" spans="2:5" x14ac:dyDescent="0.45">
      <c r="B30" t="s">
        <v>943</v>
      </c>
      <c r="C30" t="s">
        <v>938</v>
      </c>
      <c r="E30" t="str" cm="1">
        <f t="array" aca="1" ref="E30" ca="1">CSVWrite(Data,,,,,,,,B30,C30)</f>
        <v>#CSVWrite: Got '1e6' as FalseString but that's not valid because it represents a number!</v>
      </c>
    </row>
    <row r="31" spans="2:5" x14ac:dyDescent="0.45">
      <c r="B31" t="s">
        <v>943</v>
      </c>
      <c r="C31" t="s">
        <v>939</v>
      </c>
      <c r="E31" t="str" cm="1">
        <f t="array" aca="1" ref="E31" ca="1">CSVWrite(Data,,,,,,,,B31,C31)</f>
        <v>#CSVWrite: Got '-1' as FalseString but that's not valid because it represents a number!</v>
      </c>
    </row>
    <row r="32" spans="2:5" x14ac:dyDescent="0.45">
      <c r="B32" t="s">
        <v>943</v>
      </c>
      <c r="C32" t="s">
        <v>933</v>
      </c>
      <c r="E32" t="str" cm="1">
        <f t="array" aca="1" ref="E32" ca="1">CSVWrite(Data,,,,,,,,B32,C32)</f>
        <v>#CSVWrite: Got '2/2/2' as FalseString but that's not valid because it represents a date.!</v>
      </c>
    </row>
    <row r="33" spans="2:5" x14ac:dyDescent="0.45">
      <c r="B33" t="s">
        <v>943</v>
      </c>
      <c r="C33" t="s">
        <v>940</v>
      </c>
      <c r="E33" t="str" cm="1">
        <f t="array" aca="1" ref="E33" ca="1">CSVWrite(Data,,,,,,,,B33,C33)</f>
        <v>#CSVWrite: Got '2 2 2' as FalseString but that's not valid because it represents a date.!</v>
      </c>
    </row>
    <row r="34" spans="2:5" x14ac:dyDescent="0.45">
      <c r="B34" t="s">
        <v>943</v>
      </c>
      <c r="C34" t="s">
        <v>941</v>
      </c>
      <c r="E34" t="str" cm="1">
        <f t="array" aca="1" ref="E34" ca="1">CSVWrite(Data,,,,,,,,B34,C34)</f>
        <v>#CSVWrite: Got '2 feb 2002' as FalseString but that's not valid because it represents a date.!</v>
      </c>
    </row>
    <row r="35" spans="2:5" x14ac:dyDescent="0.45">
      <c r="B35" t="s">
        <v>943</v>
      </c>
      <c r="C35" t="s">
        <v>953</v>
      </c>
      <c r="E35" t="str" cm="1">
        <f t="array" aca="1" ref="E35" ca="1">CSVWrite(Data,,,,,,,,B35,C35)</f>
        <v>#CSVWrite: FalseString contains a line feed character (ascii 10), which is not permitted!</v>
      </c>
    </row>
    <row r="36" spans="2:5" x14ac:dyDescent="0.45">
      <c r="B36" t="s">
        <v>943</v>
      </c>
      <c r="C36" t="s">
        <v>954</v>
      </c>
      <c r="E36" t="str" cm="1">
        <f t="array" aca="1" ref="E36" ca="1">CSVWrite(Data,,,,,,,,B36,C36)</f>
        <v>#CSVWrite: FalseString contains a carriage return character (ascii 13), which is not permitted!</v>
      </c>
    </row>
    <row r="37" spans="2:5" x14ac:dyDescent="0.45">
      <c r="B37" t="s">
        <v>943</v>
      </c>
      <c r="C37" t="s">
        <v>949</v>
      </c>
      <c r="E37" t="str" cm="1">
        <f t="array" aca="1" ref="E37" ca="1">CSVWrite(Data,,,,,,,,B37,C37)</f>
        <v>#CSVWrite: Got '31 12 2002' as FalseString but that's not valid because it represents a date.!</v>
      </c>
    </row>
    <row r="38" spans="2:5" x14ac:dyDescent="0.45">
      <c r="B38" t="s">
        <v>943</v>
      </c>
      <c r="C38" t="s">
        <v>950</v>
      </c>
      <c r="E38" t="str" cm="1">
        <f t="array" aca="1" ref="E38" ca="1">CSVWrite(Data,,,,,,,,B38,C38)</f>
        <v>#CSVWrite: Got '12 31 2002' as FalseString but that's not valid because it represents a date.!</v>
      </c>
    </row>
    <row r="39" spans="2:5" x14ac:dyDescent="0.45">
      <c r="B39" t="s">
        <v>943</v>
      </c>
      <c r="C39" t="s">
        <v>951</v>
      </c>
      <c r="E39" t="str" cm="1">
        <f t="array" aca="1" ref="E39" ca="1">CSVWrite(Data,,,,,,,,B39,C39)</f>
        <v>#CSVWrite: Got '2002 12 31' as FalseString but that's not valid because it represents a date.!</v>
      </c>
    </row>
    <row r="40" spans="2:5" x14ac:dyDescent="0.45">
      <c r="B40" t="s">
        <v>943</v>
      </c>
      <c r="C40" t="s">
        <v>952</v>
      </c>
      <c r="E40" t="str" cm="1">
        <f t="array" aca="1" ref="E40" ca="1">CSVWrite(Data,,,,,,,,B40,C40)</f>
        <v xml:space="preserve">"a","b"
1,xxx
3,2002 31 12
</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163"/>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5" spans="2:8" x14ac:dyDescent="0.45">
      <c r="B5" s="19" t="s">
        <v>48</v>
      </c>
      <c r="C5" s="20" t="s">
        <v>49</v>
      </c>
      <c r="D5" s="123" t="s">
        <v>50</v>
      </c>
      <c r="E5" s="21" t="s">
        <v>51</v>
      </c>
      <c r="F5" s="22" t="s">
        <v>52</v>
      </c>
      <c r="H5" s="17" t="s">
        <v>891</v>
      </c>
    </row>
    <row r="6" spans="2:8" ht="28.5" x14ac:dyDescent="0.45">
      <c r="B6" s="122">
        <v>158</v>
      </c>
      <c r="C6" s="23">
        <v>44859</v>
      </c>
      <c r="D6" s="124">
        <v>0.76282407407416031</v>
      </c>
      <c r="E6" s="24" t="s">
        <v>54</v>
      </c>
      <c r="F6" s="26" t="s">
        <v>960</v>
      </c>
      <c r="H6" t="s">
        <v>892</v>
      </c>
    </row>
    <row r="7" spans="2:8" ht="28.5" x14ac:dyDescent="0.45">
      <c r="B7" s="116">
        <v>157</v>
      </c>
      <c r="C7" s="23">
        <v>44858</v>
      </c>
      <c r="D7" s="124">
        <v>0.40266203703504289</v>
      </c>
      <c r="E7" s="24" t="s">
        <v>54</v>
      </c>
      <c r="F7" s="26" t="s">
        <v>948</v>
      </c>
      <c r="H7" t="s">
        <v>893</v>
      </c>
    </row>
    <row r="8" spans="2:8" x14ac:dyDescent="0.45">
      <c r="B8" s="116">
        <v>156</v>
      </c>
      <c r="C8" s="23">
        <v>44858</v>
      </c>
      <c r="D8" s="124">
        <v>0.39067129629984265</v>
      </c>
      <c r="E8" s="24" t="s">
        <v>54</v>
      </c>
      <c r="F8" s="26" t="s">
        <v>945</v>
      </c>
    </row>
    <row r="9" spans="2:8" x14ac:dyDescent="0.45">
      <c r="B9" s="116">
        <v>155</v>
      </c>
      <c r="C9" s="23">
        <v>44858</v>
      </c>
      <c r="D9" s="124">
        <v>0.37726851851766696</v>
      </c>
      <c r="E9" s="24" t="s">
        <v>54</v>
      </c>
      <c r="F9" s="25" t="s">
        <v>944</v>
      </c>
      <c r="H9" s="17" t="s">
        <v>626</v>
      </c>
    </row>
    <row r="10" spans="2:8" x14ac:dyDescent="0.45">
      <c r="B10" s="116">
        <v>154</v>
      </c>
      <c r="C10" s="23">
        <v>44857</v>
      </c>
      <c r="D10" s="124">
        <v>0.68922453703999054</v>
      </c>
      <c r="E10" s="24" t="s">
        <v>54</v>
      </c>
      <c r="F10" s="26" t="s">
        <v>929</v>
      </c>
      <c r="H10" s="18" t="s">
        <v>627</v>
      </c>
    </row>
    <row r="11" spans="2:8" x14ac:dyDescent="0.45">
      <c r="B11" s="116">
        <v>153</v>
      </c>
      <c r="C11" s="23">
        <v>44857</v>
      </c>
      <c r="D11" s="124">
        <v>0.66163194444379769</v>
      </c>
      <c r="E11" s="24" t="s">
        <v>54</v>
      </c>
      <c r="F11" s="26" t="s">
        <v>928</v>
      </c>
    </row>
    <row r="12" spans="2:8" x14ac:dyDescent="0.45">
      <c r="B12" s="116">
        <v>152</v>
      </c>
      <c r="C12" s="23">
        <v>44857</v>
      </c>
      <c r="D12" s="124">
        <v>0.5168634259243845</v>
      </c>
      <c r="E12" s="24" t="s">
        <v>54</v>
      </c>
      <c r="F12" s="26" t="s">
        <v>925</v>
      </c>
      <c r="H12" s="17" t="s">
        <v>661</v>
      </c>
    </row>
    <row r="13" spans="2:8" x14ac:dyDescent="0.45">
      <c r="B13" s="116">
        <v>151</v>
      </c>
      <c r="C13" s="23">
        <v>44856</v>
      </c>
      <c r="D13" s="124">
        <v>0.76158564814977581</v>
      </c>
      <c r="E13" s="24" t="s">
        <v>54</v>
      </c>
      <c r="F13" s="25" t="s">
        <v>923</v>
      </c>
      <c r="H13" s="18" t="s">
        <v>660</v>
      </c>
    </row>
    <row r="14" spans="2:8" x14ac:dyDescent="0.45">
      <c r="B14" s="116">
        <v>150</v>
      </c>
      <c r="C14" s="23">
        <v>44856</v>
      </c>
      <c r="D14" s="124">
        <v>0.7355787037013215</v>
      </c>
      <c r="E14" s="24" t="s">
        <v>54</v>
      </c>
      <c r="F14" s="25" t="s">
        <v>921</v>
      </c>
    </row>
    <row r="15" spans="2:8" x14ac:dyDescent="0.45">
      <c r="B15" s="116">
        <v>149</v>
      </c>
      <c r="C15" s="23">
        <v>44856</v>
      </c>
      <c r="D15" s="124">
        <v>0.42866898148349719</v>
      </c>
      <c r="E15" s="24" t="s">
        <v>54</v>
      </c>
      <c r="F15" s="25" t="s">
        <v>920</v>
      </c>
      <c r="H15" s="90" t="s">
        <v>653</v>
      </c>
    </row>
    <row r="16" spans="2:8" x14ac:dyDescent="0.45">
      <c r="B16" s="116">
        <v>148</v>
      </c>
      <c r="C16" s="23">
        <v>44855</v>
      </c>
      <c r="D16" s="124">
        <v>0.69561342592351139</v>
      </c>
      <c r="E16" s="24" t="s">
        <v>54</v>
      </c>
      <c r="F16" s="25" t="s">
        <v>919</v>
      </c>
      <c r="H16" s="18" t="s">
        <v>47</v>
      </c>
    </row>
    <row r="17" spans="2:8" x14ac:dyDescent="0.45">
      <c r="B17" s="116">
        <v>147</v>
      </c>
      <c r="C17" s="23">
        <v>44855</v>
      </c>
      <c r="D17" s="124">
        <v>0.69387731481401715</v>
      </c>
      <c r="E17" s="24" t="s">
        <v>54</v>
      </c>
      <c r="F17" s="25" t="s">
        <v>918</v>
      </c>
      <c r="H17" s="42" t="s">
        <v>53</v>
      </c>
    </row>
    <row r="18" spans="2:8" ht="28.5" x14ac:dyDescent="0.45">
      <c r="B18" s="116">
        <v>146</v>
      </c>
      <c r="C18" s="23">
        <v>44855</v>
      </c>
      <c r="D18" s="124">
        <v>0.67820601852145046</v>
      </c>
      <c r="E18" s="24" t="s">
        <v>54</v>
      </c>
      <c r="F18" s="26" t="s">
        <v>917</v>
      </c>
      <c r="H18" s="18" t="s">
        <v>659</v>
      </c>
    </row>
    <row r="19" spans="2:8" x14ac:dyDescent="0.45">
      <c r="B19" s="116">
        <v>145</v>
      </c>
      <c r="C19" s="23">
        <v>44501</v>
      </c>
      <c r="D19" s="124">
        <v>0.67939814814599231</v>
      </c>
      <c r="E19" s="24" t="s">
        <v>54</v>
      </c>
      <c r="F19" s="25" t="s">
        <v>913</v>
      </c>
      <c r="H19" s="18"/>
    </row>
    <row r="20" spans="2:8" x14ac:dyDescent="0.45">
      <c r="B20" s="116">
        <v>144</v>
      </c>
      <c r="C20" s="23">
        <v>44501</v>
      </c>
      <c r="D20" s="124">
        <v>0.67103009259153623</v>
      </c>
      <c r="E20" s="24" t="s">
        <v>54</v>
      </c>
      <c r="F20" s="26" t="s">
        <v>912</v>
      </c>
      <c r="H20" s="17" t="s">
        <v>652</v>
      </c>
    </row>
    <row r="21" spans="2:8" x14ac:dyDescent="0.45">
      <c r="B21" s="116">
        <v>143</v>
      </c>
      <c r="C21" s="23">
        <v>44483</v>
      </c>
      <c r="D21" s="124">
        <v>0.71473379629605915</v>
      </c>
      <c r="E21" s="24" t="s">
        <v>54</v>
      </c>
      <c r="F21" s="26" t="s">
        <v>896</v>
      </c>
      <c r="H21" s="18" t="s">
        <v>649</v>
      </c>
    </row>
    <row r="22" spans="2:8" ht="71.25" x14ac:dyDescent="0.45">
      <c r="B22" s="116">
        <v>142</v>
      </c>
      <c r="C22" s="23">
        <v>44483</v>
      </c>
      <c r="D22" s="124">
        <v>0.69203703703533392</v>
      </c>
      <c r="E22" s="24" t="s">
        <v>54</v>
      </c>
      <c r="F22" s="26" t="s">
        <v>895</v>
      </c>
      <c r="H22" s="18" t="s">
        <v>650</v>
      </c>
    </row>
    <row r="23" spans="2:8" x14ac:dyDescent="0.45">
      <c r="B23" s="116">
        <v>141</v>
      </c>
      <c r="C23" s="23">
        <v>44483</v>
      </c>
      <c r="D23" s="124">
        <v>0.40446759259066312</v>
      </c>
      <c r="E23" s="24" t="s">
        <v>54</v>
      </c>
      <c r="F23" s="26" t="s">
        <v>894</v>
      </c>
      <c r="H23" s="18" t="s">
        <v>651</v>
      </c>
    </row>
    <row r="24" spans="2:8" x14ac:dyDescent="0.45">
      <c r="B24" s="116">
        <v>140</v>
      </c>
      <c r="C24" s="23">
        <v>44483</v>
      </c>
      <c r="D24" s="124">
        <v>0.39372685184935108</v>
      </c>
      <c r="E24" s="24" t="s">
        <v>54</v>
      </c>
      <c r="F24" s="26" t="s">
        <v>890</v>
      </c>
    </row>
    <row r="25" spans="2:8" x14ac:dyDescent="0.45">
      <c r="B25" s="116">
        <v>139</v>
      </c>
      <c r="C25" s="23">
        <v>44482</v>
      </c>
      <c r="D25" s="124">
        <v>0.72026620370161254</v>
      </c>
      <c r="E25" s="24" t="s">
        <v>54</v>
      </c>
      <c r="F25" s="25" t="s">
        <v>889</v>
      </c>
      <c r="H25" s="17" t="s">
        <v>247</v>
      </c>
    </row>
    <row r="26" spans="2:8" x14ac:dyDescent="0.45">
      <c r="B26" s="116">
        <v>138</v>
      </c>
      <c r="C26" s="23">
        <v>44482</v>
      </c>
      <c r="D26" s="124">
        <v>0.71825231481489027</v>
      </c>
      <c r="E26" s="24" t="s">
        <v>54</v>
      </c>
      <c r="F26" s="25" t="s">
        <v>888</v>
      </c>
      <c r="H26" t="s">
        <v>248</v>
      </c>
    </row>
    <row r="27" spans="2:8" x14ac:dyDescent="0.45">
      <c r="B27" s="116">
        <v>137</v>
      </c>
      <c r="C27" s="23">
        <v>44481</v>
      </c>
      <c r="D27" s="124">
        <v>0.52592592592554865</v>
      </c>
      <c r="E27" s="24" t="s">
        <v>54</v>
      </c>
      <c r="F27" s="25" t="s">
        <v>887</v>
      </c>
      <c r="H27" s="18" t="s">
        <v>249</v>
      </c>
    </row>
    <row r="28" spans="2:8" x14ac:dyDescent="0.45">
      <c r="B28" s="116">
        <v>136</v>
      </c>
      <c r="C28" s="23">
        <v>44480</v>
      </c>
      <c r="D28" s="124">
        <v>0.79943287037167465</v>
      </c>
      <c r="E28" s="24" t="s">
        <v>54</v>
      </c>
      <c r="F28" s="25" t="s">
        <v>886</v>
      </c>
      <c r="H28" t="s">
        <v>250</v>
      </c>
    </row>
    <row r="29" spans="2:8" x14ac:dyDescent="0.45">
      <c r="B29" s="116">
        <v>135</v>
      </c>
      <c r="C29" s="23">
        <v>44477</v>
      </c>
      <c r="D29" s="124">
        <v>0.81211805555358296</v>
      </c>
      <c r="E29" s="24" t="s">
        <v>54</v>
      </c>
      <c r="F29" s="25" t="s">
        <v>885</v>
      </c>
      <c r="H29" s="18" t="s">
        <v>251</v>
      </c>
    </row>
    <row r="30" spans="2:8" x14ac:dyDescent="0.45">
      <c r="B30" s="116">
        <v>134</v>
      </c>
      <c r="C30" s="23">
        <v>44477</v>
      </c>
      <c r="D30" s="124">
        <v>0.68396990740438923</v>
      </c>
      <c r="E30" s="24" t="s">
        <v>54</v>
      </c>
      <c r="F30" s="26" t="s">
        <v>867</v>
      </c>
      <c r="H30" t="s">
        <v>215</v>
      </c>
    </row>
    <row r="31" spans="2:8" x14ac:dyDescent="0.45">
      <c r="B31" s="116">
        <v>133</v>
      </c>
      <c r="C31" s="23">
        <v>44477</v>
      </c>
      <c r="D31" s="124">
        <v>0.48748842592613073</v>
      </c>
      <c r="E31" s="24" t="s">
        <v>54</v>
      </c>
      <c r="F31" s="25" t="s">
        <v>863</v>
      </c>
      <c r="H31" s="18" t="s">
        <v>252</v>
      </c>
    </row>
    <row r="32" spans="2:8" x14ac:dyDescent="0.45">
      <c r="B32" s="116">
        <v>132</v>
      </c>
      <c r="C32" s="23">
        <v>44477</v>
      </c>
      <c r="D32" s="124">
        <v>0.45517361110978527</v>
      </c>
      <c r="E32" s="24" t="s">
        <v>54</v>
      </c>
      <c r="F32" s="25" t="s">
        <v>862</v>
      </c>
      <c r="H32" s="42" t="s">
        <v>254</v>
      </c>
    </row>
    <row r="33" spans="2:8" x14ac:dyDescent="0.45">
      <c r="B33" s="116">
        <v>131</v>
      </c>
      <c r="C33" s="23">
        <v>44476</v>
      </c>
      <c r="D33" s="124">
        <v>0.939976851848769</v>
      </c>
      <c r="E33" s="24" t="s">
        <v>54</v>
      </c>
      <c r="F33" s="25" t="s">
        <v>861</v>
      </c>
      <c r="H33" t="s">
        <v>657</v>
      </c>
    </row>
    <row r="34" spans="2:8" ht="28.5" x14ac:dyDescent="0.45">
      <c r="B34" s="116">
        <v>130</v>
      </c>
      <c r="C34" s="23">
        <v>44474</v>
      </c>
      <c r="D34" s="124">
        <v>0.68423611111211358</v>
      </c>
      <c r="E34" s="24" t="s">
        <v>54</v>
      </c>
      <c r="F34" s="26" t="s">
        <v>860</v>
      </c>
      <c r="H34" s="18" t="s">
        <v>656</v>
      </c>
    </row>
    <row r="35" spans="2:8" x14ac:dyDescent="0.45">
      <c r="B35" s="116">
        <v>129</v>
      </c>
      <c r="C35" s="23">
        <v>44473</v>
      </c>
      <c r="D35" s="124">
        <v>0.42137731481489027</v>
      </c>
      <c r="E35" s="24" t="s">
        <v>54</v>
      </c>
      <c r="F35" s="25" t="s">
        <v>857</v>
      </c>
    </row>
    <row r="36" spans="2:8" x14ac:dyDescent="0.45">
      <c r="B36" s="116">
        <v>128</v>
      </c>
      <c r="C36" s="23">
        <v>44470</v>
      </c>
      <c r="D36" s="124">
        <v>0.43607638889079681</v>
      </c>
      <c r="E36" s="24" t="s">
        <v>54</v>
      </c>
      <c r="F36" s="25" t="s">
        <v>782</v>
      </c>
      <c r="H36" s="17" t="s">
        <v>655</v>
      </c>
    </row>
    <row r="37" spans="2:8" x14ac:dyDescent="0.45">
      <c r="B37" s="116">
        <v>127</v>
      </c>
      <c r="C37" s="23">
        <v>44469</v>
      </c>
      <c r="D37" s="124">
        <v>0.6626157407372375</v>
      </c>
      <c r="E37" s="24" t="s">
        <v>54</v>
      </c>
      <c r="F37" s="26" t="s">
        <v>674</v>
      </c>
      <c r="H37" s="18" t="s">
        <v>654</v>
      </c>
    </row>
    <row r="38" spans="2:8" x14ac:dyDescent="0.45">
      <c r="B38" s="116">
        <v>126</v>
      </c>
      <c r="C38" s="23">
        <v>44469</v>
      </c>
      <c r="D38" s="124">
        <v>0.60223379629314877</v>
      </c>
      <c r="E38" s="24" t="s">
        <v>54</v>
      </c>
      <c r="F38" s="25" t="s">
        <v>663</v>
      </c>
    </row>
    <row r="39" spans="2:8" x14ac:dyDescent="0.45">
      <c r="B39" s="116">
        <v>125</v>
      </c>
      <c r="C39" s="23">
        <v>44469</v>
      </c>
      <c r="D39" s="124">
        <v>0.57452546296553919</v>
      </c>
      <c r="E39" s="24" t="s">
        <v>54</v>
      </c>
      <c r="F39" s="25" t="s">
        <v>663</v>
      </c>
      <c r="H39" s="17" t="s">
        <v>787</v>
      </c>
    </row>
    <row r="40" spans="2:8" x14ac:dyDescent="0.45">
      <c r="B40" s="116">
        <v>124</v>
      </c>
      <c r="C40" s="23">
        <v>44469</v>
      </c>
      <c r="D40" s="124">
        <v>0.35587962962745223</v>
      </c>
      <c r="E40" s="24" t="s">
        <v>54</v>
      </c>
      <c r="F40" s="26" t="s">
        <v>665</v>
      </c>
      <c r="H40" s="18" t="s">
        <v>764</v>
      </c>
    </row>
    <row r="41" spans="2:8" x14ac:dyDescent="0.45">
      <c r="B41" s="116">
        <v>123</v>
      </c>
      <c r="C41" s="23">
        <v>44469</v>
      </c>
      <c r="D41" s="124">
        <v>0.35304398147854954</v>
      </c>
      <c r="E41" s="24" t="s">
        <v>54</v>
      </c>
      <c r="F41" s="25" t="s">
        <v>664</v>
      </c>
    </row>
    <row r="42" spans="2:8" x14ac:dyDescent="0.45">
      <c r="B42" s="116">
        <v>122</v>
      </c>
      <c r="C42" s="23">
        <v>44468</v>
      </c>
      <c r="D42" s="124">
        <v>0.81839120370568708</v>
      </c>
      <c r="E42" s="24" t="s">
        <v>54</v>
      </c>
      <c r="F42" s="25" t="s">
        <v>663</v>
      </c>
      <c r="H42" s="17" t="s">
        <v>266</v>
      </c>
    </row>
    <row r="43" spans="2:8" x14ac:dyDescent="0.45">
      <c r="B43" s="116">
        <v>121</v>
      </c>
      <c r="C43" s="23">
        <v>44468</v>
      </c>
      <c r="D43" s="124">
        <v>0.76211805555794854</v>
      </c>
      <c r="E43" s="24" t="s">
        <v>54</v>
      </c>
      <c r="F43" s="25" t="s">
        <v>663</v>
      </c>
      <c r="H43" t="s">
        <v>267</v>
      </c>
    </row>
    <row r="44" spans="2:8" x14ac:dyDescent="0.45">
      <c r="B44" s="116">
        <v>120</v>
      </c>
      <c r="C44" s="23">
        <v>44468</v>
      </c>
      <c r="D44" s="124">
        <v>0.70792824074305827</v>
      </c>
      <c r="E44" s="24" t="s">
        <v>54</v>
      </c>
      <c r="F44" s="25" t="s">
        <v>663</v>
      </c>
      <c r="H44" t="s">
        <v>268</v>
      </c>
    </row>
    <row r="45" spans="2:8" x14ac:dyDescent="0.45">
      <c r="B45" s="116">
        <v>119</v>
      </c>
      <c r="C45" s="23">
        <v>44468</v>
      </c>
      <c r="D45" s="124">
        <v>0.52937499999825377</v>
      </c>
      <c r="E45" s="24" t="s">
        <v>54</v>
      </c>
      <c r="F45" s="25" t="s">
        <v>662</v>
      </c>
      <c r="H45" t="s">
        <v>269</v>
      </c>
    </row>
    <row r="46" spans="2:8" x14ac:dyDescent="0.45">
      <c r="B46" s="116">
        <v>118</v>
      </c>
      <c r="C46" s="23">
        <v>44467</v>
      </c>
      <c r="D46" s="124">
        <v>0.83431712962919846</v>
      </c>
      <c r="E46" s="24" t="s">
        <v>54</v>
      </c>
      <c r="F46" s="25" t="s">
        <v>658</v>
      </c>
      <c r="H46" t="s">
        <v>276</v>
      </c>
    </row>
    <row r="47" spans="2:8" x14ac:dyDescent="0.45">
      <c r="B47" s="116">
        <v>117</v>
      </c>
      <c r="C47" s="23">
        <v>44467</v>
      </c>
      <c r="D47" s="124">
        <v>0.70918981481372612</v>
      </c>
      <c r="E47" s="24" t="s">
        <v>54</v>
      </c>
      <c r="F47" s="26" t="s">
        <v>648</v>
      </c>
      <c r="H47" s="14" t="s">
        <v>274</v>
      </c>
    </row>
    <row r="48" spans="2:8" x14ac:dyDescent="0.45">
      <c r="B48" s="116">
        <v>116</v>
      </c>
      <c r="C48" s="23">
        <v>44467</v>
      </c>
      <c r="D48" s="124">
        <v>0.47929398147971369</v>
      </c>
      <c r="E48" s="24" t="s">
        <v>54</v>
      </c>
      <c r="F48" s="25" t="s">
        <v>643</v>
      </c>
      <c r="H48" t="s">
        <v>275</v>
      </c>
    </row>
    <row r="49" spans="2:8" x14ac:dyDescent="0.45">
      <c r="B49" s="116">
        <v>115</v>
      </c>
      <c r="C49" s="23">
        <v>44467</v>
      </c>
      <c r="D49" s="124">
        <v>0.46600694444350665</v>
      </c>
      <c r="E49" s="24" t="s">
        <v>54</v>
      </c>
      <c r="F49" s="25" t="s">
        <v>641</v>
      </c>
      <c r="H49" s="14" t="s">
        <v>270</v>
      </c>
    </row>
    <row r="50" spans="2:8" x14ac:dyDescent="0.45">
      <c r="B50" s="116">
        <v>114</v>
      </c>
      <c r="C50" s="23">
        <v>44467</v>
      </c>
      <c r="D50" s="124">
        <v>0.42388888888672227</v>
      </c>
      <c r="E50" s="24" t="s">
        <v>54</v>
      </c>
      <c r="F50" s="25" t="s">
        <v>640</v>
      </c>
      <c r="H50" t="s">
        <v>271</v>
      </c>
    </row>
    <row r="51" spans="2:8" x14ac:dyDescent="0.45">
      <c r="B51" s="116">
        <v>113</v>
      </c>
      <c r="C51" s="23">
        <v>44466</v>
      </c>
      <c r="D51" s="124">
        <v>0.80304398148291511</v>
      </c>
      <c r="E51" s="24" t="s">
        <v>54</v>
      </c>
      <c r="F51" s="25" t="s">
        <v>639</v>
      </c>
      <c r="H51" s="14" t="s">
        <v>587</v>
      </c>
    </row>
    <row r="52" spans="2:8" x14ac:dyDescent="0.45">
      <c r="B52" s="116">
        <v>112</v>
      </c>
      <c r="C52" s="23">
        <v>44466</v>
      </c>
      <c r="D52" s="124">
        <v>0.78805555555300089</v>
      </c>
      <c r="E52" s="24" t="s">
        <v>54</v>
      </c>
      <c r="F52" s="25" t="s">
        <v>636</v>
      </c>
    </row>
    <row r="53" spans="2:8" x14ac:dyDescent="0.45">
      <c r="B53" s="116">
        <v>111</v>
      </c>
      <c r="C53" s="23">
        <v>44466</v>
      </c>
      <c r="D53" s="124">
        <v>0.76920138888817746</v>
      </c>
      <c r="E53" s="24" t="s">
        <v>54</v>
      </c>
      <c r="F53" s="25" t="s">
        <v>636</v>
      </c>
      <c r="H53" s="17" t="s">
        <v>344</v>
      </c>
    </row>
    <row r="54" spans="2:8" x14ac:dyDescent="0.45">
      <c r="B54" s="116">
        <v>110</v>
      </c>
      <c r="C54" s="23">
        <v>44466</v>
      </c>
      <c r="D54" s="124">
        <v>0.729178240741021</v>
      </c>
      <c r="E54" s="24" t="s">
        <v>54</v>
      </c>
      <c r="F54" s="25" t="s">
        <v>636</v>
      </c>
      <c r="H54" t="s">
        <v>345</v>
      </c>
    </row>
    <row r="55" spans="2:8" x14ac:dyDescent="0.45">
      <c r="B55" s="116">
        <v>109</v>
      </c>
      <c r="C55" s="23">
        <v>44464</v>
      </c>
      <c r="D55" s="124">
        <v>0.815185185187147</v>
      </c>
      <c r="E55" s="24" t="s">
        <v>54</v>
      </c>
      <c r="F55" s="25" t="s">
        <v>630</v>
      </c>
      <c r="H55" t="s">
        <v>346</v>
      </c>
    </row>
    <row r="56" spans="2:8" x14ac:dyDescent="0.45">
      <c r="B56" s="116">
        <v>108</v>
      </c>
      <c r="C56" s="23">
        <v>44463</v>
      </c>
      <c r="D56" s="124">
        <v>0.73194444444379769</v>
      </c>
      <c r="E56" s="24" t="s">
        <v>54</v>
      </c>
      <c r="F56" s="26" t="s">
        <v>628</v>
      </c>
    </row>
    <row r="57" spans="2:8" x14ac:dyDescent="0.45">
      <c r="B57" s="116">
        <v>107</v>
      </c>
      <c r="C57" s="23">
        <v>44463</v>
      </c>
      <c r="D57" s="124">
        <v>0.54521990740613546</v>
      </c>
      <c r="E57" s="24" t="s">
        <v>54</v>
      </c>
      <c r="F57" s="25" t="s">
        <v>625</v>
      </c>
      <c r="H57" t="s">
        <v>865</v>
      </c>
    </row>
    <row r="58" spans="2:8" x14ac:dyDescent="0.45">
      <c r="B58" s="116">
        <v>106</v>
      </c>
      <c r="C58" s="23">
        <v>44463</v>
      </c>
      <c r="D58" s="124">
        <v>0.5326273148166365</v>
      </c>
      <c r="E58" s="24" t="s">
        <v>54</v>
      </c>
      <c r="F58" s="25" t="s">
        <v>623</v>
      </c>
      <c r="H58" s="18" t="s">
        <v>866</v>
      </c>
    </row>
    <row r="59" spans="2:8" x14ac:dyDescent="0.45">
      <c r="B59" s="116">
        <v>105</v>
      </c>
      <c r="C59" s="23">
        <v>44463</v>
      </c>
      <c r="D59" s="124">
        <v>0.45555555555620231</v>
      </c>
      <c r="E59" s="24" t="s">
        <v>54</v>
      </c>
      <c r="F59" s="25" t="s">
        <v>622</v>
      </c>
      <c r="H59" t="s">
        <v>864</v>
      </c>
    </row>
    <row r="60" spans="2:8" x14ac:dyDescent="0.45">
      <c r="B60" s="116">
        <v>104</v>
      </c>
      <c r="C60" s="23">
        <v>44462</v>
      </c>
      <c r="D60" s="124">
        <v>0.58405092592875008</v>
      </c>
      <c r="E60" s="24" t="s">
        <v>54</v>
      </c>
      <c r="F60" s="26" t="s">
        <v>621</v>
      </c>
    </row>
    <row r="61" spans="2:8" x14ac:dyDescent="0.45">
      <c r="B61" s="116">
        <v>103</v>
      </c>
      <c r="C61" s="23">
        <v>44462</v>
      </c>
      <c r="D61" s="124">
        <v>0.55108796296553919</v>
      </c>
      <c r="E61" s="24" t="s">
        <v>54</v>
      </c>
      <c r="F61" s="25" t="s">
        <v>620</v>
      </c>
    </row>
    <row r="62" spans="2:8" x14ac:dyDescent="0.45">
      <c r="B62" s="116">
        <v>102</v>
      </c>
      <c r="C62" s="23">
        <v>44462</v>
      </c>
      <c r="D62" s="124">
        <v>0.42077546296059154</v>
      </c>
      <c r="E62" s="24" t="s">
        <v>54</v>
      </c>
      <c r="F62" s="25" t="s">
        <v>619</v>
      </c>
    </row>
    <row r="63" spans="2:8" x14ac:dyDescent="0.45">
      <c r="B63" s="116">
        <v>101</v>
      </c>
      <c r="C63" s="23">
        <v>44461</v>
      </c>
      <c r="D63" s="124">
        <v>0.49896990740671754</v>
      </c>
      <c r="E63" s="24" t="s">
        <v>54</v>
      </c>
      <c r="F63" s="25" t="s">
        <v>618</v>
      </c>
    </row>
    <row r="64" spans="2:8" x14ac:dyDescent="0.45">
      <c r="B64" s="116">
        <v>100</v>
      </c>
      <c r="C64" s="23">
        <v>44461</v>
      </c>
      <c r="D64" s="124">
        <v>0.49760416666686069</v>
      </c>
      <c r="E64" s="24" t="s">
        <v>54</v>
      </c>
      <c r="F64" s="25" t="s">
        <v>617</v>
      </c>
    </row>
    <row r="65" spans="2:6" x14ac:dyDescent="0.45">
      <c r="B65" s="116">
        <v>99</v>
      </c>
      <c r="C65" s="23">
        <v>44460</v>
      </c>
      <c r="D65" s="124">
        <v>0.73570601851679385</v>
      </c>
      <c r="E65" s="24" t="s">
        <v>54</v>
      </c>
      <c r="F65" s="25" t="s">
        <v>608</v>
      </c>
    </row>
    <row r="66" spans="2:6" x14ac:dyDescent="0.45">
      <c r="B66" s="116">
        <v>98</v>
      </c>
      <c r="C66" s="23">
        <v>44460</v>
      </c>
      <c r="D66" s="124">
        <v>0.67214120370044839</v>
      </c>
      <c r="E66" s="24" t="s">
        <v>54</v>
      </c>
      <c r="F66" s="25" t="s">
        <v>607</v>
      </c>
    </row>
    <row r="67" spans="2:6" x14ac:dyDescent="0.45">
      <c r="B67" s="116">
        <v>97</v>
      </c>
      <c r="C67" s="23">
        <v>44460</v>
      </c>
      <c r="D67" s="124">
        <v>0.66630787037138361</v>
      </c>
      <c r="E67" s="24" t="s">
        <v>54</v>
      </c>
      <c r="F67" s="25" t="s">
        <v>606</v>
      </c>
    </row>
    <row r="68" spans="2:6" x14ac:dyDescent="0.45">
      <c r="B68" s="116">
        <v>96</v>
      </c>
      <c r="C68" s="23">
        <v>44460</v>
      </c>
      <c r="D68" s="124">
        <v>0.64231481481692754</v>
      </c>
      <c r="E68" s="24" t="s">
        <v>54</v>
      </c>
      <c r="F68" s="25" t="s">
        <v>605</v>
      </c>
    </row>
    <row r="69" spans="2:6" x14ac:dyDescent="0.45">
      <c r="B69" s="116">
        <v>95</v>
      </c>
      <c r="C69" s="23">
        <v>44460</v>
      </c>
      <c r="D69" s="124">
        <v>0.61458333333575865</v>
      </c>
      <c r="E69" s="24" t="s">
        <v>54</v>
      </c>
      <c r="F69" s="26" t="s">
        <v>601</v>
      </c>
    </row>
    <row r="70" spans="2:6" x14ac:dyDescent="0.45">
      <c r="B70" s="116">
        <v>94</v>
      </c>
      <c r="C70" s="23">
        <v>44460</v>
      </c>
      <c r="D70" s="124">
        <v>0.59408564814657439</v>
      </c>
      <c r="E70" s="24" t="s">
        <v>54</v>
      </c>
      <c r="F70" s="25" t="s">
        <v>600</v>
      </c>
    </row>
    <row r="71" spans="2:6" x14ac:dyDescent="0.45">
      <c r="B71" s="116">
        <v>93</v>
      </c>
      <c r="C71" s="23">
        <v>44459</v>
      </c>
      <c r="D71" s="124">
        <v>0.74761574074364034</v>
      </c>
      <c r="E71" s="24" t="s">
        <v>54</v>
      </c>
      <c r="F71" s="25" t="s">
        <v>573</v>
      </c>
    </row>
    <row r="72" spans="2:6" x14ac:dyDescent="0.45">
      <c r="B72" s="116">
        <v>92</v>
      </c>
      <c r="C72" s="23">
        <v>44459</v>
      </c>
      <c r="D72" s="124">
        <v>0.71629629629751435</v>
      </c>
      <c r="E72" s="24" t="s">
        <v>54</v>
      </c>
      <c r="F72" s="25" t="s">
        <v>599</v>
      </c>
    </row>
    <row r="73" spans="2:6" x14ac:dyDescent="0.45">
      <c r="B73" s="116">
        <v>91</v>
      </c>
      <c r="C73" s="23">
        <v>44459</v>
      </c>
      <c r="D73" s="124">
        <v>0.64791666666860692</v>
      </c>
      <c r="E73" s="24" t="s">
        <v>54</v>
      </c>
      <c r="F73" s="25" t="s">
        <v>598</v>
      </c>
    </row>
    <row r="74" spans="2:6" x14ac:dyDescent="0.45">
      <c r="B74" s="116">
        <v>90</v>
      </c>
      <c r="C74" s="23">
        <v>44459</v>
      </c>
      <c r="D74" s="124">
        <v>0.64268518518656492</v>
      </c>
      <c r="E74" s="24" t="s">
        <v>54</v>
      </c>
      <c r="F74" s="25" t="s">
        <v>597</v>
      </c>
    </row>
    <row r="75" spans="2:6" x14ac:dyDescent="0.45">
      <c r="B75" s="116">
        <v>89</v>
      </c>
      <c r="C75" s="23">
        <v>44459</v>
      </c>
      <c r="D75" s="124">
        <v>0.60615740740468027</v>
      </c>
      <c r="E75" s="24" t="s">
        <v>54</v>
      </c>
      <c r="F75" s="25" t="s">
        <v>562</v>
      </c>
    </row>
    <row r="76" spans="2:6" x14ac:dyDescent="0.45">
      <c r="B76" s="116">
        <v>88</v>
      </c>
      <c r="C76" s="23">
        <v>44459</v>
      </c>
      <c r="D76" s="124">
        <v>0.43152777777868323</v>
      </c>
      <c r="E76" s="24" t="s">
        <v>54</v>
      </c>
      <c r="F76" s="25" t="s">
        <v>596</v>
      </c>
    </row>
    <row r="77" spans="2:6" x14ac:dyDescent="0.45">
      <c r="B77" s="116">
        <v>87</v>
      </c>
      <c r="C77" s="23">
        <v>44459</v>
      </c>
      <c r="D77" s="124">
        <v>0.40533564814541023</v>
      </c>
      <c r="E77" s="24" t="s">
        <v>54</v>
      </c>
      <c r="F77" s="26" t="s">
        <v>594</v>
      </c>
    </row>
    <row r="78" spans="2:6" x14ac:dyDescent="0.45">
      <c r="B78" s="116">
        <v>86</v>
      </c>
      <c r="C78" s="23">
        <v>44458</v>
      </c>
      <c r="D78" s="124">
        <v>0.80187499999738066</v>
      </c>
      <c r="E78" s="24" t="s">
        <v>54</v>
      </c>
      <c r="F78" s="26" t="s">
        <v>585</v>
      </c>
    </row>
    <row r="79" spans="2:6" x14ac:dyDescent="0.45">
      <c r="B79" s="116">
        <v>85</v>
      </c>
      <c r="C79" s="23">
        <v>44458</v>
      </c>
      <c r="D79" s="124">
        <v>0.77153935185197042</v>
      </c>
      <c r="E79" s="24" t="s">
        <v>54</v>
      </c>
      <c r="F79" s="25" t="s">
        <v>584</v>
      </c>
    </row>
    <row r="80" spans="2:6" x14ac:dyDescent="0.45">
      <c r="B80" s="116">
        <v>84</v>
      </c>
      <c r="C80" s="23">
        <v>44458</v>
      </c>
      <c r="D80" s="124">
        <v>0.690150462964084</v>
      </c>
      <c r="E80" s="24" t="s">
        <v>54</v>
      </c>
      <c r="F80" s="26" t="s">
        <v>582</v>
      </c>
    </row>
    <row r="81" spans="2:6" x14ac:dyDescent="0.45">
      <c r="B81" s="116">
        <v>83</v>
      </c>
      <c r="C81" s="23">
        <v>44458</v>
      </c>
      <c r="D81" s="124">
        <v>0.46993055555503815</v>
      </c>
      <c r="E81" s="24" t="s">
        <v>54</v>
      </c>
      <c r="F81" s="25" t="s">
        <v>581</v>
      </c>
    </row>
    <row r="82" spans="2:6" x14ac:dyDescent="0.45">
      <c r="B82" s="116">
        <v>82</v>
      </c>
      <c r="C82" s="23">
        <v>44458</v>
      </c>
      <c r="D82" s="124">
        <v>0.42821759259095415</v>
      </c>
      <c r="E82" s="24" t="s">
        <v>54</v>
      </c>
      <c r="F82" s="25" t="s">
        <v>580</v>
      </c>
    </row>
    <row r="83" spans="2:6" x14ac:dyDescent="0.45">
      <c r="B83" s="116">
        <v>81</v>
      </c>
      <c r="C83" s="23">
        <v>44450</v>
      </c>
      <c r="D83" s="124">
        <v>0.47984953703416977</v>
      </c>
      <c r="E83" s="24" t="s">
        <v>54</v>
      </c>
      <c r="F83" s="25" t="s">
        <v>577</v>
      </c>
    </row>
    <row r="84" spans="2:6" x14ac:dyDescent="0.45">
      <c r="B84" s="116">
        <v>80</v>
      </c>
      <c r="C84" s="23">
        <v>44450</v>
      </c>
      <c r="D84" s="124">
        <v>0.40421296295971842</v>
      </c>
      <c r="E84" s="24" t="s">
        <v>54</v>
      </c>
      <c r="F84" s="25" t="s">
        <v>579</v>
      </c>
    </row>
    <row r="85" spans="2:6" x14ac:dyDescent="0.45">
      <c r="B85" s="116">
        <v>79</v>
      </c>
      <c r="C85" s="23">
        <v>44450</v>
      </c>
      <c r="D85" s="124">
        <v>0.39056712963065365</v>
      </c>
      <c r="E85" s="24" t="s">
        <v>54</v>
      </c>
      <c r="F85" s="25" t="s">
        <v>577</v>
      </c>
    </row>
    <row r="86" spans="2:6" x14ac:dyDescent="0.45">
      <c r="B86" s="116">
        <v>78</v>
      </c>
      <c r="C86" s="23">
        <v>44448</v>
      </c>
      <c r="D86" s="124">
        <v>0.52339120370015735</v>
      </c>
      <c r="E86" s="24" t="s">
        <v>54</v>
      </c>
      <c r="F86" s="25" t="s">
        <v>576</v>
      </c>
    </row>
    <row r="87" spans="2:6" x14ac:dyDescent="0.45">
      <c r="B87" s="116">
        <v>77</v>
      </c>
      <c r="C87" s="23">
        <v>44448</v>
      </c>
      <c r="D87" s="124">
        <v>0.43658564814541023</v>
      </c>
      <c r="E87" s="24" t="s">
        <v>54</v>
      </c>
      <c r="F87" s="25" t="s">
        <v>575</v>
      </c>
    </row>
    <row r="88" spans="2:6" x14ac:dyDescent="0.45">
      <c r="B88" s="116">
        <v>76</v>
      </c>
      <c r="C88" s="23">
        <v>44448</v>
      </c>
      <c r="D88" s="124">
        <v>0.37820601851854008</v>
      </c>
      <c r="E88" s="24" t="s">
        <v>54</v>
      </c>
      <c r="F88" s="25" t="s">
        <v>574</v>
      </c>
    </row>
    <row r="89" spans="2:6" x14ac:dyDescent="0.45">
      <c r="B89" s="116">
        <v>75</v>
      </c>
      <c r="C89" s="23">
        <v>44447</v>
      </c>
      <c r="D89" s="124">
        <v>0.79199074074131204</v>
      </c>
      <c r="E89" s="24" t="s">
        <v>54</v>
      </c>
      <c r="F89" s="26" t="s">
        <v>573</v>
      </c>
    </row>
    <row r="90" spans="2:6" x14ac:dyDescent="0.45">
      <c r="B90" s="116">
        <v>74</v>
      </c>
      <c r="C90" s="23">
        <v>44447</v>
      </c>
      <c r="D90" s="124">
        <v>0.38273148148437031</v>
      </c>
      <c r="E90" s="24" t="s">
        <v>54</v>
      </c>
      <c r="F90" s="25" t="s">
        <v>572</v>
      </c>
    </row>
    <row r="91" spans="2:6" x14ac:dyDescent="0.45">
      <c r="B91" s="116">
        <v>73</v>
      </c>
      <c r="C91" s="23">
        <v>44446</v>
      </c>
      <c r="D91" s="124">
        <v>0.57453703703504289</v>
      </c>
      <c r="E91" s="24" t="s">
        <v>54</v>
      </c>
      <c r="F91" s="25" t="s">
        <v>570</v>
      </c>
    </row>
    <row r="92" spans="2:6" x14ac:dyDescent="0.45">
      <c r="B92" s="116">
        <v>72</v>
      </c>
      <c r="C92" s="23">
        <v>44446</v>
      </c>
      <c r="D92" s="124">
        <v>0.474016203705105</v>
      </c>
      <c r="E92" s="24" t="s">
        <v>54</v>
      </c>
      <c r="F92" s="26" t="s">
        <v>569</v>
      </c>
    </row>
    <row r="93" spans="2:6" x14ac:dyDescent="0.45">
      <c r="B93" s="116">
        <v>71</v>
      </c>
      <c r="C93" s="23">
        <v>44445</v>
      </c>
      <c r="D93" s="124">
        <v>0.599050925928168</v>
      </c>
      <c r="E93" s="24" t="s">
        <v>54</v>
      </c>
      <c r="F93" s="25" t="s">
        <v>568</v>
      </c>
    </row>
    <row r="94" spans="2:6" x14ac:dyDescent="0.45">
      <c r="B94" s="116">
        <v>70</v>
      </c>
      <c r="C94" s="23">
        <v>44444</v>
      </c>
      <c r="D94" s="124">
        <v>0.35259259259328246</v>
      </c>
      <c r="E94" s="24" t="s">
        <v>54</v>
      </c>
      <c r="F94" s="25" t="s">
        <v>567</v>
      </c>
    </row>
    <row r="95" spans="2:6" x14ac:dyDescent="0.45">
      <c r="B95" s="116">
        <v>69</v>
      </c>
      <c r="C95" s="23">
        <v>44442</v>
      </c>
      <c r="D95" s="124">
        <v>0.38805555555882165</v>
      </c>
      <c r="E95" s="24" t="s">
        <v>54</v>
      </c>
      <c r="F95" s="25" t="s">
        <v>566</v>
      </c>
    </row>
    <row r="96" spans="2:6" x14ac:dyDescent="0.45">
      <c r="B96" s="116">
        <v>68</v>
      </c>
      <c r="C96" s="23">
        <v>44441</v>
      </c>
      <c r="D96" s="124">
        <v>0.77039351851999527</v>
      </c>
      <c r="E96" s="24" t="s">
        <v>54</v>
      </c>
      <c r="F96" s="25" t="s">
        <v>563</v>
      </c>
    </row>
    <row r="97" spans="2:6" x14ac:dyDescent="0.45">
      <c r="B97" s="116">
        <v>67</v>
      </c>
      <c r="C97" s="23">
        <v>44441</v>
      </c>
      <c r="D97" s="124">
        <v>0.73449074073869269</v>
      </c>
      <c r="E97" s="24" t="s">
        <v>54</v>
      </c>
      <c r="F97" s="25" t="s">
        <v>562</v>
      </c>
    </row>
    <row r="98" spans="2:6" x14ac:dyDescent="0.45">
      <c r="B98" s="116">
        <v>66</v>
      </c>
      <c r="C98" s="23">
        <v>44441</v>
      </c>
      <c r="D98" s="124">
        <v>0.40944444444176042</v>
      </c>
      <c r="E98" s="24" t="s">
        <v>54</v>
      </c>
      <c r="F98" s="25" t="s">
        <v>561</v>
      </c>
    </row>
    <row r="99" spans="2:6" x14ac:dyDescent="0.45">
      <c r="B99" s="116">
        <v>65</v>
      </c>
      <c r="C99" s="23">
        <v>44441</v>
      </c>
      <c r="D99" s="124">
        <v>0.39550925925868796</v>
      </c>
      <c r="E99" s="24" t="s">
        <v>54</v>
      </c>
      <c r="F99" s="25" t="s">
        <v>560</v>
      </c>
    </row>
    <row r="100" spans="2:6" x14ac:dyDescent="0.45">
      <c r="B100" s="116">
        <v>64</v>
      </c>
      <c r="C100" s="23">
        <v>44440</v>
      </c>
      <c r="D100" s="124">
        <v>0.75807870370044839</v>
      </c>
      <c r="E100" s="24" t="s">
        <v>54</v>
      </c>
      <c r="F100" s="25" t="s">
        <v>559</v>
      </c>
    </row>
    <row r="101" spans="2:6" x14ac:dyDescent="0.45">
      <c r="B101" s="116">
        <v>63</v>
      </c>
      <c r="C101" s="23">
        <v>44440</v>
      </c>
      <c r="D101" s="124">
        <v>0.69891203703446081</v>
      </c>
      <c r="E101" s="24" t="s">
        <v>54</v>
      </c>
      <c r="F101" s="25" t="s">
        <v>558</v>
      </c>
    </row>
    <row r="102" spans="2:6" x14ac:dyDescent="0.45">
      <c r="B102" s="116">
        <v>62</v>
      </c>
      <c r="C102" s="23">
        <v>44440</v>
      </c>
      <c r="D102" s="124">
        <v>0.67539351851883112</v>
      </c>
      <c r="E102" s="24" t="s">
        <v>54</v>
      </c>
      <c r="F102" s="25" t="s">
        <v>557</v>
      </c>
    </row>
    <row r="103" spans="2:6" x14ac:dyDescent="0.45">
      <c r="B103" s="116">
        <v>61</v>
      </c>
      <c r="C103" s="23">
        <v>44440</v>
      </c>
      <c r="D103" s="124">
        <v>0.64565972222044365</v>
      </c>
      <c r="E103" s="24" t="s">
        <v>54</v>
      </c>
      <c r="F103" s="25" t="s">
        <v>556</v>
      </c>
    </row>
    <row r="104" spans="2:6" x14ac:dyDescent="0.45">
      <c r="B104" s="116">
        <v>60</v>
      </c>
      <c r="C104" s="23">
        <v>44440</v>
      </c>
      <c r="D104" s="124">
        <v>0.64527777778130258</v>
      </c>
      <c r="E104" s="24" t="s">
        <v>54</v>
      </c>
      <c r="F104" s="25" t="s">
        <v>555</v>
      </c>
    </row>
    <row r="105" spans="2:6" x14ac:dyDescent="0.45">
      <c r="B105" s="116">
        <v>59</v>
      </c>
      <c r="C105" s="23">
        <v>44440</v>
      </c>
      <c r="D105" s="124">
        <v>0.44094907407270512</v>
      </c>
      <c r="E105" s="24" t="s">
        <v>54</v>
      </c>
      <c r="F105" s="25" t="s">
        <v>553</v>
      </c>
    </row>
    <row r="106" spans="2:6" x14ac:dyDescent="0.45">
      <c r="B106" s="116">
        <v>58</v>
      </c>
      <c r="C106" s="23">
        <v>44439</v>
      </c>
      <c r="D106" s="124">
        <v>0.41174768518249039</v>
      </c>
      <c r="E106" s="24" t="s">
        <v>54</v>
      </c>
      <c r="F106" s="25" t="s">
        <v>544</v>
      </c>
    </row>
    <row r="107" spans="2:6" x14ac:dyDescent="0.45">
      <c r="B107" s="116">
        <v>57</v>
      </c>
      <c r="C107" s="23">
        <v>44438</v>
      </c>
      <c r="D107" s="124">
        <v>0.81614583333430346</v>
      </c>
      <c r="E107" s="24" t="s">
        <v>54</v>
      </c>
      <c r="F107" s="25" t="s">
        <v>57</v>
      </c>
    </row>
    <row r="108" spans="2:6" x14ac:dyDescent="0.45">
      <c r="B108" s="116">
        <v>56</v>
      </c>
      <c r="C108" s="23">
        <v>44438</v>
      </c>
      <c r="D108" s="124">
        <v>0.77097222222073469</v>
      </c>
      <c r="E108" s="24" t="s">
        <v>54</v>
      </c>
      <c r="F108" s="25" t="s">
        <v>528</v>
      </c>
    </row>
    <row r="109" spans="2:6" x14ac:dyDescent="0.45">
      <c r="B109" s="116">
        <v>55</v>
      </c>
      <c r="C109" s="23">
        <v>44438</v>
      </c>
      <c r="D109" s="124">
        <v>0.5741319444423425</v>
      </c>
      <c r="E109" s="24" t="s">
        <v>54</v>
      </c>
      <c r="F109" s="25" t="s">
        <v>524</v>
      </c>
    </row>
    <row r="110" spans="2:6" x14ac:dyDescent="0.45">
      <c r="B110" s="116">
        <v>54</v>
      </c>
      <c r="C110" s="23">
        <v>44438</v>
      </c>
      <c r="D110" s="124">
        <v>0.32952546296291985</v>
      </c>
      <c r="E110" s="24" t="s">
        <v>54</v>
      </c>
      <c r="F110" s="25" t="s">
        <v>505</v>
      </c>
    </row>
    <row r="111" spans="2:6" x14ac:dyDescent="0.45">
      <c r="B111" s="116">
        <v>53</v>
      </c>
      <c r="C111" s="23">
        <v>44436</v>
      </c>
      <c r="D111" s="124">
        <v>0.65918981481809169</v>
      </c>
      <c r="E111" s="24" t="s">
        <v>54</v>
      </c>
      <c r="F111" s="25" t="s">
        <v>373</v>
      </c>
    </row>
    <row r="112" spans="2:6" x14ac:dyDescent="0.45">
      <c r="B112" s="116">
        <v>52</v>
      </c>
      <c r="C112" s="23">
        <v>44435</v>
      </c>
      <c r="D112" s="124">
        <v>0.85357638888672227</v>
      </c>
      <c r="E112" s="24" t="s">
        <v>54</v>
      </c>
      <c r="F112" s="26" t="s">
        <v>351</v>
      </c>
    </row>
    <row r="113" spans="2:6" x14ac:dyDescent="0.45">
      <c r="B113" s="116">
        <v>51</v>
      </c>
      <c r="C113" s="23">
        <v>44434</v>
      </c>
      <c r="D113" s="124">
        <v>0.80643518518627388</v>
      </c>
      <c r="E113" s="24" t="s">
        <v>54</v>
      </c>
      <c r="F113" s="25" t="s">
        <v>343</v>
      </c>
    </row>
    <row r="114" spans="2:6" x14ac:dyDescent="0.45">
      <c r="B114" s="116">
        <v>50</v>
      </c>
      <c r="C114" s="23">
        <v>44434</v>
      </c>
      <c r="D114" s="124">
        <v>0.80153935185080627</v>
      </c>
      <c r="E114" s="24" t="s">
        <v>54</v>
      </c>
      <c r="F114" s="25" t="s">
        <v>342</v>
      </c>
    </row>
    <row r="115" spans="2:6" x14ac:dyDescent="0.45">
      <c r="B115" s="116">
        <v>49</v>
      </c>
      <c r="C115" s="23">
        <v>44434</v>
      </c>
      <c r="D115" s="124">
        <v>0.77059027777431766</v>
      </c>
      <c r="E115" s="24" t="s">
        <v>54</v>
      </c>
      <c r="F115" s="25" t="s">
        <v>341</v>
      </c>
    </row>
    <row r="116" spans="2:6" x14ac:dyDescent="0.45">
      <c r="B116" s="116">
        <v>48</v>
      </c>
      <c r="C116" s="23">
        <v>44434</v>
      </c>
      <c r="D116" s="124">
        <v>0.57442129629635019</v>
      </c>
      <c r="E116" s="24" t="s">
        <v>54</v>
      </c>
      <c r="F116" s="26" t="s">
        <v>340</v>
      </c>
    </row>
    <row r="117" spans="2:6" x14ac:dyDescent="0.45">
      <c r="B117" s="116">
        <v>47</v>
      </c>
      <c r="C117" s="23">
        <v>44434</v>
      </c>
      <c r="D117" s="124">
        <v>0.57239583333284827</v>
      </c>
      <c r="E117" s="24" t="s">
        <v>54</v>
      </c>
      <c r="F117" s="25" t="s">
        <v>328</v>
      </c>
    </row>
    <row r="118" spans="2:6" x14ac:dyDescent="0.45">
      <c r="B118" s="116">
        <v>46</v>
      </c>
      <c r="C118" s="23">
        <v>44433</v>
      </c>
      <c r="D118" s="124">
        <v>1.0671296295186039E-2</v>
      </c>
      <c r="E118" s="24" t="s">
        <v>54</v>
      </c>
      <c r="F118" s="25" t="s">
        <v>309</v>
      </c>
    </row>
    <row r="119" spans="2:6" x14ac:dyDescent="0.45">
      <c r="B119" s="116">
        <v>45</v>
      </c>
      <c r="C119" s="23">
        <v>44432</v>
      </c>
      <c r="D119" s="124">
        <v>0.82049768518481869</v>
      </c>
      <c r="E119" s="24" t="s">
        <v>54</v>
      </c>
      <c r="F119" s="25" t="s">
        <v>301</v>
      </c>
    </row>
    <row r="120" spans="2:6" x14ac:dyDescent="0.45">
      <c r="B120" s="116">
        <v>44</v>
      </c>
      <c r="C120" s="23">
        <v>44432</v>
      </c>
      <c r="D120" s="124">
        <v>0.799525462964084</v>
      </c>
      <c r="E120" s="24" t="s">
        <v>54</v>
      </c>
      <c r="F120" s="26" t="s">
        <v>296</v>
      </c>
    </row>
    <row r="121" spans="2:6" x14ac:dyDescent="0.45">
      <c r="B121" s="116">
        <v>43</v>
      </c>
      <c r="C121" s="23">
        <v>44432</v>
      </c>
      <c r="D121" s="124">
        <v>0.43258101851824904</v>
      </c>
      <c r="E121" s="24" t="s">
        <v>54</v>
      </c>
      <c r="F121" s="25" t="s">
        <v>287</v>
      </c>
    </row>
    <row r="122" spans="2:6" x14ac:dyDescent="0.45">
      <c r="B122" s="116">
        <v>42</v>
      </c>
      <c r="C122" s="23">
        <v>44432</v>
      </c>
      <c r="D122" s="124">
        <v>0.40347222222044365</v>
      </c>
      <c r="E122" s="24" t="s">
        <v>54</v>
      </c>
      <c r="F122" s="25" t="s">
        <v>286</v>
      </c>
    </row>
    <row r="123" spans="2:6" x14ac:dyDescent="0.45">
      <c r="B123" s="116">
        <v>41</v>
      </c>
      <c r="C123" s="23">
        <v>44429</v>
      </c>
      <c r="D123" s="124">
        <v>0.79307870370394085</v>
      </c>
      <c r="E123" s="24" t="s">
        <v>54</v>
      </c>
      <c r="F123" s="25" t="s">
        <v>273</v>
      </c>
    </row>
    <row r="124" spans="2:6" x14ac:dyDescent="0.45">
      <c r="B124" s="116">
        <v>40</v>
      </c>
      <c r="C124" s="23">
        <v>44429</v>
      </c>
      <c r="D124" s="124">
        <v>0.49694444444321562</v>
      </c>
      <c r="E124" s="24" t="s">
        <v>54</v>
      </c>
      <c r="F124" s="25" t="s">
        <v>272</v>
      </c>
    </row>
    <row r="125" spans="2:6" x14ac:dyDescent="0.45">
      <c r="B125" s="116">
        <v>39</v>
      </c>
      <c r="C125" s="23">
        <v>44428</v>
      </c>
      <c r="D125" s="124">
        <v>0.52388888888526708</v>
      </c>
      <c r="E125" s="24" t="s">
        <v>54</v>
      </c>
      <c r="F125" s="25" t="s">
        <v>255</v>
      </c>
    </row>
    <row r="126" spans="2:6" x14ac:dyDescent="0.45">
      <c r="B126" s="116">
        <v>38</v>
      </c>
      <c r="C126" s="23">
        <v>44428</v>
      </c>
      <c r="D126" s="124">
        <v>0.37546296296204673</v>
      </c>
      <c r="E126" s="24" t="s">
        <v>54</v>
      </c>
      <c r="F126" s="25" t="s">
        <v>253</v>
      </c>
    </row>
    <row r="127" spans="2:6" x14ac:dyDescent="0.45">
      <c r="B127" s="116">
        <v>37</v>
      </c>
      <c r="C127" s="23">
        <v>44427</v>
      </c>
      <c r="D127" s="124">
        <v>0.80869212962716119</v>
      </c>
      <c r="E127" s="24" t="s">
        <v>54</v>
      </c>
      <c r="F127" s="25" t="s">
        <v>245</v>
      </c>
    </row>
    <row r="128" spans="2:6" x14ac:dyDescent="0.45">
      <c r="B128" s="116">
        <v>36</v>
      </c>
      <c r="C128" s="23">
        <v>44427</v>
      </c>
      <c r="D128" s="124">
        <v>0.74518518518743804</v>
      </c>
      <c r="E128" s="24" t="s">
        <v>54</v>
      </c>
      <c r="F128" s="25" t="s">
        <v>244</v>
      </c>
    </row>
    <row r="129" spans="2:6" x14ac:dyDescent="0.45">
      <c r="B129" s="116">
        <v>35</v>
      </c>
      <c r="C129" s="23">
        <v>44427</v>
      </c>
      <c r="D129" s="124">
        <v>0.51920138888817746</v>
      </c>
      <c r="E129" s="24" t="s">
        <v>54</v>
      </c>
      <c r="F129" s="25" t="s">
        <v>238</v>
      </c>
    </row>
    <row r="130" spans="2:6" x14ac:dyDescent="0.45">
      <c r="B130" s="116">
        <v>34</v>
      </c>
      <c r="C130" s="23">
        <v>44426</v>
      </c>
      <c r="D130" s="124">
        <v>0.84697916666482342</v>
      </c>
      <c r="E130" s="24" t="s">
        <v>54</v>
      </c>
      <c r="F130" s="25" t="s">
        <v>231</v>
      </c>
    </row>
    <row r="131" spans="2:6" x14ac:dyDescent="0.45">
      <c r="B131" s="116">
        <v>33</v>
      </c>
      <c r="C131" s="23">
        <v>44426</v>
      </c>
      <c r="D131" s="124">
        <v>0.84443287036992842</v>
      </c>
      <c r="E131" s="24" t="s">
        <v>54</v>
      </c>
      <c r="F131" s="25" t="s">
        <v>230</v>
      </c>
    </row>
    <row r="132" spans="2:6" x14ac:dyDescent="0.45">
      <c r="B132" s="116">
        <v>32</v>
      </c>
      <c r="C132" s="23">
        <v>44424</v>
      </c>
      <c r="D132" s="124">
        <v>0.93637731481430819</v>
      </c>
      <c r="E132" s="24" t="s">
        <v>54</v>
      </c>
      <c r="F132" s="26" t="s">
        <v>224</v>
      </c>
    </row>
    <row r="133" spans="2:6" x14ac:dyDescent="0.45">
      <c r="B133" s="116">
        <v>31</v>
      </c>
      <c r="C133" s="23">
        <v>44424</v>
      </c>
      <c r="D133" s="124">
        <v>0.49105324073752854</v>
      </c>
      <c r="E133" s="24" t="s">
        <v>54</v>
      </c>
      <c r="F133" s="25" t="s">
        <v>223</v>
      </c>
    </row>
    <row r="134" spans="2:6" x14ac:dyDescent="0.45">
      <c r="B134" s="116">
        <v>30</v>
      </c>
      <c r="C134" s="23">
        <v>44423</v>
      </c>
      <c r="D134" s="124">
        <v>0.49593750000349246</v>
      </c>
      <c r="E134" s="24" t="s">
        <v>54</v>
      </c>
      <c r="F134" s="25" t="s">
        <v>105</v>
      </c>
    </row>
    <row r="135" spans="2:6" x14ac:dyDescent="0.45">
      <c r="B135" s="116">
        <v>29</v>
      </c>
      <c r="C135" s="23">
        <v>44423</v>
      </c>
      <c r="D135" s="124">
        <v>0.437638888892252</v>
      </c>
      <c r="E135" s="24" t="s">
        <v>54</v>
      </c>
      <c r="F135" s="25" t="s">
        <v>55</v>
      </c>
    </row>
    <row r="136" spans="2:6" x14ac:dyDescent="0.45">
      <c r="B136" s="116">
        <v>28</v>
      </c>
      <c r="C136" s="23">
        <v>44423</v>
      </c>
      <c r="D136" s="124">
        <v>0.33465277777577285</v>
      </c>
      <c r="E136" s="24" t="s">
        <v>54</v>
      </c>
      <c r="F136" s="25" t="s">
        <v>56</v>
      </c>
    </row>
    <row r="137" spans="2:6" x14ac:dyDescent="0.45">
      <c r="B137" s="116">
        <v>27</v>
      </c>
      <c r="C137" s="23">
        <v>44421</v>
      </c>
      <c r="D137" s="124">
        <v>0.84150462962861639</v>
      </c>
      <c r="E137" s="24" t="s">
        <v>54</v>
      </c>
      <c r="F137" s="25" t="s">
        <v>57</v>
      </c>
    </row>
    <row r="138" spans="2:6" x14ac:dyDescent="0.45">
      <c r="B138" s="116">
        <v>26</v>
      </c>
      <c r="C138" s="23">
        <v>44421</v>
      </c>
      <c r="D138" s="124">
        <v>0.83098379629518604</v>
      </c>
      <c r="E138" s="24" t="s">
        <v>54</v>
      </c>
      <c r="F138" s="25" t="s">
        <v>58</v>
      </c>
    </row>
    <row r="139" spans="2:6" x14ac:dyDescent="0.45">
      <c r="B139" s="116">
        <v>25</v>
      </c>
      <c r="C139" s="23">
        <v>44421</v>
      </c>
      <c r="D139" s="124">
        <v>0.73097222221986158</v>
      </c>
      <c r="E139" s="24" t="s">
        <v>54</v>
      </c>
      <c r="F139" s="25" t="s">
        <v>59</v>
      </c>
    </row>
    <row r="140" spans="2:6" x14ac:dyDescent="0.45">
      <c r="B140" s="116">
        <v>24</v>
      </c>
      <c r="C140" s="23">
        <v>44421</v>
      </c>
      <c r="D140" s="124">
        <v>0.71106481481547235</v>
      </c>
      <c r="E140" s="24" t="s">
        <v>54</v>
      </c>
      <c r="F140" s="25" t="s">
        <v>60</v>
      </c>
    </row>
    <row r="141" spans="2:6" x14ac:dyDescent="0.45">
      <c r="B141" s="116">
        <v>23</v>
      </c>
      <c r="C141" s="23">
        <v>44420</v>
      </c>
      <c r="D141" s="124">
        <v>0.80428240740729962</v>
      </c>
      <c r="E141" s="24" t="s">
        <v>54</v>
      </c>
      <c r="F141" s="25" t="s">
        <v>61</v>
      </c>
    </row>
    <row r="142" spans="2:6" x14ac:dyDescent="0.45">
      <c r="B142" s="116">
        <v>22</v>
      </c>
      <c r="C142" s="23">
        <v>44420</v>
      </c>
      <c r="D142" s="124">
        <v>0.74781249999796273</v>
      </c>
      <c r="E142" s="24" t="s">
        <v>54</v>
      </c>
      <c r="F142" s="26" t="s">
        <v>62</v>
      </c>
    </row>
    <row r="143" spans="2:6" x14ac:dyDescent="0.45">
      <c r="B143" s="116">
        <v>21</v>
      </c>
      <c r="C143" s="23">
        <v>44419</v>
      </c>
      <c r="D143" s="124">
        <v>0.98854166666569654</v>
      </c>
      <c r="E143" s="24" t="s">
        <v>54</v>
      </c>
      <c r="F143" s="25" t="s">
        <v>63</v>
      </c>
    </row>
    <row r="144" spans="2:6" x14ac:dyDescent="0.45">
      <c r="B144" s="116">
        <v>20</v>
      </c>
      <c r="C144" s="23">
        <v>44419</v>
      </c>
      <c r="D144" s="124">
        <v>0.98135416666627862</v>
      </c>
      <c r="E144" s="24" t="s">
        <v>54</v>
      </c>
      <c r="F144" s="25" t="s">
        <v>64</v>
      </c>
    </row>
    <row r="145" spans="2:6" x14ac:dyDescent="0.45">
      <c r="B145" s="116">
        <v>19</v>
      </c>
      <c r="C145" s="23">
        <v>44419</v>
      </c>
      <c r="D145" s="124">
        <v>0.82271990740991896</v>
      </c>
      <c r="E145" s="24" t="s">
        <v>54</v>
      </c>
      <c r="F145" s="25" t="s">
        <v>65</v>
      </c>
    </row>
    <row r="146" spans="2:6" x14ac:dyDescent="0.45">
      <c r="B146" s="116">
        <v>18</v>
      </c>
      <c r="C146" s="23">
        <v>44419</v>
      </c>
      <c r="D146" s="124">
        <v>0.73975694444379769</v>
      </c>
      <c r="E146" s="24" t="s">
        <v>54</v>
      </c>
      <c r="F146" s="25" t="s">
        <v>66</v>
      </c>
    </row>
    <row r="147" spans="2:6" x14ac:dyDescent="0.45">
      <c r="B147" s="116">
        <v>17</v>
      </c>
      <c r="C147" s="23">
        <v>44419</v>
      </c>
      <c r="D147" s="124">
        <v>0.708356481482042</v>
      </c>
      <c r="E147" s="24" t="s">
        <v>54</v>
      </c>
      <c r="F147" s="25" t="s">
        <v>67</v>
      </c>
    </row>
    <row r="148" spans="2:6" x14ac:dyDescent="0.45">
      <c r="B148" s="116">
        <v>16</v>
      </c>
      <c r="C148" s="23">
        <v>44419</v>
      </c>
      <c r="D148" s="124">
        <v>0.51960648148087785</v>
      </c>
      <c r="E148" s="24" t="s">
        <v>54</v>
      </c>
      <c r="F148" s="25" t="s">
        <v>68</v>
      </c>
    </row>
    <row r="149" spans="2:6" x14ac:dyDescent="0.45">
      <c r="B149" s="116">
        <v>15</v>
      </c>
      <c r="C149" s="23">
        <v>44419</v>
      </c>
      <c r="D149" s="124">
        <v>0.49577546296495711</v>
      </c>
      <c r="E149" s="24" t="s">
        <v>54</v>
      </c>
      <c r="F149" s="26" t="s">
        <v>69</v>
      </c>
    </row>
    <row r="150" spans="2:6" x14ac:dyDescent="0.45">
      <c r="B150" s="116">
        <v>14</v>
      </c>
      <c r="C150" s="23">
        <v>44419</v>
      </c>
      <c r="D150" s="124">
        <v>0.49174768518423662</v>
      </c>
      <c r="E150" s="24" t="s">
        <v>54</v>
      </c>
      <c r="F150" s="25" t="s">
        <v>70</v>
      </c>
    </row>
    <row r="151" spans="2:6" x14ac:dyDescent="0.45">
      <c r="B151" s="116">
        <v>13</v>
      </c>
      <c r="C151" s="23">
        <v>44419</v>
      </c>
      <c r="D151" s="124">
        <v>0.49034722222131677</v>
      </c>
      <c r="E151" s="24" t="s">
        <v>54</v>
      </c>
      <c r="F151" s="25" t="s">
        <v>71</v>
      </c>
    </row>
    <row r="152" spans="2:6" x14ac:dyDescent="0.45">
      <c r="B152" s="116">
        <v>12</v>
      </c>
      <c r="C152" s="23">
        <v>44419</v>
      </c>
      <c r="D152" s="124">
        <v>0.48190972222073469</v>
      </c>
      <c r="E152" s="24" t="s">
        <v>54</v>
      </c>
      <c r="F152" s="25" t="s">
        <v>72</v>
      </c>
    </row>
    <row r="153" spans="2:6" x14ac:dyDescent="0.45">
      <c r="B153" s="116">
        <v>11</v>
      </c>
      <c r="C153" s="23">
        <v>44418</v>
      </c>
      <c r="D153" s="124">
        <v>0.95467592592467554</v>
      </c>
      <c r="E153" s="24" t="s">
        <v>54</v>
      </c>
      <c r="F153" s="26" t="s">
        <v>73</v>
      </c>
    </row>
    <row r="154" spans="2:6" x14ac:dyDescent="0.45">
      <c r="B154" s="116">
        <v>10</v>
      </c>
      <c r="C154" s="23">
        <v>44418</v>
      </c>
      <c r="D154" s="124">
        <v>0.73436342592322035</v>
      </c>
      <c r="E154" s="24" t="s">
        <v>54</v>
      </c>
      <c r="F154" s="26" t="s">
        <v>74</v>
      </c>
    </row>
    <row r="155" spans="2:6" x14ac:dyDescent="0.45">
      <c r="B155" s="116">
        <v>9</v>
      </c>
      <c r="C155" s="23">
        <v>44417</v>
      </c>
      <c r="D155" s="124">
        <v>0.54605324073781958</v>
      </c>
      <c r="E155" s="24" t="s">
        <v>54</v>
      </c>
      <c r="F155" s="25" t="s">
        <v>75</v>
      </c>
    </row>
    <row r="156" spans="2:6" x14ac:dyDescent="0.45">
      <c r="B156" s="116">
        <v>8</v>
      </c>
      <c r="C156" s="23">
        <v>44416</v>
      </c>
      <c r="D156" s="124">
        <v>0.54939814814861165</v>
      </c>
      <c r="E156" s="24" t="s">
        <v>54</v>
      </c>
      <c r="F156" s="25" t="s">
        <v>76</v>
      </c>
    </row>
    <row r="157" spans="2:6" x14ac:dyDescent="0.45">
      <c r="B157" s="116">
        <v>7</v>
      </c>
      <c r="C157" s="23">
        <v>44415</v>
      </c>
      <c r="D157" s="124">
        <v>0.96137731481576338</v>
      </c>
      <c r="E157" s="24" t="s">
        <v>54</v>
      </c>
      <c r="F157" s="25" t="s">
        <v>77</v>
      </c>
    </row>
    <row r="158" spans="2:6" x14ac:dyDescent="0.45">
      <c r="B158" s="116">
        <v>6</v>
      </c>
      <c r="C158" s="23">
        <v>44414</v>
      </c>
      <c r="D158" s="124">
        <v>0.66607638888672227</v>
      </c>
      <c r="E158" s="24" t="s">
        <v>54</v>
      </c>
      <c r="F158" s="26" t="s">
        <v>78</v>
      </c>
    </row>
    <row r="159" spans="2:6" x14ac:dyDescent="0.45">
      <c r="B159" s="116">
        <v>5</v>
      </c>
      <c r="C159" s="23">
        <v>44412</v>
      </c>
      <c r="D159" s="124">
        <v>0.34912037036701804</v>
      </c>
      <c r="E159" s="24" t="s">
        <v>54</v>
      </c>
      <c r="F159" s="26" t="s">
        <v>79</v>
      </c>
    </row>
    <row r="160" spans="2:6" x14ac:dyDescent="0.45">
      <c r="B160" s="116">
        <v>4</v>
      </c>
      <c r="C160" s="23">
        <v>44411</v>
      </c>
      <c r="D160" s="124">
        <v>0.37682870370190358</v>
      </c>
      <c r="E160" s="24" t="s">
        <v>54</v>
      </c>
      <c r="F160" s="25" t="s">
        <v>80</v>
      </c>
    </row>
    <row r="161" spans="2:6" x14ac:dyDescent="0.45">
      <c r="B161" s="116">
        <v>3</v>
      </c>
      <c r="C161" s="23">
        <v>44406</v>
      </c>
      <c r="D161" s="124">
        <v>0.59842592592758592</v>
      </c>
      <c r="E161" s="24" t="s">
        <v>54</v>
      </c>
      <c r="F161" s="25" t="s">
        <v>81</v>
      </c>
    </row>
    <row r="162" spans="2:6" x14ac:dyDescent="0.45">
      <c r="B162" s="116">
        <v>2</v>
      </c>
      <c r="C162" s="23">
        <v>44406</v>
      </c>
      <c r="D162" s="124">
        <v>0.57677083333692281</v>
      </c>
      <c r="E162" s="24" t="s">
        <v>54</v>
      </c>
      <c r="F162" s="26" t="s">
        <v>82</v>
      </c>
    </row>
    <row r="163" spans="2:6" x14ac:dyDescent="0.45">
      <c r="B163" s="27">
        <v>1</v>
      </c>
      <c r="C163" s="28">
        <v>44400</v>
      </c>
      <c r="D163" s="125">
        <v>0.58872685184906004</v>
      </c>
      <c r="E163" s="29" t="s">
        <v>54</v>
      </c>
      <c r="F163" s="30" t="s">
        <v>83</v>
      </c>
    </row>
  </sheetData>
  <sheetProtection sheet="1" objects="1" scenarios="1"/>
  <hyperlinks>
    <hyperlink ref="H16" r:id="rId1" xr:uid="{00000000-0004-0000-1000-000000000000}"/>
    <hyperlink ref="H17" r:id="rId2" xr:uid="{00000000-0004-0000-1000-000001000000}"/>
    <hyperlink ref="H27" r:id="rId3" xr:uid="{00000000-0004-0000-1000-000002000000}"/>
    <hyperlink ref="H29" r:id="rId4" xr:uid="{00000000-0004-0000-1000-000003000000}"/>
    <hyperlink ref="H31" r:id="rId5" xr:uid="{00000000-0004-0000-1000-000004000000}"/>
    <hyperlink ref="H32" r:id="rId6" xr:uid="{00000000-0004-0000-1000-000005000000}"/>
    <hyperlink ref="H10" r:id="rId7" xr:uid="{00000000-0004-0000-1000-000006000000}"/>
    <hyperlink ref="H22" r:id="rId8" xr:uid="{00000000-0004-0000-1000-000007000000}"/>
    <hyperlink ref="H23" r:id="rId9" xr:uid="{00000000-0004-0000-1000-000008000000}"/>
    <hyperlink ref="H21" r:id="rId10" xr:uid="{00000000-0004-0000-1000-000009000000}"/>
    <hyperlink ref="H37" r:id="rId11" xr:uid="{00000000-0004-0000-1000-00000A000000}"/>
    <hyperlink ref="H34" r:id="rId12" xr:uid="{00000000-0004-0000-1000-00000B000000}"/>
    <hyperlink ref="H18" r:id="rId13" xr:uid="{00000000-0004-0000-1000-00000C000000}"/>
    <hyperlink ref="H13" r:id="rId14" xr:uid="{00000000-0004-0000-1000-00000D000000}"/>
    <hyperlink ref="H40" r:id="rId15" xr:uid="{00000000-0004-0000-1000-00000E000000}"/>
    <hyperlink ref="H58" r:id="rId16" location="error-handling" xr:uid="{BD592B82-313A-482D-AB88-219A93D257AC}"/>
  </hyperlinks>
  <pageMargins left="0.7" right="0.7" top="0.75" bottom="0.75" header="0.3" footer="0.3"/>
  <pageSetup paperSize="9" orientation="portrait" r:id="rId17"/>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workbookViewId="0">
      <selection activeCell="B2" sqref="B2:B16"/>
    </sheetView>
  </sheetViews>
  <sheetFormatPr defaultRowHeight="14.25" x14ac:dyDescent="0.45"/>
  <sheetData>
    <row r="2" spans="2:2" x14ac:dyDescent="0.45">
      <c r="B2" t="s">
        <v>897</v>
      </c>
    </row>
    <row r="3" spans="2:2" x14ac:dyDescent="0.45">
      <c r="B3" t="s">
        <v>898</v>
      </c>
    </row>
    <row r="4" spans="2:2" x14ac:dyDescent="0.45">
      <c r="B4" t="s">
        <v>899</v>
      </c>
    </row>
    <row r="5" spans="2:2" x14ac:dyDescent="0.45">
      <c r="B5" t="s">
        <v>900</v>
      </c>
    </row>
    <row r="6" spans="2:2" x14ac:dyDescent="0.45">
      <c r="B6" t="s">
        <v>901</v>
      </c>
    </row>
    <row r="7" spans="2:2" x14ac:dyDescent="0.45">
      <c r="B7" t="s">
        <v>902</v>
      </c>
    </row>
    <row r="8" spans="2:2" x14ac:dyDescent="0.45">
      <c r="B8" t="s">
        <v>903</v>
      </c>
    </row>
    <row r="9" spans="2:2" x14ac:dyDescent="0.45">
      <c r="B9" t="s">
        <v>904</v>
      </c>
    </row>
    <row r="10" spans="2:2" x14ac:dyDescent="0.45">
      <c r="B10" t="s">
        <v>905</v>
      </c>
    </row>
    <row r="11" spans="2:2" x14ac:dyDescent="0.45">
      <c r="B11" t="s">
        <v>906</v>
      </c>
    </row>
    <row r="12" spans="2:2" x14ac:dyDescent="0.45">
      <c r="B12" t="s">
        <v>907</v>
      </c>
    </row>
    <row r="13" spans="2:2" x14ac:dyDescent="0.45">
      <c r="B13" t="s">
        <v>908</v>
      </c>
    </row>
    <row r="14" spans="2:2" x14ac:dyDescent="0.45">
      <c r="B14" t="s">
        <v>909</v>
      </c>
    </row>
    <row r="15" spans="2:2" x14ac:dyDescent="0.45">
      <c r="B15" t="s">
        <v>910</v>
      </c>
    </row>
    <row r="16" spans="2:2" x14ac:dyDescent="0.45">
      <c r="B16" t="s">
        <v>911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93</vt:i4>
      </vt:variant>
    </vt:vector>
  </HeadingPairs>
  <TitlesOfParts>
    <vt:vector size="111" baseType="lpstr">
      <vt:lpstr>Demo</vt:lpstr>
      <vt:lpstr>Col-by-col</vt:lpstr>
      <vt:lpstr>Test</vt:lpstr>
      <vt:lpstr>HiddenSheet</vt:lpstr>
      <vt:lpstr>TestResults</vt:lpstr>
      <vt:lpstr>Performance</vt:lpstr>
      <vt:lpstr>Performance (2)</vt:lpstr>
      <vt:lpstr>Performance (3)</vt:lpstr>
      <vt:lpstr>Performance (4)</vt:lpstr>
      <vt:lpstr>Performance (6)</vt:lpstr>
      <vt:lpstr>RegExp</vt:lpstr>
      <vt:lpstr>GIF</vt:lpstr>
      <vt:lpstr>GIF2</vt:lpstr>
      <vt:lpstr>GIF3</vt:lpstr>
      <vt:lpstr>NotRFC4180</vt:lpstr>
      <vt:lpstr>AdhocTests</vt:lpstr>
      <vt:lpstr>Audit</vt:lpstr>
      <vt:lpstr>Notes</vt:lpstr>
      <vt:lpstr>Test!CallToCSVRead</vt:lpstr>
      <vt:lpstr>'Col-by-col'!ConvertTypes</vt:lpstr>
      <vt:lpstr>NotRFC4180!CrashSymbol</vt:lpstr>
      <vt:lpstr>Demo!CSVContents</vt:lpstr>
      <vt:lpstr>AdhocTests!Data</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Test!NumFailed</vt:lpstr>
      <vt:lpstr>Test!NumPassed</vt:lpstr>
      <vt:lpstr>Test!NumSkipped</vt:lpstr>
      <vt:lpstr>Performance!ParserNames</vt:lpstr>
      <vt:lpstr>'Performance (4)'!ParserNames</vt:lpstr>
      <vt:lpstr>'Performance (6)'!ParserNames</vt:lpstr>
      <vt:lpstr>Performance!PasteResultsHere1</vt:lpstr>
      <vt:lpstr>'Performance (2)'!PasteResultsHere1</vt:lpstr>
      <vt:lpstr>'Performance (3)'!PasteResultsHere1</vt:lpstr>
      <vt:lpstr>'Performance (4)'!PasteResultsHere1</vt:lpstr>
      <vt:lpstr>'Performance (6)'!PasteResultsHere1</vt:lpstr>
      <vt:lpstr>Performance!PasteResultsHere2</vt:lpstr>
      <vt:lpstr>'Performance (2)'!PasteResultsHere2</vt:lpstr>
      <vt:lpstr>'Performance (3)'!PasteResultsHere2</vt:lpstr>
      <vt:lpstr>'Performance (4)'!PasteResultsHere2</vt:lpstr>
      <vt:lpstr>Performance!PasteResultsHere3</vt:lpstr>
      <vt:lpstr>'Performance (2)'!PasteResultsHere3</vt:lpstr>
      <vt:lpstr>'Performance (3)'!PasteResultsHere3</vt:lpstr>
      <vt:lpstr>'Performance (4)'!PasteResultsHere3</vt:lpstr>
      <vt:lpstr>Performance!PasteResultsHere4</vt:lpstr>
      <vt:lpstr>'Performance (2)'!PasteResultsHere4</vt:lpstr>
      <vt:lpstr>'Performance (3)'!PasteResultsHere4</vt:lpstr>
      <vt:lpstr>'Performance (4)'!PasteResultsHere4</vt:lpstr>
      <vt:lpstr>Performance!PasteResultsHere5</vt:lpstr>
      <vt:lpstr>'Performance (2)'!PasteResultsHere5</vt:lpstr>
      <vt:lpstr>'Performance (3)'!PasteResultsHere5</vt:lpstr>
      <vt:lpstr>'Performance (4)'!PasteResultsHere5</vt:lpstr>
      <vt:lpstr>Performance!PasteResultsHere6</vt:lpstr>
      <vt:lpstr>'Performance (2)'!PasteResultsHere6</vt:lpstr>
      <vt:lpstr>'Performance (3)'!PasteResultsHere6</vt:lpstr>
      <vt:lpstr>'Performance (4)'!PasteResultsHere6</vt:lpstr>
      <vt:lpstr>Performance!PasteResultsHere7</vt:lpstr>
      <vt:lpstr>'Performance (2)'!PasteResultsHere7</vt:lpstr>
      <vt:lpstr>'Performance (3)'!PasteResultsHere7</vt:lpstr>
      <vt:lpstr>'Performance (4)'!PasteResultsHere7</vt:lpstr>
      <vt:lpstr>Demo!QuoteAllStrings</vt:lpstr>
      <vt:lpstr>Test!RowNo</vt:lpstr>
      <vt:lpstr>Performance!rxNoNo</vt:lpstr>
      <vt:lpstr>'Performance (2)'!rxNoNo</vt:lpstr>
      <vt:lpstr>'Performance (3)'!rxNoNo</vt:lpstr>
      <vt:lpstr>'Performance (4)'!rxNoNo</vt:lpstr>
      <vt:lpstr>'Performance (6)'!rxNoNo</vt:lpstr>
      <vt:lpstr>rxNoNo</vt:lpstr>
      <vt:lpstr>Performance!rxNoYes</vt:lpstr>
      <vt:lpstr>'Performance (2)'!rxNoYes</vt:lpstr>
      <vt:lpstr>'Performance (3)'!rxNoYes</vt:lpstr>
      <vt:lpstr>'Performance (4)'!rxNoYes</vt:lpstr>
      <vt:lpstr>'Performance (6)'!rxNoYes</vt:lpstr>
      <vt:lpstr>rxNoYes</vt:lpstr>
      <vt:lpstr>Performance!rxYesNo</vt:lpstr>
      <vt:lpstr>'Performance (2)'!rxYesNo</vt:lpstr>
      <vt:lpstr>'Performance (3)'!rxYesNo</vt:lpstr>
      <vt:lpstr>'Performance (4)'!rxYesNo</vt:lpstr>
      <vt:lpstr>'Performance (6)'!rxYesNo</vt:lpstr>
      <vt:lpstr>rxYesNo</vt:lpstr>
      <vt:lpstr>Performance!rxYesYes</vt:lpstr>
      <vt:lpstr>'Performance (2)'!rxYesYes</vt:lpstr>
      <vt:lpstr>'Performance (3)'!rxYesYes</vt:lpstr>
      <vt:lpstr>'Performance (4)'!rxYesYes</vt:lpstr>
      <vt:lpstr>'Performance (6)'!rxYesYes</vt:lpstr>
      <vt:lpstr>rxYesYes</vt:lpstr>
      <vt:lpstr>Test!TestNo</vt:lpstr>
      <vt:lpstr>Test!TheVBACode</vt:lpstr>
      <vt:lpstr>Performance!TimeStamp</vt:lpstr>
      <vt:lpstr>'Performance (2)'!TimeStamp</vt:lpstr>
      <vt:lpstr>'Performance (3)'!TimeStamp</vt:lpstr>
      <vt:lpstr>'Performance (4)'!TimeStamp</vt:lpstr>
      <vt:lpstr>'Performance (6)'!TimeStamp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2022-10-25T17:21:37Z</dcterms:modified>
</cp:coreProperties>
</file>