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47290CA-A871-49AB-B242-F414038A8BD6}" xr6:coauthVersionLast="47" xr6:coauthVersionMax="47" xr10:uidLastSave="{00000000-0000-0000-0000-000000000000}"/>
  <bookViews>
    <workbookView xWindow="48503" yWindow="-98" windowWidth="38595" windowHeight="20580"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RegExp" sheetId="11" r:id="rId10"/>
    <sheet name="GIF" sheetId="38" r:id="rId11"/>
    <sheet name="GIF2" sheetId="37" r:id="rId12"/>
    <sheet name="GIF3" sheetId="39" r:id="rId13"/>
    <sheet name="NotRFC4180" sheetId="42" r:id="rId14"/>
    <sheet name="AdHoc" sheetId="43" r:id="rId15"/>
    <sheet name="Audit" sheetId="3" r:id="rId16"/>
  </sheets>
  <functionGroups builtInGroupCount="19">
    <functionGroup name="Excel-DNA IntelliSense Host"/>
    <functionGroup name="BERT"/>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3">NotRFC4180!$B$16</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5">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(4)'!$E$6:$I$6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RegExp!$L$11</definedName>
    <definedName name="rxNoYes" localSheetId="5">RegExp!$L$13</definedName>
    <definedName name="rxNoYes" localSheetId="6">RegExp!$L$13</definedName>
    <definedName name="rxNoYes" localSheetId="7">RegExp!$L$13</definedName>
    <definedName name="rxNoYes" localSheetId="8">RegExp!$L$13</definedName>
    <definedName name="rxNoYes">RegExp!$L$13</definedName>
    <definedName name="rxYesNo" localSheetId="5">RegExp!$L$12</definedName>
    <definedName name="rxYesNo" localSheetId="6">RegExp!$L$12</definedName>
    <definedName name="rxYesNo" localSheetId="7">RegExp!$L$12</definedName>
    <definedName name="rxYesNo" localSheetId="8">RegExp!$L$12</definedName>
    <definedName name="rxYesNo">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45" l="1" a="1"/>
  <c r="J6" i="45" s="1"/>
  <c r="J168" i="45" a="1"/>
  <c r="J168" i="45" s="1"/>
  <c r="E168" i="45" a="1"/>
  <c r="E168" i="45" s="1"/>
  <c r="J141" i="45" a="1"/>
  <c r="J141" i="45" s="1"/>
  <c r="E141" i="45" a="1"/>
  <c r="E141" i="45" s="1"/>
  <c r="J114" i="45" a="1"/>
  <c r="J114" i="45" s="1"/>
  <c r="E114" i="45" a="1"/>
  <c r="E114" i="45" s="1"/>
  <c r="J87" i="45" a="1"/>
  <c r="J87" i="45" s="1"/>
  <c r="E87" i="45" a="1"/>
  <c r="E87" i="45" s="1"/>
  <c r="J60" i="45" a="1"/>
  <c r="J60" i="45" s="1"/>
  <c r="E60" i="45" a="1"/>
  <c r="E60" i="45" s="1"/>
  <c r="J33" i="45" a="1"/>
  <c r="J33" i="45" s="1"/>
  <c r="E33" i="45" a="1"/>
  <c r="E33" i="45" s="1"/>
  <c r="P159" i="45"/>
  <c r="P158" i="45"/>
  <c r="A142" i="45" a="1"/>
  <c r="A142"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B115" i="45"/>
  <c r="A115" i="45" s="1"/>
  <c r="P109" i="45"/>
  <c r="P108" i="45"/>
  <c r="A106" i="45"/>
  <c r="A105" i="45"/>
  <c r="A104" i="45"/>
  <c r="A103" i="45"/>
  <c r="A102" i="45"/>
  <c r="A101" i="45"/>
  <c r="A100" i="45"/>
  <c r="A99" i="45"/>
  <c r="A98" i="45"/>
  <c r="A97" i="45"/>
  <c r="A96" i="45"/>
  <c r="A95" i="45"/>
  <c r="A94" i="45"/>
  <c r="A93" i="45"/>
  <c r="A92" i="45"/>
  <c r="A91" i="45"/>
  <c r="A90" i="45"/>
  <c r="A89" i="45"/>
  <c r="A88" i="45"/>
  <c r="G85" i="45"/>
  <c r="P84" i="45"/>
  <c r="G84" i="45"/>
  <c r="P83" i="45"/>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B61" i="45"/>
  <c r="A61" i="45" s="1"/>
  <c r="P57" i="45"/>
  <c r="P56" i="45"/>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B34" i="45"/>
  <c r="A34" i="45" s="1"/>
  <c r="P31" i="45"/>
  <c r="P30" i="45"/>
  <c r="A28" i="45"/>
  <c r="A27" i="45"/>
  <c r="A26" i="45"/>
  <c r="A25" i="45"/>
  <c r="A24" i="45"/>
  <c r="A23" i="45"/>
  <c r="A22" i="45"/>
  <c r="A21" i="45"/>
  <c r="A20" i="45"/>
  <c r="A19" i="45"/>
  <c r="A18" i="45"/>
  <c r="A17" i="45"/>
  <c r="A16" i="45"/>
  <c r="A15" i="45"/>
  <c r="A14" i="45"/>
  <c r="A13" i="45"/>
  <c r="A12" i="45"/>
  <c r="A11" i="45"/>
  <c r="A10" i="45"/>
  <c r="A9" i="45"/>
  <c r="A8" i="45"/>
  <c r="A7" i="45"/>
  <c r="P47" i="42" a="1"/>
  <c r="P47" i="42"/>
  <c r="P19" i="42" a="1"/>
  <c r="P19" i="42" l="1"/>
  <c r="P20" i="42" a="1"/>
  <c r="P20" i="42"/>
  <c r="P21" i="42" a="1"/>
  <c r="P21" i="42"/>
  <c r="P22" i="42" a="1"/>
  <c r="P22" i="42"/>
  <c r="P23" i="42" a="1"/>
  <c r="P23" i="42"/>
  <c r="P24" i="42" a="1"/>
  <c r="P24" i="42"/>
  <c r="P25" i="42" a="1"/>
  <c r="P25" i="42"/>
  <c r="P26" i="42" a="1"/>
  <c r="P26" i="42"/>
  <c r="P27" i="42" a="1"/>
  <c r="P27" i="42"/>
  <c r="P28" i="42" a="1"/>
  <c r="P28" i="42"/>
  <c r="P29" i="42" a="1"/>
  <c r="P29" i="42"/>
  <c r="P30" i="42" a="1"/>
  <c r="P30" i="42"/>
  <c r="P31" i="42" a="1"/>
  <c r="P31" i="42"/>
  <c r="P32" i="42" a="1"/>
  <c r="P32" i="42"/>
  <c r="P33" i="42" a="1"/>
  <c r="P33" i="42"/>
  <c r="P34" i="42" a="1"/>
  <c r="P34" i="42"/>
  <c r="P35" i="42" a="1"/>
  <c r="P35" i="42"/>
  <c r="P36" i="42" a="1"/>
  <c r="P36" i="42"/>
  <c r="P37" i="42" a="1"/>
  <c r="P37" i="42"/>
  <c r="P38" i="42" a="1"/>
  <c r="P38" i="42"/>
  <c r="P39" i="42" a="1"/>
  <c r="P39" i="42"/>
  <c r="P40" i="42" a="1"/>
  <c r="P40" i="42"/>
  <c r="P41" i="42" a="1"/>
  <c r="P41" i="42"/>
  <c r="P42" i="42" a="1"/>
  <c r="P42" i="42"/>
  <c r="P43" i="42" a="1"/>
  <c r="P43" i="42"/>
  <c r="P44" i="42" a="1"/>
  <c r="P44" i="42"/>
  <c r="P45" i="42" a="1"/>
  <c r="P45" i="42"/>
  <c r="P46" i="42" a="1"/>
  <c r="P46" i="42"/>
  <c r="P48" i="42" a="1"/>
  <c r="P48" i="42" l="1"/>
  <c r="P49" i="42" a="1"/>
  <c r="P49" i="42"/>
  <c r="P50" i="42" a="1"/>
  <c r="P50" i="42"/>
  <c r="P51" i="42" a="1"/>
  <c r="P51" i="42"/>
  <c r="P52" i="42" a="1"/>
  <c r="P52" i="42"/>
  <c r="P53" i="42" a="1"/>
  <c r="P53" i="42"/>
  <c r="P54" i="42" a="1"/>
  <c r="P54" i="42"/>
  <c r="P55" i="42" a="1"/>
  <c r="P55" i="42"/>
  <c r="P56" i="42" a="1"/>
  <c r="P56" i="42"/>
  <c r="P57" i="42" a="1"/>
  <c r="P57" i="42"/>
  <c r="P58" i="42" a="1"/>
  <c r="P58" i="42"/>
  <c r="P59" i="42" a="1"/>
  <c r="P59" i="42"/>
  <c r="P60" i="42" a="1"/>
  <c r="P60" i="42"/>
  <c r="P61" i="42" a="1"/>
  <c r="P61" i="42"/>
  <c r="P62" i="42" a="1"/>
  <c r="P62" i="42"/>
  <c r="P63" i="42" a="1"/>
  <c r="P63" i="42"/>
  <c r="P64" i="42" a="1"/>
  <c r="P64" i="42"/>
  <c r="P65" i="42" a="1"/>
  <c r="P65" i="42"/>
  <c r="P66" i="42" a="1"/>
  <c r="P66" i="42"/>
  <c r="P67" i="42" a="1"/>
  <c r="P67" i="42"/>
  <c r="Q19" i="42" a="1"/>
  <c r="Q19" i="42"/>
  <c r="Q20" i="42" a="1"/>
  <c r="Q20" i="42"/>
  <c r="Q21" i="42" a="1"/>
  <c r="Q21" i="42"/>
  <c r="Q22" i="42" a="1"/>
  <c r="Q22" i="42"/>
  <c r="Q23" i="42" a="1"/>
  <c r="Q23" i="42"/>
  <c r="Q24" i="42" a="1"/>
  <c r="Q24" i="42"/>
  <c r="Q25" i="42" a="1"/>
  <c r="Q25" i="42"/>
  <c r="Q26" i="42" a="1"/>
  <c r="Q26" i="42"/>
  <c r="Q27" i="42" a="1"/>
  <c r="Q27" i="42"/>
  <c r="Q28" i="42" a="1"/>
  <c r="Q28" i="42"/>
  <c r="Q29" i="42" a="1"/>
  <c r="Q29" i="42"/>
  <c r="Q30" i="42" a="1"/>
  <c r="Q30" i="42"/>
  <c r="Q31" i="42" a="1"/>
  <c r="Q31" i="42"/>
  <c r="Q32" i="42" a="1"/>
  <c r="Q32" i="42"/>
  <c r="Q33" i="42" a="1"/>
  <c r="Q33" i="42"/>
  <c r="Q34" i="42" a="1"/>
  <c r="Q34" i="42"/>
  <c r="Q35" i="42" a="1"/>
  <c r="Q35" i="42"/>
  <c r="Q36" i="42" a="1"/>
  <c r="Q36" i="42"/>
  <c r="Q37" i="42" a="1"/>
  <c r="Q37" i="42"/>
  <c r="Q38" i="42" a="1"/>
  <c r="Q38" i="42"/>
  <c r="Q39" i="42" a="1"/>
  <c r="Q39" i="42"/>
  <c r="Q40" i="42" a="1"/>
  <c r="Q40" i="42"/>
  <c r="Q41" i="42" a="1"/>
  <c r="Q41" i="42"/>
  <c r="Q42" i="42" a="1"/>
  <c r="Q42" i="42"/>
  <c r="Q43" i="42" a="1"/>
  <c r="Q43" i="42"/>
  <c r="Q44" i="42" a="1"/>
  <c r="Q44" i="42"/>
  <c r="Q45" i="42" a="1"/>
  <c r="Q45" i="42"/>
  <c r="Q46" i="42" a="1"/>
  <c r="Q46" i="42"/>
  <c r="Q47" i="42" a="1"/>
  <c r="Q48" i="42" a="1"/>
  <c r="Q47" i="42" l="1"/>
  <c r="Q48" i="42"/>
  <c r="Q49" i="42" a="1"/>
  <c r="Q49" i="42"/>
  <c r="Q50" i="42" a="1"/>
  <c r="Q50" i="42"/>
  <c r="Q51" i="42" a="1"/>
  <c r="Q51" i="42"/>
  <c r="Q52" i="42" a="1"/>
  <c r="Q52" i="42"/>
  <c r="Q53" i="42" a="1"/>
  <c r="Q53" i="42"/>
  <c r="Q54" i="42" a="1"/>
  <c r="Q54" i="42"/>
  <c r="Q55" i="42" a="1"/>
  <c r="Q55" i="42"/>
  <c r="Q56" i="42" a="1"/>
  <c r="Q56" i="42"/>
  <c r="Q57" i="42" a="1"/>
  <c r="Q57" i="42"/>
  <c r="Q58" i="42" a="1"/>
  <c r="Q58" i="42"/>
  <c r="Q59" i="42" a="1"/>
  <c r="Q59" i="42"/>
  <c r="Q60" i="42" a="1"/>
  <c r="Q60" i="42"/>
  <c r="Q61" i="42" a="1"/>
  <c r="Q61" i="42"/>
  <c r="Q62" i="42" a="1"/>
  <c r="Q62" i="42"/>
  <c r="Q63" i="42" a="1"/>
  <c r="Q63" i="42"/>
  <c r="Q64" i="42" a="1"/>
  <c r="Q64" i="42"/>
  <c r="Q65" i="42" a="1"/>
  <c r="Q65" i="42"/>
  <c r="Q66" i="42" a="1"/>
  <c r="Q66" i="42"/>
  <c r="Q67" i="42" a="1"/>
  <c r="Q67" i="42"/>
  <c r="O19" i="42" a="1"/>
  <c r="O19" i="42" l="1"/>
  <c r="D16" i="42"/>
  <c r="D15" i="42"/>
  <c r="D14" i="42"/>
  <c r="G53" i="3" a="1"/>
  <c r="G53" i="3"/>
  <c r="G54" i="3"/>
  <c r="G55" i="3"/>
  <c r="G56" i="3"/>
  <c r="G57" i="3"/>
  <c r="G58" i="3"/>
  <c r="G59" i="3"/>
  <c r="G60" i="3"/>
  <c r="G61" i="3"/>
  <c r="G62" i="3"/>
  <c r="G63" i="3"/>
  <c r="G64" i="3"/>
  <c r="G65" i="3"/>
  <c r="G66" i="3"/>
  <c r="G67" i="3"/>
  <c r="G68" i="3"/>
  <c r="D7" i="42"/>
  <c r="D8" i="42"/>
  <c r="D9" i="42"/>
  <c r="D11" i="42"/>
  <c r="D12" i="42"/>
  <c r="D13" i="42"/>
  <c r="A19" i="42" a="1"/>
  <c r="A19" i="42" s="1"/>
  <c r="O23" i="42" a="1"/>
  <c r="O27" i="42" a="1"/>
  <c r="O31" i="42" a="1"/>
  <c r="O43" i="42" a="1"/>
  <c r="O59" i="42" a="1"/>
  <c r="O48" i="42" a="1"/>
  <c r="O56" i="42" a="1"/>
  <c r="O64" i="42" a="1"/>
  <c r="O20" i="42" a="1"/>
  <c r="O24" i="42" a="1"/>
  <c r="O28" i="42" a="1"/>
  <c r="O32" i="42" a="1"/>
  <c r="O36" i="42" a="1"/>
  <c r="O40" i="42" a="1"/>
  <c r="O44" i="42" a="1"/>
  <c r="O52" i="42" a="1"/>
  <c r="O60" i="42" a="1"/>
  <c r="O25" i="42" a="1"/>
  <c r="O33" i="42" a="1"/>
  <c r="O41" i="42" a="1"/>
  <c r="O49" i="42" a="1"/>
  <c r="O57" i="42" a="1"/>
  <c r="O65" i="42" a="1"/>
  <c r="O21" i="42" a="1"/>
  <c r="O29" i="42" a="1"/>
  <c r="O37" i="42" a="1"/>
  <c r="O45" i="42" a="1"/>
  <c r="O53" i="42" a="1"/>
  <c r="O61" i="42" a="1"/>
  <c r="O54" i="42" a="1"/>
  <c r="O62" i="42" a="1"/>
  <c r="O35" i="42" a="1"/>
  <c r="O47" i="42" a="1"/>
  <c r="O55" i="42" a="1"/>
  <c r="O67" i="42" a="1"/>
  <c r="O22" i="42" a="1"/>
  <c r="O26" i="42" a="1"/>
  <c r="O30" i="42" a="1"/>
  <c r="O34" i="42" a="1"/>
  <c r="O38" i="42" a="1"/>
  <c r="O42" i="42" a="1"/>
  <c r="O46" i="42" a="1"/>
  <c r="O50" i="42" a="1"/>
  <c r="O58" i="42" a="1"/>
  <c r="O66" i="42" a="1"/>
  <c r="O39" i="42" a="1"/>
  <c r="O51" i="42" a="1"/>
  <c r="O63"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R19" i="42" s="1" a="1"/>
  <c r="R19" i="42" s="1"/>
  <c r="O23" i="42"/>
  <c r="N6" i="14" a="1"/>
  <c r="N6" i="14"/>
  <c r="B4" i="14" a="1"/>
  <c r="B4" i="14"/>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D203" i="4" a="1"/>
  <c r="B3" i="38" a="1"/>
  <c r="D202" i="4" a="1"/>
  <c r="B14" i="11" a="1"/>
  <c r="B12" i="11" a="1"/>
  <c r="B3" i="38" l="1"/>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C2" i="4" a="1"/>
  <c r="V8" i="4" a="1"/>
  <c r="B17" i="11" a="1"/>
  <c r="H17" i="11" a="1"/>
  <c r="B13" i="1" a="1"/>
  <c r="C3" i="37" l="1"/>
  <c r="C3" i="39"/>
  <c r="C3" i="4" a="1"/>
  <c r="C3" i="4" s="1"/>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X17" i="4"/>
  <c r="X25" i="4"/>
  <c r="X33" i="4"/>
  <c r="X41" i="4"/>
  <c r="X49" i="4"/>
  <c r="X57" i="4"/>
  <c r="L12" i="11"/>
  <c r="X23" i="4"/>
  <c r="X31" i="4"/>
  <c r="X39" i="4"/>
  <c r="X47" i="4"/>
  <c r="X55" i="4"/>
  <c r="X21" i="4"/>
  <c r="X29" i="4"/>
  <c r="X37" i="4"/>
  <c r="X45" i="4"/>
  <c r="X53" i="4"/>
  <c r="X19" i="4"/>
  <c r="X27" i="4"/>
  <c r="X35" i="4"/>
  <c r="X43" i="4"/>
  <c r="X51" i="4"/>
  <c r="AA13" i="4" a="1"/>
  <c r="L17" i="11" a="1"/>
  <c r="K17" i="11" a="1"/>
  <c r="I17" i="11" a="1"/>
  <c r="J17" i="11" a="1"/>
  <c r="AA15" i="4" a="1"/>
  <c r="A10" i="39" a="1"/>
  <c r="E17" i="11" a="1"/>
  <c r="Y15" i="4" a="1"/>
  <c r="F2" i="37" a="1"/>
  <c r="B122" i="4" a="1"/>
  <c r="E13" i="1" a="1"/>
  <c r="A10" i="39" l="1"/>
  <c r="F2" i="37"/>
  <c r="AA15" i="4"/>
  <c r="AA14" i="4" s="1"/>
  <c r="Y15" i="4"/>
  <c r="K17" i="11"/>
  <c r="L17" i="11"/>
  <c r="E17" i="11"/>
  <c r="B122" i="4"/>
  <c r="E13" i="1"/>
  <c r="AA13" i="4"/>
  <c r="I17" i="11"/>
  <c r="J17" i="11"/>
  <c r="D17" i="11" a="1"/>
  <c r="B107" i="4" a="1"/>
  <c r="B19" i="4" a="1"/>
  <c r="B15" i="4" a="1"/>
  <c r="B94" i="4" a="1"/>
  <c r="B179" i="4" a="1"/>
  <c r="B78" i="4" a="1"/>
  <c r="B159" i="4" a="1"/>
  <c r="B99" i="4" a="1"/>
  <c r="B23" i="4" a="1"/>
  <c r="B140" i="4" a="1"/>
  <c r="B93" i="4" a="1"/>
  <c r="B59" i="4" a="1"/>
  <c r="B40" i="4" a="1"/>
  <c r="B68" i="4" a="1"/>
  <c r="B21" i="4" a="1"/>
  <c r="B113" i="4" a="1"/>
  <c r="B105" i="4" a="1"/>
  <c r="B144" i="4" a="1"/>
  <c r="B77" i="4" a="1"/>
  <c r="B71" i="4" a="1"/>
  <c r="B165" i="4" a="1"/>
  <c r="B53" i="4" a="1"/>
  <c r="B169" i="4" a="1"/>
  <c r="B131" i="4" a="1"/>
  <c r="B67" i="4" a="1"/>
  <c r="B54" i="4" a="1"/>
  <c r="B164" i="4" a="1"/>
  <c r="B128" i="4" a="1"/>
  <c r="B88" i="4" a="1"/>
  <c r="B139" i="4" a="1"/>
  <c r="B33" i="4" a="1"/>
  <c r="B136" i="4" a="1"/>
  <c r="B150" i="4" a="1"/>
  <c r="B158" i="4" a="1"/>
  <c r="B108" i="4" a="1"/>
  <c r="C17" i="11" a="1"/>
  <c r="B109" i="4" a="1"/>
  <c r="B147" i="4" a="1"/>
  <c r="B207" i="4" a="1"/>
  <c r="B22" i="4" a="1"/>
  <c r="B79" i="4" a="1"/>
  <c r="F17" i="11" a="1"/>
  <c r="A23" i="39" a="1"/>
  <c r="B174" i="4" a="1"/>
  <c r="B43" i="4" a="1"/>
  <c r="B146" i="4" a="1"/>
  <c r="B193" i="4" a="1"/>
  <c r="B215" i="4" a="1"/>
  <c r="B51" i="4" a="1"/>
  <c r="B37" i="4" a="1"/>
  <c r="B30" i="4" a="1"/>
  <c r="B129" i="4" a="1"/>
  <c r="B190" i="4" a="1"/>
  <c r="B57" i="4" a="1"/>
  <c r="B196" i="4" a="1"/>
  <c r="B89" i="4" a="1"/>
  <c r="B102" i="4" a="1"/>
  <c r="B103" i="4" a="1"/>
  <c r="B156" i="4" a="1"/>
  <c r="B31" i="4" a="1"/>
  <c r="B25" i="4" a="1"/>
  <c r="B36" i="4" a="1"/>
  <c r="B189" i="4" a="1"/>
  <c r="B141" i="4" a="1"/>
  <c r="B143" i="4" a="1"/>
  <c r="B41" i="4" a="1"/>
  <c r="B197" i="4" a="1"/>
  <c r="B211" i="4" a="1"/>
  <c r="B167" i="4" a="1"/>
  <c r="B52" i="4" a="1"/>
  <c r="B60" i="4" a="1"/>
  <c r="B121" i="4" a="1"/>
  <c r="B160" i="4" a="1"/>
  <c r="B85" i="4" a="1"/>
  <c r="B106" i="4" a="1"/>
  <c r="A13" i="39" a="1"/>
  <c r="B24" i="4" a="1"/>
  <c r="B47" i="4" a="1"/>
  <c r="B186" i="4" a="1"/>
  <c r="B206" i="4" a="1"/>
  <c r="B208" i="4" a="1"/>
  <c r="B132" i="4" a="1"/>
  <c r="B90" i="4" a="1"/>
  <c r="B76" i="4" a="1"/>
  <c r="B157" i="4" a="1"/>
  <c r="B46" i="4" a="1"/>
  <c r="B95" i="4" a="1"/>
  <c r="B175" i="4" a="1"/>
  <c r="B123" i="4" a="1"/>
  <c r="B97" i="4" a="1"/>
  <c r="B155" i="4" a="1"/>
  <c r="B151" i="4" a="1"/>
  <c r="B82" i="4" a="1"/>
  <c r="B96" i="4" a="1"/>
  <c r="B91" i="4" a="1"/>
  <c r="B124" i="4" a="1"/>
  <c r="B48" i="4" a="1"/>
  <c r="B133" i="4" a="1"/>
  <c r="B173" i="4" a="1"/>
  <c r="B26" i="4" a="1"/>
  <c r="B120" i="4" a="1"/>
  <c r="B214" i="4" a="1"/>
  <c r="B38" i="4" a="1"/>
  <c r="B209" i="4" a="1"/>
  <c r="B35" i="4" a="1"/>
  <c r="B135" i="4" a="1"/>
  <c r="B74" i="4" a="1"/>
  <c r="B177" i="4" a="1"/>
  <c r="B16" i="4" a="1"/>
  <c r="B181" i="4" a="1"/>
  <c r="H2" i="37" a="1"/>
  <c r="B92" i="4" a="1"/>
  <c r="B61" i="4" a="1"/>
  <c r="B81" i="4" a="1"/>
  <c r="B34" i="4" a="1"/>
  <c r="B172" i="4" a="1"/>
  <c r="B98" i="4" a="1"/>
  <c r="B86" i="4" a="1"/>
  <c r="B80" i="4" a="1"/>
  <c r="B180" i="4" a="1"/>
  <c r="B199" i="4" a="1"/>
  <c r="B119" i="4" a="1"/>
  <c r="B50" i="4" a="1"/>
  <c r="B49" i="4" a="1"/>
  <c r="B154" i="4" a="1"/>
  <c r="B185" i="4" a="1"/>
  <c r="B45" i="4" a="1"/>
  <c r="B204" i="4" a="1"/>
  <c r="B27" i="4" a="1"/>
  <c r="B58" i="4" a="1"/>
  <c r="B111" i="4" a="1"/>
  <c r="B187" i="4" a="1"/>
  <c r="B178" i="4" a="1"/>
  <c r="B66" i="4" a="1"/>
  <c r="B42" i="4" a="1"/>
  <c r="B210" i="4" a="1"/>
  <c r="B115" i="4" a="1"/>
  <c r="B130" i="4" a="1"/>
  <c r="B216" i="4" a="1"/>
  <c r="B183" i="4" a="1"/>
  <c r="B28" i="4" a="1"/>
  <c r="B64" i="4" a="1"/>
  <c r="B87" i="4" a="1"/>
  <c r="B142" i="4" a="1"/>
  <c r="J2" i="37" a="1"/>
  <c r="B104" i="4" a="1"/>
  <c r="B134" i="4" a="1"/>
  <c r="B62" i="4" a="1"/>
  <c r="B116" i="4" a="1"/>
  <c r="B126" i="4" a="1"/>
  <c r="B17" i="4" a="1"/>
  <c r="B166" i="4" a="1"/>
  <c r="B83" i="4" a="1"/>
  <c r="B117" i="4" a="1"/>
  <c r="B101" i="4" a="1"/>
  <c r="B170" i="4" a="1"/>
  <c r="B153" i="4" a="1"/>
  <c r="B212" i="4" a="1"/>
  <c r="B176" i="4" a="1"/>
  <c r="B182" i="4" a="1"/>
  <c r="B70" i="4" a="1"/>
  <c r="B163" i="4" a="1"/>
  <c r="B29" i="4" a="1"/>
  <c r="B145" i="4" a="1"/>
  <c r="B72" i="4" a="1"/>
  <c r="B44" i="4" a="1"/>
  <c r="B55" i="4" a="1"/>
  <c r="B148" i="4" a="1"/>
  <c r="B188" i="4" a="1"/>
  <c r="B168" i="4" a="1"/>
  <c r="B112" i="4" a="1"/>
  <c r="B213" i="4" a="1"/>
  <c r="B200" i="4" a="1"/>
  <c r="B56" i="4" a="1"/>
  <c r="Z15" i="4" a="1"/>
  <c r="B69" i="4" a="1"/>
  <c r="B125" i="4" a="1"/>
  <c r="B75" i="4" a="1"/>
  <c r="B201" i="4" a="1"/>
  <c r="B127" i="4" a="1"/>
  <c r="B110" i="4" a="1"/>
  <c r="B84" i="4" a="1"/>
  <c r="B205" i="4" a="1"/>
  <c r="B152" i="4" a="1"/>
  <c r="B100" i="4" a="1"/>
  <c r="B18" i="4" a="1"/>
  <c r="B198" i="4" a="1"/>
  <c r="B171" i="4" a="1"/>
  <c r="B20" i="4" a="1"/>
  <c r="B194" i="4" a="1"/>
  <c r="B65" i="4" a="1"/>
  <c r="B73" i="4" a="1"/>
  <c r="B114" i="4" a="1"/>
  <c r="B63" i="4" a="1"/>
  <c r="B149" i="4" a="1"/>
  <c r="B39" i="4" a="1"/>
  <c r="B138" i="4" a="1"/>
  <c r="B118" i="4" a="1"/>
  <c r="B161" i="4" a="1"/>
  <c r="B191" i="4" a="1"/>
  <c r="B32" i="4" a="1"/>
  <c r="B162" i="4" a="1"/>
  <c r="B137" i="4" a="1"/>
  <c r="J13" i="1" a="1"/>
  <c r="G13" i="1" a="1"/>
  <c r="F17" i="11" l="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<sst xmlns="http://schemas.openxmlformats.org/spreadsheetml/2006/main" count="3077" uniqueCount="918">
  <si>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</si>
  <si>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</si>
  <si>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</si>
  <si>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</si>
  <si>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</si>
  <si>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</si>
  <si>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</si>
  <si>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</si>
  <si>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</si>
  <si>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</si>
  <si>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</si>
  <si>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</si>
  <si>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</si>
  <si>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</si>
  <si>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</si>
  <si>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</si>
  <si>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</si>
  <si>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</si>
  <si>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</si>
  <si>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</si>
  <si>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</si>
  <si>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</si>
  <si>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</si>
  <si>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</si>
  <si>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</si>
  <si>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</si>
  <si>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</si>
  <si>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</si>
  <si>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</si>
  <si>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</si>
  <si>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</si>
  <si>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</si>
  <si>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</si>
  <si>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</si>
  <si>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</si>
  <si>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</si>
  <si>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</si>
  <si>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</si>
  <si>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</si>
  <si>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</si>
  <si>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</si>
  <si>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</si>
  <si>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</si>
  <si>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</si>
  <si>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</si>
  <si>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</si>
  <si>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</si>
  <si>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</si>
  <si>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</si>
  <si>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</si>
  <si>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</si>
  <si>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</si>
  <si>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</si>
  <si>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</si>
  <si>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</si>
  <si>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</si>
  <si>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</si>
  <si>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</si>
  <si>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</si>
  <si>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</si>
  <si>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</si>
  <si>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</si>
  <si>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</si>
  <si>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</si>
  <si>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</si>
  <si>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</si>
  <si>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</si>
  <si>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</si>
  <si>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</si>
  <si>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</si>
  <si>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</si>
  <si>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</si>
  <si>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</si>
  <si>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</si>
  <si>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</si>
  <si>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</si>
  <si>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</si>
  <si>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</si>
  <si>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</si>
  <si>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</si>
  <si>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</si>
  <si>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</si>
  <si>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</si>
  <si>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</si>
  <si>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</si>
  <si>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</si>
  <si>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</si>
  <si>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</si>
  <si>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</si>
  <si>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</si>
  <si>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</si>
  <si>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</si>
  <si>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</si>
  <si>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</si>
  <si>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</si>
  <si>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</si>
  <si>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</si>
  <si>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</si>
  <si>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</si>
  <si>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</si>
  <si>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</si>
  <si>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</si>
  <si>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</si>
  <si>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</si>
  <si>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</si>
  <si>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</si>
  <si>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</si>
  <si>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</si>
  <si>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</si>
  <si>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</si>
  <si>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</si>
  <si>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</si>
  <si>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</si>
  <si>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</si>
  <si>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</si>
  <si>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</si>
  <si>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</si>
  <si>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</si>
  <si>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</si>
  <si>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</si>
  <si>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</si>
  <si>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</si>
  <si>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</si>
  <si>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</si>
  <si>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</si>
  <si>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</si>
  <si>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</si>
  <si>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</si>
  <si>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</si>
  <si>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</si>
  <si>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</si>
  <si>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</si>
  <si>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</si>
  <si>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</si>
  <si>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</si>
  <si>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</si>
  <si>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</si>
  <si>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</si>
  <si>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</si>
  <si>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</si>
  <si>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</si>
  <si>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</si>
  <si>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</si>
  <si>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</si>
  <si>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</si>
  <si>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</si>
  <si>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</si>
  <si>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</si>
  <si>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</si>
  <si>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</si>
  <si>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</si>
  <si>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</si>
  <si>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</si>
  <si>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</si>
  <si>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</si>
  <si>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</si>
  <si>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</si>
  <si>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</si>
  <si>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</si>
  <si>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</si>
  <si>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</si>
  <si>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</si>
  <si>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</si>
  <si>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</si>
  <si>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</si>
  <si>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</si>
  <si>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</si>
  <si>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</si>
  <si>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</si>
  <si>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</si>
  <si>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</si>
  <si>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</si>
  <si>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</si>
  <si>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</si>
  <si>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</si>
  <si>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</si>
  <si>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</si>
  <si>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</si>
  <si>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</si>
  <si>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</si>
  <si>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</si>
  <si>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</si>
  <si>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</si>
  <si>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</si>
  <si>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</si>
  <si>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</si>
  <si>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</si>
  <si>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</si>
  <si>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</si>
  <si>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</si>
  <si>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</si>
  <si>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</si>
  <si>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</si>
  <si>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</si>
  <si>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</si>
  <si>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</si>
  <si>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</si>
  <si>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</si>
  <si>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</si>
  <si>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</si>
  <si>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</si>
  <si>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</si>
  <si>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</si>
  <si>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</si>
  <si>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</si>
  <si>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</si>
  <si>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</si>
  <si>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</si>
  <si>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</si>
  <si>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</si>
  <si>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</si>
  <si>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</si>
  <si>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</si>
  <si>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</si>
  <si>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</si>
  <si>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</si>
  <si>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</si>
  <si>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</si>
  <si>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</si>
  <si>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</si>
  <si>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</si>
  <si>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</si>
  <si>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</si>
  <si>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</si>
  <si>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</si>
  <si>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</si>
  <si>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</si>
  <si>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</si>
  <si>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</si>
  <si>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</si>
  <si>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</si>
  <si>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</si>
  <si>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</si>
  <si>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</si>
  <si>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</si>
  <si>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</si>
  <si>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</si>
  <si>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</si>
  <si>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</si>
  <si>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</si>
  <si>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</si>
  <si>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</si>
  <si>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</si>
  <si>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</si>
  <si>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</si>
  <si>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</si>
  <si>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</si>
  <si>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</si>
  <si>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</si>
  <si>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</si>
  <si>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</si>
  <si>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</si>
  <si>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</si>
  <si>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</si>
  <si>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</si>
  <si>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</si>
  <si>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</si>
  <si>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</si>
  <si>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</si>
  <si>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</si>
  <si>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</si>
  <si>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</si>
  <si>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</si>
  <si>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</si>
  <si>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</si>
  <si>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</si>
  <si>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</si>
  <si>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</si>
  <si>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</si>
  <si>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</si>
  <si>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</si>
  <si>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</si>
  <si>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</si>
  <si>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</si>
  <si>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</si>
  <si>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</si>
  <si>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</si>
  <si>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</si>
  <si>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</si>
  <si>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</si>
  <si>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</si>
  <si>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</si>
  <si>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</si>
  <si>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</si>
  <si>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</si>
  <si>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</si>
  <si>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</si>
  <si>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</si>
  <si>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</si>
  <si>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</si>
  <si>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</si>
  <si>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</si>
  <si>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</si>
  <si>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</si>
  <si>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</si>
  <si>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</si>
  <si>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</si>
  <si>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</si>
  <si>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</si>
  <si>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</si>
  <si>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</si>
  <si>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</si>
  <si>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</si>
  <si>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</si>
  <si>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</si>
  <si>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</si>
  <si>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</si>
  <si>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</si>
  <si>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</si>
  <si>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</si>
  <si>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</si>
  <si>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</si>
  <si>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</si>
  <si>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</si>
  <si>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</si>
  <si>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</si>
  <si>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</si>
  <si>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</si>
  <si>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</si>
  <si>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</si>
  <si>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</si>
  <si>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</si>
  <si>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</si>
  <si>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</si>
  <si>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</si>
  <si>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</si>
  <si>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</si>
  <si>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</si>
  <si>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</si>
  <si>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</si>
  <si>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</si>
  <si>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</si>
  <si>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</si>
  <si>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</si>
  <si>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</si>
  <si>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</si>
  <si>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</si>
  <si>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</si>
  <si>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</si>
  <si>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</si>
  <si>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</si>
  <si>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</si>
  <si>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</si>
  <si>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</si>
  <si>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</si>
  <si>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</si>
  <si>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</si>
  <si>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</si>
  <si>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</si>
  <si>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</si>
  <si>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</si>
  <si>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</si>
  <si>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</si>
  <si>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</si>
  <si>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</si>
  <si>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</si>
  <si>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</si>
  <si>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</si>
  <si>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</si>
  <si>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</si>
  <si>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</si>
  <si>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</si>
  <si>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</si>
  <si>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</si>
  <si>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</si>
  <si>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</si>
  <si>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</si>
  <si>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</si>
  <si>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</si>
  <si>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</si>
  <si>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</si>
  <si>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</si>
  <si>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</si>
  <si>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</si>
  <si>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</si>
  <si>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</si>
  <si>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</si>
  <si>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</si>
  <si>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</si>
  <si>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</si>
  <si>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</si>
  <si>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</si>
  <si>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</si>
  <si>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</si>
  <si>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</si>
  <si>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</si>
  <si>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</si>
  <si>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</si>
  <si>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</si>
  <si>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</si>
  <si>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</si>
  <si>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</si>
  <si>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</si>
  <si>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</si>
  <si>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</si>
  <si>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</si>
  <si>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</si>
  <si>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</si>
  <si>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</si>
  <si>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</si>
  <si>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</si>
  <si>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</si>
  <si>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</si>
  <si>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</si>
  <si>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</si>
  <si>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</si>
  <si>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</si>
  <si>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</si>
  <si>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</si>
  <si>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</si>
  <si>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</si>
  <si>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</si>
  <si>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</si>
  <si>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</si>
  <si>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</si>
  <si>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</si>
  <si>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</si>
  <si>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</si>
  <si>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</si>
  <si>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</si>
  <si>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</si>
  <si>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</si>
  <si>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</si>
  <si>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</si>
  <si>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</si>
  <si>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</si>
  <si>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</si>
  <si>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</si>
  <si>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</si>
  <si>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</si>
  <si>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</si>
  <si>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</si>
  <si>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</si>
  <si>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</si>
  <si>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</si>
  <si>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</si>
  <si>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</si>
  <si>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</si>
  <si>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</si>
  <si>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</si>
  <si>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</si>
  <si>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</si>
  <si>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</si>
  <si>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</si>
  <si>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</si>
  <si>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</si>
  <si>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</si>
  <si>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</si>
  <si>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</si>
  <si>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</si>
  <si>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</si>
  <si>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</si>
  <si>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</si>
  <si>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</si>
  <si>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</si>
  <si>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</si>
  <si>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</si>
  <si>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</si>
  <si>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</si>
  <si>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</si>
  <si>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</si>
  <si>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</si>
  <si>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</si>
  <si>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</si>
  <si>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</si>
  <si>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</si>
  <si>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</si>
  <si>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</si>
  <si>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</si>
  <si>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</si>
  <si>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</si>
  <si>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</si>
  <si>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</si>
  <si>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</si>
  <si>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</si>
  <si>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</si>
  <si>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</si>
  <si>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</si>
  <si>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</si>
  <si>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</si>
  <si>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</si>
  <si>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</si>
  <si>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</si>
  <si>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</si>
  <si>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</si>
  <si>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</si>
  <si>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</si>
  <si>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</si>
  <si>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</si>
  <si>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</si>
  <si>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</si>
  <si>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</si>
  <si>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</si>
  <si>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</si>
  <si>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</si>
  <si>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</si>
  <si>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</si>
  <si>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</si>
  <si>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</si>
  <si>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</si>
  <si>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</si>
  <si>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</si>
  <si>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</si>
  <si>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</si>
  <si>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</si>
  <si>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</si>
  <si>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</si>
  <si>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</si>
  <si>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</si>
  <si>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</si>
  <si>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</si>
  <si>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</si>
  <si>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</si>
  <si>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</si>
  <si>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</si>
  <si>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</si>
  <si>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</si>
  <si>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</si>
  <si>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</si>
  <si>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</si>
  <si>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</si>
  <si>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</si>
  <si>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</si>
  <si>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</si>
  <si>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</si>
  <si>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</si>
  <si>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</si>
  <si>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</si>
  <si>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</si>
  <si>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</si>
  <si>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</si>
  <si>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</si>
  <si>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</si>
  <si>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</si>
  <si>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</si>
  <si>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</si>
  <si>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</si>
  <si>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</si>
  <si>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</si>
  <si>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</si>
  <si>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</si>
  <si>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</si>
  <si>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</si>
  <si>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</si>
  <si>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</si>
  <si>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</si>
  <si>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</si>
  <si>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</si>
  <si>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</si>
  <si>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</si>
  <si>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</si>
  <si>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</si>
  <si>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</si>
  <si>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</si>
  <si>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</si>
  <si>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</si>
  <si>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</si>
  <si>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</si>
  <si>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</si>
  <si>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</si>
  <si>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</si>
  <si>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</si>
  <si>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</si>
  <si>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</si>
  <si>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</si>
  <si>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</si>
  <si>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</si>
  <si>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</si>
  <si>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</si>
  <si>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</si>
  <si>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</si>
  <si>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</si>
  <si>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</si>
  <si>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</si>
  <si>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</si>
  <si>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</si>
  <si>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</si>
  <si>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</si>
  <si>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</si>
  <si>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</si>
  <si>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</si>
  <si>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</si>
  <si>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</si>
  <si>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</si>
  <si>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</si>
  <si>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</si>
  <si>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</si>
  <si>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</si>
  <si>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</si>
  <si>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</si>
  <si>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</si>
  <si>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</si>
  <si>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</si>
  <si>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</si>
  <si>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</si>
  <si>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</si>
  <si>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</si>
  <si>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</si>
  <si>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</si>
  <si>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</si>
  <si>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</si>
  <si>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</si>
  <si>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</si>
  <si>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</si>
  <si>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</si>
  <si>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</si>
  <si>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</si>
  <si>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</si>
  <si>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</si>
  <si>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</si>
  <si>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</si>
  <si>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</si>
  <si>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</si>
  <si>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</si>
  <si>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</si>
  <si>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</si>
  <si>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</si>
  <si>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</si>
  <si>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</si>
  <si>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</si>
  <si>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</si>
  <si>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</si>
  <si>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</si>
  <si>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</si>
  <si>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</si>
  <si>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</si>
  <si>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</si>
  <si>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</si>
  <si>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</si>
  <si>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</si>
  <si>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</si>
  <si>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</si>
  <si>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</si>
  <si>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</si>
  <si>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</si>
  <si>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</si>
  <si>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</si>
  <si>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</si>
  <si>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</si>
  <si>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</si>
  <si>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</si>
  <si>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</si>
  <si>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</si>
  <si>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</si>
  <si>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</si>
  <si>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</si>
  <si>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</si>
  <si>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</si>
  <si>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</si>
  <si>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</si>
  <si>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</si>
  <si>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</si>
  <si>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</si>
  <si>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</si>
  <si>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</si>
  <si>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</si>
  <si>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</si>
  <si>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</si>
  <si>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</si>
  <si>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</si>
  <si>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</si>
  <si>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</si>
  <si>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</si>
  <si>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</si>
  <si>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</si>
  <si>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</si>
  <si>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</si>
  <si>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</si>
  <si>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</si>
  <si>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</si>
  <si>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</si>
  <si>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</si>
  <si>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</si>
  <si>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</si>
  <si>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</si>
  <si>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</si>
  <si>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</si>
  <si>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</si>
  <si>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</si>
  <si>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</si>
  <si>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</si>
  <si>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</si>
  <si>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</si>
  <si>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</si>
  <si>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</si>
  <si>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</si>
  <si>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</si>
  <si>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</si>
  <si>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</si>
  <si>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</si>
  <si>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</si>
  <si>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</si>
  <si>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</si>
  <si>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</si>
  <si>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</si>
  <si>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</si>
  <si>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</si>
  <si>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</si>
  <si>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</si>
  <si>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</si>
  <si>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</si>
  <si>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</si>
  <si>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</si>
  <si>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</si>
  <si>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</si>
  <si>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</si>
  <si>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</si>
  <si>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</si>
  <si>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</si>
  <si>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</si>
  <si>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</si>
  <si>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</si>
  <si>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</si>
  <si>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</si>
  <si>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</si>
  <si>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</si>
  <si>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</si>
  <si>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</si>
  <si>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</si>
  <si>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</si>
  <si>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</si>
  <si>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</si>
  <si>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</si>
  <si>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</si>
  <si>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</si>
  <si>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</si>
  <si>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</si>
  <si>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</si>
  <si>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</si>
  <si>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</si>
  <si>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</si>
  <si>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</si>
  <si>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</si>
  <si>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</si>
  <si>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</si>
  <si>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</si>
  <si>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</si>
  <si>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</si>
  <si>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</si>
  <si>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</si>
  <si>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</si>
  <si>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</si>
  <si>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</si>
  <si>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</si>
  <si>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</si>
  <si>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</si>
  <si>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</si>
  <si>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</si>
  <si>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</si>
  <si>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</si>
  <si>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</si>
  <si>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</si>
  <si>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</si>
  <si>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</si>
  <si>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</si>
  <si>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</si>
  <si>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</si>
  <si>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</si>
  <si>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</si>
  <si>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</si>
  <si>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</si>
  <si>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</si>
  <si>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</si>
  <si>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</si>
  <si>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</si>
  <si>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</si>
  <si>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</si>
  <si>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</si>
  <si>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</si>
  <si>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</si>
  <si>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</si>
  <si>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</si>
  <si>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</si>
  <si>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</si>
  <si>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</si>
  <si>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</si>
  <si>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</si>
  <si>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</si>
  <si>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</si>
  <si>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</si>
  <si>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</si>
  <si>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</si>
  <si>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</si>
  <si>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</si>
  <si>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</si>
  <si>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</si>
  <si>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</si>
  <si>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</si>
  <si>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</si>
  <si>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</si>
  <si>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</si>
  <si>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</si>
  <si>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</si>
  <si>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</si>
  <si>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</si>
  <si>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</si>
  <si>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</si>
  <si>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</si>
  <si>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</si>
  <si>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</si>
  <si>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</si>
  <si>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</si>
  <si>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</si>
  <si>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</si>
  <si>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</si>
  <si>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</si>
  <si>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</si>
  <si>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</si>
  <si>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</si>
  <si>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</si>
  <si>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</si>
  <si>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</si>
  <si>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</si>
  <si>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</si>
  <si>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</si>
  <si>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</si>
  <si>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</si>
  <si>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</si>
  <si>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</si>
  <si>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</si>
  <si>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</si>
  <si>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</si>
  <si>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</si>
  <si>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</si>
  <si>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</si>
  <si>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</si>
  <si>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</si>
  <si>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</si>
  <si>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</si>
  <si>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</si>
  <si>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</si>
  <si>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</si>
  <si>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</si>
  <si>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</si>
  <si>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</si>
  <si>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</si>
  <si>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</si>
  <si>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</si>
  <si>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</si>
  <si>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</si>
  <si>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</si>
  <si>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</si>
  <si>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</si>
  <si>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</si>
  <si>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</si>
  <si>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</si>
  <si>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</si>
  <si>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</si>
  <si>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</si>
  <si>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</si>
  <si>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</si>
  <si>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</si>
  <si>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</si>
  <si>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</si>
  <si>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</si>
  <si>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</si>
  <si>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</si>
  <si>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</si>
  <si>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</si>
  <si>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</si>
  <si>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</si>
  <si>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</si>
  <si>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</si>
  <si>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</si>
  <si>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</si>
  <si>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</si>
  <si>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</si>
  <si>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</si>
  <si>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</si>
  <si>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</si>
  <si>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</si>
  <si>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</si>
  <si>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</si>
  <si>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</si>
  <si>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If double-quotes are used to enclose fields, then a double-quote appearing inside a field must be escaped by preceding it with another double quote.</t>
  </si>
  <si>
    <t>CSVRead considers line breaks (either CR or LF or CRLF) to be "inside a field" (rather than indicating a line break) if and only if it is preceded (in the entire file) by an even number of double quotes. Likewise delimiter characters indicate a new field if and only if they are preceded by an even number of double quotes.</t>
  </si>
  <si>
    <t>Fields containing line breaks (CRLF), double quotes, and commas should be enclosed in double-quotes.</t>
  </si>
  <si>
    <t>CSVRead accepts files that break this rule. Fields which are not encloded in double quotes, but contain a double quote appear unchanged in the output, including consecutive double quotes.</t>
  </si>
  <si>
    <t>If fields are not enclosed with double quotes, then double quotes may not appear inside the fields.</t>
  </si>
  <si>
    <t>Each field may or may not be enclosed in double quotes (however some programs, such as Microsoft Excel, do not use double quotes at all).</t>
  </si>
  <si>
    <t xml:space="preserve">The last field in the record must not be followed by a comma. </t>
  </si>
  <si>
    <t>CSVRead respects this, except for the header row (if HeaderRowNum is passed) for which spaces are trimmed.</t>
  </si>
  <si>
    <t>Spaces are considered part of a field and should not be ignored.</t>
  </si>
  <si>
    <t>CSVRead accepts files in which there are a varying number of fields per line/record.</t>
  </si>
  <si>
    <t>Each line should contain the same number of fields throughout the file.</t>
  </si>
  <si>
    <t>Within the header and each record, there may be one or more fields, separated by commas.</t>
  </si>
  <si>
    <t>CSVRead accepts files in which the header row has a different number of fields to other rows.</t>
  </si>
  <si>
    <t>This header will contain names corresponding to the fields in the file and should contain the same number of fields as the records in the rest of the file.</t>
  </si>
  <si>
    <t>There maybe an optional header line appearing as the first line of the file with the same format as normal record lines.</t>
  </si>
  <si>
    <t>The last record in the file may or may not have an ending line break.</t>
  </si>
  <si>
    <t>CSVRead treats any occurrence of CRLF, or CR, or of LF as a line break.</t>
  </si>
  <si>
    <t>Each record is located on a separate line, delimited by a line break (CRLF).</t>
  </si>
  <si>
    <t>From RFC-4180:</t>
  </si>
  <si>
    <t>There are many CSV parsers in existence, in many languages, and there is a wide variety of behaviour</t>
  </si>
  <si>
    <t>Rule 7 states: "If double-quotes are used to enclose fields, then a double-quote appearing inside a field must be escaped by preceding it with another double quote."</t>
  </si>
  <si>
    <t>Rule 6 states: "Fields containing line breaks (CRLF), double quotes, and commas should be enclosed in double-quotes".</t>
  </si>
  <si>
    <t>Rule 5 states "If fields are not enclosed with double quotes, then double quotes may not appear inside the field"</t>
  </si>
  <si>
    <t>The rules which are most frequently not respected in files that are superficially csv files are rules 5, 6 and 7</t>
  </si>
  <si>
    <t>Rule 4 specifies that fields should be separated by commas. CSVRead allows for a different delimiter character (or multi-character delimiter) and attempts to auto-detects the delimiter character if Delimiter is not provided.</t>
  </si>
  <si>
    <t>Rule 4 specifies that "each line should contain the same number of fields throughout the file". CSVRead accepts files that break this rule. The returned array is padded as necessary with the `ShowMissingsAs`.</t>
  </si>
  <si>
    <t>Rule 1 specifies CRLF line endings, but CSVRead accepts files with line endings of LF, or CR, or CRLF or a mixture of those.</t>
  </si>
  <si>
    <t>RFC-4180 also suggests that implementors should be "liberal in what you accept from others" (under "Interoperability considerations"). With that in mind</t>
  </si>
  <si>
    <t>RFC-4180</t>
  </si>
  <si>
    <t>CSVRead correctly parses all files that conform to RFC-4180.</t>
  </si>
  <si>
    <t>Line breaks being CRLF, or LF or CR or a mixture of those.</t>
  </si>
  <si>
    <t>Files with a varying number of fields per line.</t>
  </si>
  <si>
    <t>CSVRead accepts any text file, and never rejects a file for non-conformance with RFC-4180. But bear in mind that for files which don't conform to rules 5, 6 and 7 CSVRead won't necessarily match the parsing result of other CSV parsers because there is a wide variety of behaviours - See for example</t>
  </si>
  <si>
    <t>Parsing proceeds as follows:</t>
  </si>
  <si>
    <t>characters in the input file are read consecutively, keeping a running total Q of the number of double quotes encountered. Each character is written to the "current cell" of the output array except if: Q is even, and a delimiter is encountered, when a new cell is started (one to the right of the current cell); or Q is even and one of CRLF, LF or CR is encounterd</t>
  </si>
  <si>
    <t>CSVRead splits the characters of the input file into the elements of the output array, with splits occuring whenever a delimiter or line break (either CRLF, LF or CR) is encountered, but provided that the total number of double quotes preceding the delimiter or line break is even. It then remains to "unquote" elements of the output array, and the rules for unquoting are one of the ways</t>
  </si>
  <si>
    <t>in which CSV parsers vary in their handling of inputs that are not RFC-4180 compliant. CSVRead unquotes according to the rule: if the first and last characters are double quotes then remove those first and last characters and replace consecutive pairs of double quotes by a double quote, otherwise leave the element unchanged.</t>
  </si>
  <si>
    <t>CSVRead also accepts files that don't conform to RFC-4180. For example it's helpful that CSVRead accepts:</t>
  </si>
  <si>
    <t>Files with Delimiter other thjan comma.</t>
  </si>
  <si>
    <t>The variety seems to arise from:</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</si>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</sst>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1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(4)'!$E$7:$E$28</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(4)'!$F$7:$F$28</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(4)'!$G$7:$G$28</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(4)'!$H$6</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(4)'!$H$7:$H$28</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(4)'!$I$6</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(4)'!$I$7:$I$28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1476657295"/>
        <c:axId val="1476634415"/>
      </c:scatterChart>
      <c:valAx>
        <c:axId val="147665729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34415"/>
        <c:crosses val="autoZero"/>
        <c:crossBetween val="midCat"/>
      </c:valAx>
      <c:valAx>
        <c:axId val="1476634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6657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(4)'!$E$34:$E$54</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(4)'!$F$34:$F$54</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(4)'!$G$34:$G$54</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(4)'!$H$33</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(4)'!$H$34:$H$54</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(4)'!$I$33</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(4)'!$I$34:$I$54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794328015"/>
        <c:axId val="794323023"/>
      </c:scatterChart>
      <c:valAx>
        <c:axId val="79432801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3023"/>
        <c:crosses val="autoZero"/>
        <c:crossBetween val="midCat"/>
      </c:valAx>
      <c:valAx>
        <c:axId val="7943230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(4)'!$E$61:$E$81</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(4)'!$F$61:$F$81</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(4)'!$G$61:$G$81</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(4)'!$H$60</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(4)'!$H$61:$H$81</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(4)'!$I$60</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(4)'!$I$61:$I$81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794335919"/>
        <c:axId val="794341743"/>
      </c:scatterChart>
      <c:valAx>
        <c:axId val="79433591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1743"/>
        <c:crosses val="autoZero"/>
        <c:crossBetween val="midCat"/>
      </c:valAx>
      <c:valAx>
        <c:axId val="79434174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591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(4)'!$E$88:$E$106</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(4)'!$F$88:$F$106</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(4)'!$G$88:$G$106</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(4)'!$H$88:$H$106</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(4)'!$I$88:$I$106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794329679"/>
        <c:axId val="794327599"/>
      </c:scatterChart>
      <c:valAx>
        <c:axId val="79432967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7599"/>
        <c:crosses val="autoZero"/>
        <c:crossBetween val="midCat"/>
      </c:valAx>
      <c:valAx>
        <c:axId val="7943275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967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(4)'!$E$115:$E$128</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(4)'!$F$115:$F$128</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(4)'!$G$115:$G$128</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(4)'!$H$115:$H$128</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(4)'!$I$115:$I$128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794321359"/>
        <c:axId val="794337167"/>
      </c:scatterChart>
      <c:valAx>
        <c:axId val="794321359"/>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37167"/>
        <c:crosses val="autoZero"/>
        <c:crossBetween val="midCat"/>
      </c:valAx>
      <c:valAx>
        <c:axId val="7943371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13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(4)'!$E$142:$E$156</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(4)'!$F$142:$F$156</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(4)'!$G$142:$G$156</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(4)'!$H$142:$H$156</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(4)'!$I$142:$I$156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1548223120"/>
        <c:axId val="1548223952"/>
      </c:scatterChart>
      <c:valAx>
        <c:axId val="1548223120"/>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952"/>
        <c:crosses val="autoZero"/>
        <c:crossBetween val="midCat"/>
      </c:valAx>
      <c:valAx>
        <c:axId val="15482239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8223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(4)'!$E$169:$E$183</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(4)'!$F$169:$F$183</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(4)'!$G$169:$G$183</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(4)'!$H$169:$H$183</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(4)'!$I$169:$I$183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794328015"/>
        <c:axId val="794344239"/>
      </c:scatterChart>
      <c:valAx>
        <c:axId val="794328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44239"/>
        <c:crosses val="autoZero"/>
        <c:crossBetween val="midCat"/>
      </c:valAx>
      <c:valAx>
        <c:axId val="79434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432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1062038</xdr:colOff>
          <xdr:row>0</xdr:row>
          <xdr:rowOff>300038</xdr:rowOff>
        </xdr:from>
        <xdr:to>
          <xdr:col>6</xdr:col>
          <xdr:colOff>971550</xdr:colOff>
          <xdr:row>3</xdr:row>
          <xdr:rowOff>119063</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5</xdr:row>
      <xdr:rowOff>0</xdr:rowOff>
    </xdr:from>
    <xdr:to>
      <xdr:col>28</xdr:col>
      <xdr:colOff>0</xdr:colOff>
      <xdr:row>30</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58</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85</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112</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139</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166</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193</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s://github.com/osiegmar/JavaCsvComparison"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vmlDrawing" Target="../drawings/vmlDrawing6.v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drawing" Target="../drawings/drawing6.xml"/><Relationship Id="rId2" Type="http://schemas.openxmlformats.org/officeDocument/2006/relationships/hyperlink" Target="https://github.com/ws-garcia/VBA-CSV-interface" TargetMode="External"/><Relationship Id="rId16" Type="http://schemas.openxmlformats.org/officeDocument/2006/relationships/printerSettings" Target="../printerSettings/printerSettings11.bin"/><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ctrlProp" Target="../ctrlProps/ctrlProp5.x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561</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564</v>
      </c>
      <c r="M11" s="10" t="b">
        <f ca="1">AND(ROWS(B13:C52)=ROWS(_xlfn.ANCHORARRAY(G13)),COLUMNS(B13:C52)=COLUMNS(_xlfn.ANCHORARRAY(G13)),AND(M13:N52))</f>
        <v>1</v>
      </c>
    </row>
    <row r="12" spans="1:14" x14ac:dyDescent="0.45">
      <c r="G12" s="2" t="s">
        <v>563</v>
      </c>
      <c r="J12" s="2" t="s">
        <v>562</v>
      </c>
      <c r="M12" t="s">
        <v>9</v>
      </c>
    </row>
    <row r="13" spans="1:14" x14ac:dyDescent="0.45">
      <c r="B13" s="68" cm="1">
        <f t="array" aca="1" ref="B13:C52" ca="1">RandomVariants(40,2,TRUE,FALSE,"Windows")</f>
        <v>12.993320602767801</v>
      </c>
      <c r="C13" s="68" t="str">
        <f ca="1"/>
        <v>-8.12082087426568</v>
      </c>
      <c r="E13" s="9" t="str" cm="1">
        <f t="array" aca="1" ref="E13" ca="1">CSVWrite(Data,"")</f>
        <v xml:space="preserve">12.9933206027678,"-8.12082087426568"
"","-1385113.56707475"
"TRUE",False
True,"522448.207416967"
"¤´²Ņ_x000D_
VäÃƀ­",#NULL!
"FALSE",#N/A
"2065-Jul-05",""
-5.64408237899749E-03,-698053
0,-15275.9734027218
"2011-Oct-30","1971-Dec-08"
"[ƍÄkĤ",-979642
"1977-Aug-20","2.27320766531939E-09"
True,34909
-159312,0
-699438,#CONNECT!
814805,""
False,False
0,"2036-May-01"
"Here's a carriage return (ascii 13):_x000D_and here's a line feed (ascii 10):
and here's both together:_x000D_
","FALSE"
"1988-Feb-10",890024
"FALSE","TRUE"
807113,"1998-Jan-08"
"TRUE",3.04578473034419E-04
False,"FALSE"
"TRUE",True
477039,0
-5.65315767017502E-02,"¢dƈźÛDıā_x000D_
űč#]N³ŊŒ"
-9.38939557073147E-04,30150
"DŤŵóÍę3ťĞŕ",0
6786751.40153747,""
"Ěß""ŸĔů5¦ŚLV:","hs9bĄžjSŸĜq"
0,30117
"","1986-Jul-24"
-1224.95203659438,"īŦĞă|Ł"
False,""
True,0
"TRUE","-249355340.818935"
"",27662
"ãƎ§ŮÐĊ",744148582.031807
0,"2065-May-07"
</v>
      </c>
      <c r="F13" s="14" t="s">
        <v>93</v>
      </c>
      <c r="G13" s="68" t="str" cm="1">
        <f t="array" aca="1" ref="G13:H52" ca="1">CSVRead(CSVContents,FALSE)</f>
        <v>12.9933206027678</v>
      </c>
      <c r="H13" s="68" t="str">
        <f ca="1"/>
        <v>-8.12082087426568</v>
      </c>
      <c r="J13" s="68" cm="1">
        <f t="array" aca="1" ref="J13:K52" ca="1">CSVRead(CSVContents,"NDBE")</f>
        <v>12.993320602767801</v>
      </c>
      <c r="K13" s="68" t="str">
        <f ca="1"/>
        <v>-8.12082087426568</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t="str">
        <f ca="1"/>
        <v/>
      </c>
      <c r="C14" s="68" t="str">
        <f ca="1"/>
        <v>-1385113.56707475</v>
      </c>
      <c r="G14" s="68" t="str">
        <f ca="1"/>
        <v/>
      </c>
      <c r="H14" s="68" t="str">
        <f ca="1"/>
        <v>-1385113.56707475</v>
      </c>
      <c r="J14" s="68" t="str">
        <f ca="1"/>
        <v/>
      </c>
      <c r="K14" s="68" t="str">
        <f ca="1"/>
        <v>-1385113.56707475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TRUE</v>
      </c>
      <c r="C15" s="68" t="b">
        <f ca="1"/>
        <v>0</v>
      </c>
      <c r="G15" s="68" t="str">
        <f ca="1"/>
        <v>TRUE</v>
      </c>
      <c r="H15" s="68" t="str">
        <f ca="1"/>
        <v>False</v>
      </c>
      <c r="J15" s="68" t="str">
        <f ca="1"/>
        <v>TRUE</v>
      </c>
      <c r="K15" s="68" t="b">
        <f ca="1"/>
        <v>0</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b">
        <f ca="1"/>
        <v>1</v>
      </c>
      <c r="C16" s="68" t="str">
        <f ca="1"/>
        <v>522448.207416967</v>
      </c>
      <c r="G16" s="68" t="str">
        <f ca="1"/>
        <v>True</v>
      </c>
      <c r="H16" s="68" t="str">
        <f ca="1"/>
        <v>522448.207416967</v>
      </c>
      <c r="J16" s="68" t="b">
        <f ca="1"/>
        <v>1</v>
      </c>
      <c r="K16" s="68" t="str">
        <f ca="1"/>
        <v>522448.207416967</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¤´²Ņ_x000D_
VäÃƀ­</v>
      </c>
      <c r="C17" s="68" t="e">
        <f ca="1"/>
        <v>#NULL!</v>
      </c>
      <c r="G17" s="68" t="str">
        <f ca="1"/>
        <v>¤´²Ņ_x000D_
VäÃƀ­</v>
      </c>
      <c r="H17" s="68" t="str">
        <f ca="1"/>
        <v>#NULL!</v>
      </c>
      <c r="J17" s="68" t="str">
        <f ca="1"/>
        <v>¤´²Ņ_x000D_
VäÃƀ­</v>
      </c>
      <c r="K17" s="68" t="e">
        <f ca="1"/>
        <v>#NULL!</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FALSE</v>
      </c>
      <c r="C18" s="68" t="e">
        <f ca="1"/>
        <v>#N/A</v>
      </c>
      <c r="G18" s="68" t="str">
        <f ca="1"/>
        <v>FALSE</v>
      </c>
      <c r="H18" s="68" t="str">
        <f ca="1"/>
        <v>#N/A</v>
      </c>
      <c r="J18" s="68" t="str">
        <f ca="1"/>
        <v>FALSE</v>
      </c>
      <c r="K18" s="68" t="e">
        <f ca="1"/>
        <v>#N/A</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2065-Jul-05</v>
      </c>
      <c r="C19" s="68" t="str">
        <f ca="1"/>
        <v/>
      </c>
      <c r="G19" s="68" t="str">
        <f ca="1"/>
        <v>2065-Jul-05</v>
      </c>
      <c r="H19" s="68" t="str">
        <f ca="1"/>
        <v/>
      </c>
      <c r="J19" s="68" t="str">
        <f ca="1"/>
        <v>2065-Jul-05</v>
      </c>
      <c r="K19" s="68" t="str">
        <f ca="1"/>
        <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f ca="1"/>
        <v>-5.6440823789974904E-3</v>
      </c>
      <c r="C20" s="68">
        <f ca="1"/>
        <v>-698053</v>
      </c>
      <c r="G20" s="68" t="str">
        <f ca="1"/>
        <v>-5.64408237899749E-03</v>
      </c>
      <c r="H20" s="68" t="str">
        <f ca="1"/>
        <v>-698053</v>
      </c>
      <c r="J20" s="68">
        <f ca="1"/>
        <v>-5.6440823789974904E-3</v>
      </c>
      <c r="K20" s="68">
        <f ca="1"/>
        <v>-698053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f ca="1"/>
        <v>0</v>
      </c>
      <c r="C21" s="68">
        <f ca="1"/>
        <v>-15275.9734027218</v>
      </c>
      <c r="G21" s="68" t="str">
        <f ca="1"/>
        <v>0</v>
      </c>
      <c r="H21" s="68" t="str">
        <f ca="1"/>
        <v>-15275.9734027218</v>
      </c>
      <c r="J21" s="68">
        <f ca="1"/>
        <v>0</v>
      </c>
      <c r="K21" s="68">
        <f ca="1"/>
        <v>-15275.9734027218</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2011-Oct-30</v>
      </c>
      <c r="C22" s="68" t="str">
        <f ca="1"/>
        <v>1971-Dec-08</v>
      </c>
      <c r="G22" s="68" t="str">
        <f ca="1"/>
        <v>2011-Oct-30</v>
      </c>
      <c r="H22" s="68" t="str">
        <f ca="1"/>
        <v>1971-Dec-08</v>
      </c>
      <c r="J22" s="68" t="str">
        <f ca="1"/>
        <v>2011-Oct-30</v>
      </c>
      <c r="K22" s="68" t="str">
        <f ca="1"/>
        <v>1971-Dec-08</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t="str">
        <f ca="1"/>
        <v>[ƍÄkĤ</v>
      </c>
      <c r="C23" s="68">
        <f ca="1"/>
        <v>-979642</v>
      </c>
      <c r="G23" s="68" t="str">
        <f ca="1"/>
        <v>[ƍÄkĤ</v>
      </c>
      <c r="H23" s="68" t="str">
        <f ca="1"/>
        <v>-979642</v>
      </c>
      <c r="J23" s="68" t="str">
        <f ca="1"/>
        <v>[ƍÄkĤ</v>
      </c>
      <c r="K23" s="68">
        <f ca="1"/>
        <v>-979642</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1977-Aug-20</v>
      </c>
      <c r="C24" s="68" t="str">
        <f ca="1"/>
        <v>2.27320766531939E-09</v>
      </c>
      <c r="G24" s="68" t="str">
        <f ca="1"/>
        <v>1977-Aug-20</v>
      </c>
      <c r="H24" s="68" t="str">
        <f ca="1"/>
        <v>2.27320766531939E-09</v>
      </c>
      <c r="J24" s="68" t="str">
        <f ca="1"/>
        <v>1977-Aug-20</v>
      </c>
      <c r="K24" s="68" t="str">
        <f ca="1"/>
        <v>2.27320766531939E-09</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1</v>
      </c>
      <c r="C25" s="68">
        <f ca="1"/>
        <v>34909</v>
      </c>
      <c r="G25" s="68" t="str">
        <f ca="1"/>
        <v>True</v>
      </c>
      <c r="H25" s="68" t="str">
        <f ca="1"/>
        <v>34909</v>
      </c>
      <c r="J25" s="68" t="b">
        <f ca="1"/>
        <v>1</v>
      </c>
      <c r="K25" s="68">
        <f ca="1"/>
        <v>34909</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-159312</v>
      </c>
      <c r="C26" s="68">
        <f ca="1"/>
        <v>0</v>
      </c>
      <c r="G26" s="68" t="str">
        <f ca="1"/>
        <v>-159312</v>
      </c>
      <c r="H26" s="68" t="str">
        <f ca="1"/>
        <v>0</v>
      </c>
      <c r="J26" s="68">
        <f ca="1"/>
        <v>-159312</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-699438</v>
      </c>
      <c r="C27" s="68" t="str">
        <f ca="1"/>
        <v/>
      </c>
      <c r="G27" s="68" t="str">
        <f ca="1"/>
        <v>-699438</v>
      </c>
      <c r="H27" s="68" t="str">
        <f ca="1"/>
        <v>#CONNECT!</v>
      </c>
      <c r="J27" s="68">
        <f ca="1"/>
        <v>-699438</v>
      </c>
      <c r="K27" s="68" t="str">
        <f ca="1"/>
        <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f ca="1"/>
        <v>814805</v>
      </c>
      <c r="C28" s="68" t="str">
        <f ca="1"/>
        <v/>
      </c>
      <c r="G28" s="68" t="str">
        <f ca="1"/>
        <v>814805</v>
      </c>
      <c r="H28" s="68" t="str">
        <f ca="1"/>
        <v/>
      </c>
      <c r="J28" s="68">
        <f ca="1"/>
        <v>814805</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b">
        <f ca="1"/>
        <v>0</v>
      </c>
      <c r="C29" s="68" t="b">
        <f ca="1"/>
        <v>0</v>
      </c>
      <c r="G29" s="68" t="str">
        <f ca="1"/>
        <v>False</v>
      </c>
      <c r="H29" s="68" t="str">
        <f ca="1"/>
        <v>False</v>
      </c>
      <c r="J29" s="68" t="b">
        <f ca="1"/>
        <v>0</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0</v>
      </c>
      <c r="C30" s="68" t="str">
        <f ca="1"/>
        <v>2036-May-01</v>
      </c>
      <c r="G30" s="68" t="str">
        <f ca="1"/>
        <v>0</v>
      </c>
      <c r="H30" s="68" t="str">
        <f ca="1"/>
        <v>2036-May-01</v>
      </c>
      <c r="J30" s="68">
        <f ca="1"/>
        <v>0</v>
      </c>
      <c r="K30" s="68" t="str">
        <f ca="1"/>
        <v>2036-May-01</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 xml:space="preserve">Here's a carriage return (ascii 13):_x000D_and here's a line feed (ascii 10):
and here's both together:_x000D_
</v>
      </c>
      <c r="C31" s="68" t="str">
        <f ca="1"/>
        <v>FALSE</v>
      </c>
      <c r="G31" s="68" t="str">
        <f ca="1"/>
        <v xml:space="preserve">Here's a carriage return (ascii 13):_x000D_and here's a line feed (ascii 10):
and here's both together:_x000D_
</v>
      </c>
      <c r="H31" s="68" t="str">
        <f ca="1"/>
        <v>FALSE</v>
      </c>
      <c r="J31" s="68" t="str">
        <f ca="1"/>
        <v xml:space="preserve">Here's a carriage return (ascii 13):_x000D_and here's a line feed (ascii 10):
and here's both together:_x000D_
</v>
      </c>
      <c r="K31" s="68" t="str">
        <f ca="1"/>
        <v>FALSE</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t="str">
        <f ca="1"/>
        <v>1988-Feb-10</v>
      </c>
      <c r="C32" s="68">
        <f ca="1"/>
        <v>890024</v>
      </c>
      <c r="G32" s="68" t="str">
        <f ca="1"/>
        <v>1988-Feb-10</v>
      </c>
      <c r="H32" s="68" t="str">
        <f ca="1"/>
        <v>890024</v>
      </c>
      <c r="J32" s="68" t="str">
        <f ca="1"/>
        <v>1988-Feb-10</v>
      </c>
      <c r="K32" s="68">
        <f ca="1"/>
        <v>890024</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FALSE</v>
      </c>
      <c r="C33" s="68" t="str">
        <f ca="1"/>
        <v>TRUE</v>
      </c>
      <c r="G33" s="68" t="str">
        <f ca="1"/>
        <v>FALSE</v>
      </c>
      <c r="H33" s="68" t="str">
        <f ca="1"/>
        <v>TRUE</v>
      </c>
      <c r="J33" s="68" t="str">
        <f ca="1"/>
        <v>FALSE</v>
      </c>
      <c r="K33" s="68" t="str">
        <f ca="1"/>
        <v>TRUE</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f ca="1"/>
        <v>807113</v>
      </c>
      <c r="C34" s="68" t="str">
        <f ca="1"/>
        <v>1998-Jan-08</v>
      </c>
      <c r="G34" s="68" t="str">
        <f ca="1"/>
        <v>807113</v>
      </c>
      <c r="H34" s="68" t="str">
        <f ca="1"/>
        <v>1998-Jan-08</v>
      </c>
      <c r="J34" s="68">
        <f ca="1"/>
        <v>807113</v>
      </c>
      <c r="K34" s="68" t="str">
        <f ca="1"/>
        <v>1998-Jan-08</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str">
        <f ca="1"/>
        <v>TRUE</v>
      </c>
      <c r="C35" s="68">
        <f ca="1"/>
        <v>3.0457847303441899E-4</v>
      </c>
      <c r="G35" s="68" t="str">
        <f ca="1"/>
        <v>TRUE</v>
      </c>
      <c r="H35" s="68" t="str">
        <f ca="1"/>
        <v>3.04578473034419E-04</v>
      </c>
      <c r="J35" s="68" t="str">
        <f ca="1"/>
        <v>TRUE</v>
      </c>
      <c r="K35" s="68">
        <f ca="1"/>
        <v>3.0457847303441899E-4</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b">
        <f ca="1"/>
        <v>0</v>
      </c>
      <c r="C36" s="68" t="str">
        <f ca="1"/>
        <v>FALSE</v>
      </c>
      <c r="G36" s="68" t="str">
        <f ca="1"/>
        <v>False</v>
      </c>
      <c r="H36" s="68" t="str">
        <f ca="1"/>
        <v>FALSE</v>
      </c>
      <c r="J36" s="68" t="b">
        <f ca="1"/>
        <v>0</v>
      </c>
      <c r="K36" s="68" t="str">
        <f ca="1"/>
        <v>FALSE</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t="b">
        <f ca="1"/>
        <v>1</v>
      </c>
      <c r="G37" s="68" t="str">
        <f ca="1"/>
        <v>TRUE</v>
      </c>
      <c r="H37" s="68" t="str">
        <f ca="1"/>
        <v>True</v>
      </c>
      <c r="J37" s="68" t="str">
        <f ca="1"/>
        <v>TRUE</v>
      </c>
      <c r="K37" s="68" t="b">
        <f ca="1"/>
        <v>1</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477039</v>
      </c>
      <c r="C38" s="68">
        <f ca="1"/>
        <v>0</v>
      </c>
      <c r="G38" s="68" t="str">
        <f ca="1"/>
        <v>477039</v>
      </c>
      <c r="H38" s="68" t="str">
        <f ca="1"/>
        <v>0</v>
      </c>
      <c r="J38" s="68">
        <f ca="1"/>
        <v>477039</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-5.65315767017502E-2</v>
      </c>
      <c r="C39" s="68" t="str">
        <f ca="1"/>
        <v>¢dƈźÛDıā_x000D_
űč#]N³ŊŒ</v>
      </c>
      <c r="G39" s="68" t="str">
        <f ca="1"/>
        <v>-5.65315767017502E-02</v>
      </c>
      <c r="H39" s="68" t="str">
        <f ca="1"/>
        <v>¢dƈźÛDıā_x000D_
űč#]N³ŊŒ</v>
      </c>
      <c r="J39" s="68">
        <f ca="1"/>
        <v>-5.65315767017502E-2</v>
      </c>
      <c r="K39" s="68" t="str">
        <f ca="1"/>
        <v>¢dƈźÛDıā_x000D_
űč#]N³ŊŒ</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-9.3893955707314701E-4</v>
      </c>
      <c r="C40" s="68">
        <f ca="1"/>
        <v>30150</v>
      </c>
      <c r="G40" s="68" t="str">
        <f ca="1"/>
        <v>-9.38939557073147E-04</v>
      </c>
      <c r="H40" s="68" t="str">
        <f ca="1"/>
        <v>30150</v>
      </c>
      <c r="J40" s="68">
        <f ca="1"/>
        <v>-9.3893955707314701E-4</v>
      </c>
      <c r="K40" s="68">
        <f ca="1"/>
        <v>30150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DŤŵóÍę3ťĞŕ</v>
      </c>
      <c r="C41" s="68">
        <f ca="1"/>
        <v>0</v>
      </c>
      <c r="G41" s="68" t="str">
        <f ca="1"/>
        <v>DŤŵóÍę3ťĞŕ</v>
      </c>
      <c r="H41" s="68" t="str">
        <f ca="1"/>
        <v>0</v>
      </c>
      <c r="J41" s="68" t="str">
        <f ca="1"/>
        <v>DŤŵóÍę3ťĞŕ</v>
      </c>
      <c r="K41" s="68">
        <f ca="1"/>
        <v>0</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f ca="1"/>
        <v>6786751.4015374696</v>
      </c>
      <c r="C42" s="68" t="str">
        <f ca="1"/>
        <v/>
      </c>
      <c r="G42" s="68" t="str">
        <f ca="1"/>
        <v>6786751.40153747</v>
      </c>
      <c r="H42" s="68" t="str">
        <f ca="1"/>
        <v/>
      </c>
      <c r="J42" s="68">
        <f ca="1"/>
        <v>6786751.4015374696</v>
      </c>
      <c r="K42" s="68" t="str">
        <f ca="1"/>
        <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Ěß"ŸĔů5¦ŚLV:</v>
      </c>
      <c r="C43" s="68" t="str">
        <f ca="1"/>
        <v>hs9bĄžjSŸĜq</v>
      </c>
      <c r="G43" s="68" t="str">
        <f ca="1"/>
        <v>Ěß"ŸĔů5¦ŚLV:</v>
      </c>
      <c r="H43" s="68" t="str">
        <f ca="1"/>
        <v>hs9bĄžjSŸĜq</v>
      </c>
      <c r="J43" s="68" t="str">
        <f ca="1"/>
        <v>Ěß"ŸĔů5¦ŚLV:</v>
      </c>
      <c r="K43" s="68" t="str">
        <f ca="1"/>
        <v>hs9bĄžjSŸĜq</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0</v>
      </c>
      <c r="C44" s="68">
        <f ca="1"/>
        <v>30117</v>
      </c>
      <c r="G44" s="68" t="str">
        <f ca="1"/>
        <v>0</v>
      </c>
      <c r="H44" s="68" t="str">
        <f ca="1"/>
        <v>30117</v>
      </c>
      <c r="J44" s="68">
        <f ca="1"/>
        <v>0</v>
      </c>
      <c r="K44" s="68">
        <f ca="1"/>
        <v>30117</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1986-Jul-24</v>
      </c>
      <c r="G45" s="68" t="str">
        <f ca="1"/>
        <v/>
      </c>
      <c r="H45" s="68" t="str">
        <f ca="1"/>
        <v>1986-Jul-24</v>
      </c>
      <c r="J45" s="68" t="str">
        <f ca="1"/>
        <v/>
      </c>
      <c r="K45" s="68" t="str">
        <f ca="1"/>
        <v>1986-Jul-24</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f ca="1"/>
        <v>-1224.9520365943799</v>
      </c>
      <c r="C46" s="68" t="str">
        <f ca="1"/>
        <v>īŦĞă|Ł</v>
      </c>
      <c r="G46" s="68" t="str">
        <f ca="1"/>
        <v>-1224.95203659438</v>
      </c>
      <c r="H46" s="68" t="str">
        <f ca="1"/>
        <v>īŦĞă|Ł</v>
      </c>
      <c r="J46" s="68">
        <f ca="1"/>
        <v>-1224.9520365943799</v>
      </c>
      <c r="K46" s="68" t="str">
        <f ca="1"/>
        <v>īŦĞă|Ł</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b">
        <f ca="1"/>
        <v>0</v>
      </c>
      <c r="C47" s="68" t="str">
        <f ca="1"/>
        <v/>
      </c>
      <c r="G47" s="68" t="str">
        <f ca="1"/>
        <v>False</v>
      </c>
      <c r="H47" s="68" t="str">
        <f ca="1"/>
        <v/>
      </c>
      <c r="J47" s="68" t="b">
        <f ca="1"/>
        <v>0</v>
      </c>
      <c r="K47" s="68" t="str">
        <f ca="1"/>
        <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b">
        <f ca="1"/>
        <v>1</v>
      </c>
      <c r="C48" s="68">
        <f ca="1"/>
        <v>0</v>
      </c>
      <c r="G48" s="68" t="str">
        <f ca="1"/>
        <v>True</v>
      </c>
      <c r="H48" s="68" t="str">
        <f ca="1"/>
        <v>0</v>
      </c>
      <c r="J48" s="68" t="b">
        <f ca="1"/>
        <v>1</v>
      </c>
      <c r="K48" s="68">
        <f ca="1"/>
        <v>0</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TRUE</v>
      </c>
      <c r="C49" s="68" t="str">
        <f ca="1"/>
        <v>-249355340.818935</v>
      </c>
      <c r="G49" s="68" t="str">
        <f ca="1"/>
        <v>TRUE</v>
      </c>
      <c r="H49" s="68" t="str">
        <f ca="1"/>
        <v>-249355340.818935</v>
      </c>
      <c r="J49" s="68" t="str">
        <f ca="1"/>
        <v>TRUE</v>
      </c>
      <c r="K49" s="68" t="str">
        <f ca="1"/>
        <v>-249355340.818935</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str">
        <f ca="1"/>
        <v/>
      </c>
      <c r="C50" s="68">
        <f ca="1"/>
        <v>27662</v>
      </c>
      <c r="G50" s="68" t="str">
        <f ca="1"/>
        <v/>
      </c>
      <c r="H50" s="68" t="str">
        <f ca="1"/>
        <v>27662</v>
      </c>
      <c r="J50" s="68" t="str">
        <f ca="1"/>
        <v/>
      </c>
      <c r="K50" s="68">
        <f ca="1"/>
        <v>27662</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ãƎ§ŮÐĊ</v>
      </c>
      <c r="C51" s="68">
        <f ca="1"/>
        <v>744148582.03180695</v>
      </c>
      <c r="G51" s="68" t="str">
        <f ca="1"/>
        <v>ãƎ§ŮÐĊ</v>
      </c>
      <c r="H51" s="68" t="str">
        <f ca="1"/>
        <v>744148582.031807</v>
      </c>
      <c r="J51" s="68" t="str">
        <f ca="1"/>
        <v>ãƎ§ŮÐĊ</v>
      </c>
      <c r="K51" s="68">
        <f ca="1"/>
        <v>744148582.03180695</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f ca="1"/>
        <v>0</v>
      </c>
      <c r="C52" s="68" t="str">
        <f ca="1"/>
        <v>2065-May-07</v>
      </c>
      <c r="G52" s="68" t="str">
        <f ca="1"/>
        <v>0</v>
      </c>
      <c r="H52" s="68" t="str">
        <f ca="1"/>
        <v>2065-May-07</v>
      </c>
      <c r="J52" s="68">
        <f ca="1"/>
        <v>0</v>
      </c>
      <c r="K52" s="68" t="str">
        <f ca="1"/>
        <v>2065-May-07</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566</v>
      </c>
    </row>
    <row r="3" spans="2:21" x14ac:dyDescent="0.45">
      <c r="B3" s="3" t="s">
        <v>565</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546</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580</v>
      </c>
      <c r="C4" s="46">
        <v>1</v>
      </c>
      <c r="I4" s="35" t="s">
        <v>239</v>
      </c>
      <c r="J4">
        <v>200</v>
      </c>
      <c r="AF4" s="34"/>
      <c r="AG4" s="34"/>
      <c r="AH4" s="34"/>
    </row>
    <row r="5" spans="2:41" x14ac:dyDescent="0.45">
      <c r="B5" s="35" t="s">
        <v>237</v>
      </c>
      <c r="C5">
        <f ca="1">MATCH(TestNo,Tests[TestNo],0)</f>
        <v>1</v>
      </c>
      <c r="I5" s="35" t="s">
        <v>240</v>
      </c>
      <c r="J5">
        <v>0</v>
      </c>
      <c r="K5" s="3" t="s">
        <v>568</v>
      </c>
      <c r="AF5" s="34"/>
      <c r="AG5" s="34"/>
      <c r="AH5" s="34"/>
    </row>
    <row r="6" spans="2:41" x14ac:dyDescent="0.45">
      <c r="I6" s="35" t="s">
        <v>327</v>
      </c>
      <c r="J6">
        <v>3</v>
      </c>
    </row>
    <row r="7" spans="2:41" x14ac:dyDescent="0.45">
      <c r="N7" s="35"/>
      <c r="AB7" s="57"/>
    </row>
    <row r="8" spans="2:41" x14ac:dyDescent="0.45">
      <c r="B8" s="111" t="str">
        <f>B14</f>
        <v>File Size</v>
      </c>
      <c r="C8" s="111" t="s">
        <v>580</v>
      </c>
      <c r="D8" s="111" t="str">
        <f t="shared" ref="D8:U8" si="0">D14</f>
        <v>FileName</v>
      </c>
      <c r="E8" s="111" t="str">
        <f t="shared" si="0"/>
        <v>ConvertTypes</v>
      </c>
      <c r="F8" s="111" t="str">
        <f t="shared" si="0"/>
        <v>Delimiter</v>
      </c>
      <c r="G8" s="111" t="str">
        <f t="shared" si="0"/>
        <v>IgnoreRepeated</v>
      </c>
      <c r="H8" s="111" t="str">
        <f t="shared" si="0"/>
        <v>DateFormat</v>
      </c>
      <c r="I8" s="111" t="str">
        <f t="shared" si="0"/>
        <v>Comment</v>
      </c>
      <c r="J8" s="111" t="str">
        <f t="shared" si="0"/>
        <v>IgnoreEmptyLines</v>
      </c>
      <c r="K8" s="111" t="str">
        <f t="shared" si="0"/>
        <v>HeaderRowNum</v>
      </c>
      <c r="L8" s="111" t="str">
        <f t="shared" si="0"/>
        <v>SkipToRow</v>
      </c>
      <c r="M8" s="111" t="str">
        <f t="shared" si="0"/>
        <v>SkipToCol</v>
      </c>
      <c r="N8" s="111" t="str">
        <f t="shared" si="0"/>
        <v>NumRows</v>
      </c>
      <c r="O8" s="111" t="str">
        <f t="shared" si="0"/>
        <v>NumCols</v>
      </c>
      <c r="P8" s="111" t="str">
        <f t="shared" si="0"/>
        <v>TrueStrings</v>
      </c>
      <c r="Q8" s="111" t="str">
        <f t="shared" si="0"/>
        <v>FalseStrings</v>
      </c>
      <c r="R8" s="111" t="str">
        <f t="shared" si="0"/>
        <v>MissingStrings</v>
      </c>
      <c r="S8" s="111" t="str">
        <f t="shared" si="0"/>
        <v>Encoding</v>
      </c>
      <c r="T8" s="111" t="str">
        <f t="shared" si="0"/>
        <v>DecimalSeparator</v>
      </c>
      <c r="U8" s="111" t="str">
        <f t="shared" si="0"/>
        <v>Notes</v>
      </c>
      <c r="V8" s="64" t="str" cm="1">
        <f t="array" aca="1" ref="V8:V215" ca="1">fill(" ",ROWS(Tests[TestNo])+6,1)</f>
        <v xml:space="preserve"> </v>
      </c>
      <c r="AB8" s="57"/>
    </row>
    <row r="9" spans="2:41" ht="14.25" customHeight="1" x14ac:dyDescent="0.45">
      <c r="B9" s="111"/>
      <c r="C9" s="111"/>
      <c r="D9" s="111"/>
      <c r="E9" s="111"/>
      <c r="F9" s="111"/>
      <c r="G9" s="111"/>
      <c r="H9" s="111"/>
      <c r="I9" s="111"/>
      <c r="J9" s="111"/>
      <c r="K9" s="111"/>
      <c r="L9" s="111"/>
      <c r="M9" s="111"/>
      <c r="N9" s="111"/>
      <c r="O9" s="111"/>
      <c r="P9" s="111"/>
      <c r="Q9" s="111"/>
      <c r="R9" s="111"/>
      <c r="S9" s="111"/>
      <c r="T9" s="111"/>
      <c r="U9" s="111"/>
      <c r="V9" s="64" t="str">
        <f ca="1"/>
        <v xml:space="preserve"> </v>
      </c>
      <c r="AA9" s="56"/>
      <c r="AB9" s="57"/>
    </row>
    <row r="10" spans="2:41" ht="14.25" customHeight="1" x14ac:dyDescent="0.45">
      <c r="B10" s="111"/>
      <c r="C10" s="111"/>
      <c r="D10" s="111"/>
      <c r="E10" s="111"/>
      <c r="F10" s="111"/>
      <c r="G10" s="111"/>
      <c r="H10" s="111"/>
      <c r="I10" s="111"/>
      <c r="J10" s="111"/>
      <c r="K10" s="111"/>
      <c r="L10" s="111"/>
      <c r="M10" s="111"/>
      <c r="N10" s="111"/>
      <c r="O10" s="111"/>
      <c r="P10" s="111"/>
      <c r="Q10" s="111"/>
      <c r="R10" s="111"/>
      <c r="S10" s="111"/>
      <c r="T10" s="111"/>
      <c r="U10" s="111"/>
      <c r="V10" s="64" t="str">
        <f ca="1"/>
        <v xml:space="preserve"> </v>
      </c>
      <c r="AA10" s="56"/>
      <c r="AB10" s="57"/>
    </row>
    <row r="11" spans="2:41" x14ac:dyDescent="0.45">
      <c r="B11" s="111"/>
      <c r="C11" s="111"/>
      <c r="D11" s="111"/>
      <c r="E11" s="111"/>
      <c r="F11" s="111"/>
      <c r="G11" s="111"/>
      <c r="H11" s="111"/>
      <c r="I11" s="111"/>
      <c r="J11" s="111"/>
      <c r="K11" s="111"/>
      <c r="L11" s="111"/>
      <c r="M11" s="111"/>
      <c r="N11" s="111"/>
      <c r="O11" s="111"/>
      <c r="P11" s="111"/>
      <c r="Q11" s="111"/>
      <c r="R11" s="111"/>
      <c r="S11" s="111"/>
      <c r="T11" s="111"/>
      <c r="U11" s="111"/>
      <c r="V11" s="64" t="str">
        <f ca="1"/>
        <v xml:space="preserve"> </v>
      </c>
      <c r="AB11" s="57"/>
    </row>
    <row r="12" spans="2:41" x14ac:dyDescent="0.45">
      <c r="B12" s="111"/>
      <c r="C12" s="111"/>
      <c r="D12" s="111"/>
      <c r="E12" s="111"/>
      <c r="F12" s="111"/>
      <c r="G12" s="111"/>
      <c r="H12" s="111"/>
      <c r="I12" s="111"/>
      <c r="J12" s="111"/>
      <c r="K12" s="111"/>
      <c r="L12" s="111"/>
      <c r="M12" s="111"/>
      <c r="N12" s="111"/>
      <c r="O12" s="111"/>
      <c r="P12" s="111"/>
      <c r="Q12" s="111"/>
      <c r="R12" s="111"/>
      <c r="S12" s="111"/>
      <c r="T12" s="111"/>
      <c r="U12" s="111"/>
      <c r="V12" s="64" t="str">
        <f ca="1"/>
        <v xml:space="preserve"> </v>
      </c>
      <c r="AB12" s="57"/>
    </row>
    <row r="13" spans="2:41" x14ac:dyDescent="0.45">
      <c r="B13" s="112"/>
      <c r="C13" s="112"/>
      <c r="D13" s="112"/>
      <c r="E13" s="112"/>
      <c r="F13" s="112"/>
      <c r="G13" s="112"/>
      <c r="H13" s="112"/>
      <c r="I13" s="112"/>
      <c r="J13" s="112"/>
      <c r="K13" s="112"/>
      <c r="L13" s="112"/>
      <c r="M13" s="112"/>
      <c r="N13" s="112"/>
      <c r="O13" s="112"/>
      <c r="P13" s="112"/>
      <c r="Q13" s="112"/>
      <c r="R13" s="112"/>
      <c r="S13" s="112"/>
      <c r="T13" s="112"/>
      <c r="U13" s="112"/>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580</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534</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611</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611</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602</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618</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619</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620</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522</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523</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524</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525</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526</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527</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528</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522</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529</v>
      </c>
      <c r="E181" s="31" t="b">
        <v>1</v>
      </c>
      <c r="F181" s="33"/>
      <c r="G181" s="33"/>
      <c r="H181" s="33" t="s">
        <v>530</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531</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532</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533</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535</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536</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537</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538</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539</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541</v>
      </c>
      <c r="E190" s="33" t="s">
        <v>542</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543</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570</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581</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587</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594</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605</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606</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607</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608</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609</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602</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602</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625</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625</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632</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626</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627</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628</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629</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630</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631</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640</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640</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545</v>
      </c>
    </row>
    <row r="3" spans="1:1" x14ac:dyDescent="0.45">
      <c r="A3" t="s">
        <v>599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604</v>
      </c>
      <c r="M4" s="14" t="s">
        <v>549</v>
      </c>
    </row>
    <row r="5" spans="1:14" x14ac:dyDescent="0.45">
      <c r="M5" t="s">
        <v>504</v>
      </c>
    </row>
    <row r="6" spans="1:14" ht="42.75" x14ac:dyDescent="0.45">
      <c r="A6" s="12" t="s">
        <v>10</v>
      </c>
      <c r="B6" s="12" t="s">
        <v>11</v>
      </c>
      <c r="C6" s="12" t="s">
        <v>12</v>
      </c>
      <c r="D6" s="12" t="s">
        <v>13</v>
      </c>
      <c r="E6" s="13" t="s">
        <v>690</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548</v>
      </c>
      <c r="N31" s="56">
        <f ca="1">C28*D28/E28</f>
        <v>710425.92367464525</v>
      </c>
    </row>
    <row r="32" spans="1:14" x14ac:dyDescent="0.45">
      <c r="I32" s="56"/>
      <c r="J32" s="56"/>
      <c r="K32" s="56"/>
      <c r="L32" s="56"/>
      <c r="M32" t="s">
        <v>554</v>
      </c>
    </row>
    <row r="33" spans="1:14" ht="42.75" x14ac:dyDescent="0.45">
      <c r="A33" s="12" t="s">
        <v>10</v>
      </c>
      <c r="B33" s="12" t="s">
        <v>11</v>
      </c>
      <c r="C33" s="12" t="s">
        <v>12</v>
      </c>
      <c r="D33" s="12" t="s">
        <v>13</v>
      </c>
      <c r="E33" s="13" t="s">
        <v>690</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547</v>
      </c>
    </row>
    <row r="59" spans="1:14" x14ac:dyDescent="0.45">
      <c r="I59" s="56"/>
      <c r="J59" s="56"/>
      <c r="K59" s="56"/>
      <c r="L59" s="56"/>
      <c r="M59" t="s">
        <v>555</v>
      </c>
    </row>
    <row r="60" spans="1:14" ht="42.75" x14ac:dyDescent="0.45">
      <c r="A60" s="12" t="s">
        <v>10</v>
      </c>
      <c r="B60" s="12" t="s">
        <v>11</v>
      </c>
      <c r="C60" s="12" t="s">
        <v>12</v>
      </c>
      <c r="D60" s="12" t="s">
        <v>13</v>
      </c>
      <c r="E60" s="13" t="s">
        <v>690</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550</v>
      </c>
    </row>
    <row r="86" spans="1:14" x14ac:dyDescent="0.45">
      <c r="I86" s="56"/>
      <c r="J86" s="56"/>
      <c r="K86" s="56"/>
      <c r="L86" s="56"/>
      <c r="M86" t="s">
        <v>556</v>
      </c>
    </row>
    <row r="87" spans="1:14" ht="42.75" x14ac:dyDescent="0.45">
      <c r="A87" s="12" t="s">
        <v>10</v>
      </c>
      <c r="B87" s="12" t="s">
        <v>11</v>
      </c>
      <c r="C87" s="12" t="s">
        <v>12</v>
      </c>
      <c r="D87" s="12" t="s">
        <v>13</v>
      </c>
      <c r="E87" s="13" t="s">
        <v>690</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551</v>
      </c>
    </row>
    <row r="113" spans="1:14" x14ac:dyDescent="0.45">
      <c r="I113" s="56"/>
      <c r="J113" s="56"/>
      <c r="K113" s="56"/>
      <c r="L113" s="56"/>
      <c r="M113" t="s">
        <v>557</v>
      </c>
    </row>
    <row r="114" spans="1:14" ht="42.75" x14ac:dyDescent="0.45">
      <c r="A114" s="12" t="s">
        <v>10</v>
      </c>
      <c r="B114" s="12" t="s">
        <v>11</v>
      </c>
      <c r="C114" s="12" t="s">
        <v>12</v>
      </c>
      <c r="D114" s="12" t="s">
        <v>13</v>
      </c>
      <c r="E114" s="13" t="s">
        <v>690</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552</v>
      </c>
    </row>
    <row r="140" spans="1:14" x14ac:dyDescent="0.45">
      <c r="I140" s="56"/>
      <c r="J140" s="56"/>
      <c r="K140" s="56"/>
      <c r="L140" s="56"/>
      <c r="M140" t="s">
        <v>558</v>
      </c>
    </row>
    <row r="141" spans="1:14" ht="42.75" x14ac:dyDescent="0.45">
      <c r="A141" s="12" t="s">
        <v>10</v>
      </c>
      <c r="B141" s="12" t="s">
        <v>11</v>
      </c>
      <c r="C141" s="12" t="s">
        <v>12</v>
      </c>
      <c r="D141" s="12" t="s">
        <v>13</v>
      </c>
      <c r="E141" s="13" t="s">
        <v>690</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553</v>
      </c>
    </row>
    <row r="167" spans="1:14" ht="57" x14ac:dyDescent="0.45">
      <c r="I167" s="56"/>
      <c r="J167" s="56"/>
      <c r="K167" s="56"/>
      <c r="L167" s="56"/>
      <c r="M167" s="65" t="s">
        <v>559</v>
      </c>
    </row>
    <row r="168" spans="1:14" ht="42.75" x14ac:dyDescent="0.45">
      <c r="A168" s="12" t="s">
        <v>10</v>
      </c>
      <c r="B168" s="12" t="s">
        <v>11</v>
      </c>
      <c r="C168" s="12" t="s">
        <v>12</v>
      </c>
      <c r="D168" s="12" t="s">
        <v>13</v>
      </c>
      <c r="E168" s="13" t="s">
        <v>690</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687</v>
      </c>
      <c r="P2" s="56"/>
    </row>
    <row r="4" spans="1:16" x14ac:dyDescent="0.45">
      <c r="A4" s="14" t="s">
        <v>683</v>
      </c>
      <c r="H4" s="55" t="s">
        <v>684</v>
      </c>
      <c r="I4" s="55" t="s">
        <v>685</v>
      </c>
      <c r="O4" s="14" t="s">
        <v>549</v>
      </c>
    </row>
    <row r="5" spans="1:16" x14ac:dyDescent="0.45">
      <c r="O5" t="s">
        <v>504</v>
      </c>
    </row>
    <row r="6" spans="1:16" ht="42.75" x14ac:dyDescent="0.45">
      <c r="A6" s="12" t="s">
        <v>10</v>
      </c>
      <c r="B6" s="12" t="s">
        <v>11</v>
      </c>
      <c r="C6" s="12" t="s">
        <v>12</v>
      </c>
      <c r="D6" s="12" t="s">
        <v>13</v>
      </c>
      <c r="E6" s="13" t="s">
        <v>689</v>
      </c>
      <c r="F6" s="13" t="s">
        <v>374</v>
      </c>
      <c r="G6" s="13" t="s">
        <v>375</v>
      </c>
      <c r="H6" s="13" t="s">
        <v>376</v>
      </c>
      <c r="I6" s="13" t="s">
        <v>686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548</v>
      </c>
      <c r="P31" s="56">
        <f>C28*D28/E28</f>
        <v>521313.10721184569</v>
      </c>
    </row>
    <row r="32" spans="1:16" x14ac:dyDescent="0.45">
      <c r="J32" s="56"/>
      <c r="K32" s="56"/>
      <c r="L32" s="56"/>
      <c r="M32" s="56"/>
      <c r="N32" s="56"/>
      <c r="O32" t="s">
        <v>554</v>
      </c>
    </row>
    <row r="33" spans="1:16" ht="42.75" x14ac:dyDescent="0.45">
      <c r="A33" s="12" t="s">
        <v>10</v>
      </c>
      <c r="B33" s="12" t="s">
        <v>11</v>
      </c>
      <c r="C33" s="12" t="s">
        <v>12</v>
      </c>
      <c r="D33" s="12" t="s">
        <v>13</v>
      </c>
      <c r="E33" s="13" t="s">
        <v>689</v>
      </c>
      <c r="F33" s="13" t="s">
        <v>374</v>
      </c>
      <c r="G33" s="13" t="s">
        <v>375</v>
      </c>
      <c r="H33" s="13" t="s">
        <v>376</v>
      </c>
      <c r="I33" s="13" t="s">
        <v>686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547</v>
      </c>
    </row>
    <row r="59" spans="1:16" x14ac:dyDescent="0.45">
      <c r="J59" s="56"/>
      <c r="K59" s="56"/>
      <c r="L59" s="56"/>
      <c r="M59" s="56"/>
      <c r="N59" s="56"/>
      <c r="O59" t="s">
        <v>555</v>
      </c>
    </row>
    <row r="60" spans="1:16" ht="42.75" x14ac:dyDescent="0.45">
      <c r="A60" s="12" t="s">
        <v>10</v>
      </c>
      <c r="B60" s="12" t="s">
        <v>11</v>
      </c>
      <c r="C60" s="12" t="s">
        <v>12</v>
      </c>
      <c r="D60" s="12" t="s">
        <v>13</v>
      </c>
      <c r="E60" s="13" t="s">
        <v>689</v>
      </c>
      <c r="F60" s="13" t="s">
        <v>374</v>
      </c>
      <c r="G60" s="13" t="s">
        <v>375</v>
      </c>
      <c r="H60" s="13" t="s">
        <v>376</v>
      </c>
      <c r="I60" s="13" t="s">
        <v>686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550</v>
      </c>
    </row>
    <row r="86" spans="1:16" x14ac:dyDescent="0.45">
      <c r="J86" s="56"/>
      <c r="K86" s="56"/>
      <c r="L86" s="56"/>
      <c r="M86" s="56"/>
      <c r="N86" s="56"/>
      <c r="O86" t="s">
        <v>556</v>
      </c>
    </row>
    <row r="87" spans="1:16" ht="42.75" x14ac:dyDescent="0.45">
      <c r="A87" s="12" t="s">
        <v>10</v>
      </c>
      <c r="B87" s="12" t="s">
        <v>11</v>
      </c>
      <c r="C87" s="12" t="s">
        <v>12</v>
      </c>
      <c r="D87" s="12" t="s">
        <v>13</v>
      </c>
      <c r="E87" s="13" t="s">
        <v>689</v>
      </c>
      <c r="F87" s="13" t="s">
        <v>374</v>
      </c>
      <c r="G87" s="13" t="s">
        <v>375</v>
      </c>
      <c r="H87" s="13" t="s">
        <v>376</v>
      </c>
      <c r="I87" s="13" t="s">
        <v>686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551</v>
      </c>
    </row>
    <row r="113" spans="1:16" x14ac:dyDescent="0.45">
      <c r="J113" s="56"/>
      <c r="K113" s="56"/>
      <c r="L113" s="56"/>
      <c r="M113" s="56"/>
      <c r="N113" s="56"/>
      <c r="O113" t="s">
        <v>557</v>
      </c>
    </row>
    <row r="114" spans="1:16" ht="42.75" x14ac:dyDescent="0.45">
      <c r="A114" s="12" t="s">
        <v>10</v>
      </c>
      <c r="B114" s="12" t="s">
        <v>11</v>
      </c>
      <c r="C114" s="12" t="s">
        <v>12</v>
      </c>
      <c r="D114" s="12" t="s">
        <v>13</v>
      </c>
      <c r="E114" s="13" t="s">
        <v>689</v>
      </c>
      <c r="F114" s="13" t="s">
        <v>374</v>
      </c>
      <c r="G114" s="13" t="s">
        <v>375</v>
      </c>
      <c r="H114" s="13" t="s">
        <v>376</v>
      </c>
      <c r="I114" s="13" t="s">
        <v>686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552</v>
      </c>
    </row>
    <row r="140" spans="1:16" x14ac:dyDescent="0.45">
      <c r="J140" s="56"/>
      <c r="K140" s="56"/>
      <c r="L140" s="56"/>
      <c r="M140" s="56"/>
      <c r="N140" s="56"/>
      <c r="O140" t="s">
        <v>558</v>
      </c>
    </row>
    <row r="141" spans="1:16" ht="42.75" x14ac:dyDescent="0.45">
      <c r="A141" s="12" t="s">
        <v>10</v>
      </c>
      <c r="B141" s="12" t="s">
        <v>11</v>
      </c>
      <c r="C141" s="12" t="s">
        <v>12</v>
      </c>
      <c r="D141" s="12" t="s">
        <v>13</v>
      </c>
      <c r="E141" s="13" t="s">
        <v>689</v>
      </c>
      <c r="F141" s="13" t="s">
        <v>374</v>
      </c>
      <c r="G141" s="13" t="s">
        <v>375</v>
      </c>
      <c r="H141" s="13" t="s">
        <v>376</v>
      </c>
      <c r="I141" s="13" t="s">
        <v>686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553</v>
      </c>
    </row>
    <row r="167" spans="1:16" ht="57" x14ac:dyDescent="0.45">
      <c r="J167" s="56"/>
      <c r="K167" s="56"/>
      <c r="L167" s="56"/>
      <c r="M167" s="56"/>
      <c r="N167" s="56"/>
      <c r="O167" s="65" t="s">
        <v>559</v>
      </c>
    </row>
    <row r="168" spans="1:16" ht="42.75" x14ac:dyDescent="0.45">
      <c r="A168" s="12" t="s">
        <v>10</v>
      </c>
      <c r="B168" s="12" t="s">
        <v>11</v>
      </c>
      <c r="C168" s="12" t="s">
        <v>12</v>
      </c>
      <c r="D168" s="12" t="s">
        <v>13</v>
      </c>
      <c r="E168" s="13" t="s">
        <v>689</v>
      </c>
      <c r="F168" s="13" t="s">
        <v>374</v>
      </c>
      <c r="G168" s="13" t="s">
        <v>375</v>
      </c>
      <c r="H168" s="13" t="s">
        <v>376</v>
      </c>
      <c r="I168" s="13" t="s">
        <v>686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688</v>
      </c>
      <c r="M4" s="14" t="s">
        <v>549</v>
      </c>
    </row>
    <row r="5" spans="1:14" x14ac:dyDescent="0.45">
      <c r="M5" t="s">
        <v>504</v>
      </c>
    </row>
    <row r="6" spans="1:14" ht="42.75" x14ac:dyDescent="0.45">
      <c r="A6" s="12" t="s">
        <v>10</v>
      </c>
      <c r="B6" s="12" t="s">
        <v>11</v>
      </c>
      <c r="C6" s="12" t="s">
        <v>12</v>
      </c>
      <c r="D6" s="12" t="s">
        <v>13</v>
      </c>
      <c r="E6" s="13" t="s">
        <v>689</v>
      </c>
      <c r="F6" s="13" t="s">
        <v>374</v>
      </c>
      <c r="G6" s="13" t="s">
        <v>375</v>
      </c>
      <c r="H6" s="13" t="s">
        <v>376</v>
      </c>
      <c r="I6" s="13" t="str" cm="1">
        <f t="array" aca="1" ref="I6:L6" ca="1">"NCalls"&amp;CHAR(10)&amp;E6:H6</f>
        <v>NCalls
CSVRead
v0.1</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548</v>
      </c>
      <c r="N31" s="93">
        <f ca="1">C28*D28/E28</f>
        <v>423205.58426245005</v>
      </c>
    </row>
    <row r="32" spans="1:14" x14ac:dyDescent="0.45">
      <c r="I32" s="93"/>
      <c r="J32" s="93"/>
      <c r="K32" s="93"/>
      <c r="L32" s="93"/>
      <c r="M32" t="s">
        <v>554</v>
      </c>
    </row>
    <row r="33" spans="1:14" ht="42.75" x14ac:dyDescent="0.45">
      <c r="A33" s="12" t="s">
        <v>10</v>
      </c>
      <c r="B33" s="12" t="s">
        <v>11</v>
      </c>
      <c r="C33" s="12" t="s">
        <v>12</v>
      </c>
      <c r="D33" s="12" t="s">
        <v>13</v>
      </c>
      <c r="E33" s="13" t="s">
        <v>689</v>
      </c>
      <c r="F33" s="13" t="s">
        <v>374</v>
      </c>
      <c r="G33" s="13" t="s">
        <v>375</v>
      </c>
      <c r="H33" s="13" t="s">
        <v>376</v>
      </c>
      <c r="I33" s="13" t="str" cm="1">
        <f t="array" aca="1" ref="I33:L33" ca="1">"NCalls"&amp;CHAR(10)&amp;E33:H33</f>
        <v>NCalls
CSVRead
v0.1</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547</v>
      </c>
    </row>
    <row r="59" spans="1:14" x14ac:dyDescent="0.45">
      <c r="I59" s="93"/>
      <c r="J59" s="93"/>
      <c r="K59" s="93"/>
      <c r="L59" s="93"/>
      <c r="M59" t="s">
        <v>555</v>
      </c>
    </row>
    <row r="60" spans="1:14" ht="42.75" x14ac:dyDescent="0.45">
      <c r="A60" s="12" t="s">
        <v>10</v>
      </c>
      <c r="B60" s="12" t="s">
        <v>11</v>
      </c>
      <c r="C60" s="12" t="s">
        <v>12</v>
      </c>
      <c r="D60" s="12" t="s">
        <v>13</v>
      </c>
      <c r="E60" s="13" t="s">
        <v>689</v>
      </c>
      <c r="F60" s="13" t="s">
        <v>374</v>
      </c>
      <c r="G60" s="13" t="s">
        <v>375</v>
      </c>
      <c r="H60" s="13" t="s">
        <v>376</v>
      </c>
      <c r="I60" s="13" t="str" cm="1">
        <f t="array" aca="1" ref="I60:L60" ca="1">"NCalls"&amp;CHAR(10)&amp;E60:H60</f>
        <v>NCalls
CSVRead
v0.1</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550</v>
      </c>
    </row>
    <row r="86" spans="1:14" x14ac:dyDescent="0.45">
      <c r="I86" s="93"/>
      <c r="J86" s="93"/>
      <c r="K86" s="93"/>
      <c r="L86" s="93"/>
      <c r="M86" t="s">
        <v>556</v>
      </c>
    </row>
    <row r="87" spans="1:14" ht="42.75" x14ac:dyDescent="0.45">
      <c r="A87" s="12" t="s">
        <v>10</v>
      </c>
      <c r="B87" s="12" t="s">
        <v>11</v>
      </c>
      <c r="C87" s="12" t="s">
        <v>12</v>
      </c>
      <c r="D87" s="12" t="s">
        <v>13</v>
      </c>
      <c r="E87" s="13" t="s">
        <v>689</v>
      </c>
      <c r="F87" s="13" t="s">
        <v>374</v>
      </c>
      <c r="G87" s="13" t="s">
        <v>375</v>
      </c>
      <c r="H87" s="13" t="s">
        <v>376</v>
      </c>
      <c r="I87" s="13" t="str" cm="1">
        <f t="array" aca="1" ref="I87:L87" ca="1">"NCalls"&amp;CHAR(10)&amp;E87:H87</f>
        <v>NCalls
CSVRead
v0.1</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551</v>
      </c>
    </row>
    <row r="113" spans="1:14" x14ac:dyDescent="0.45">
      <c r="I113" s="93"/>
      <c r="J113" s="93"/>
      <c r="K113" s="93"/>
      <c r="L113" s="93"/>
      <c r="M113" t="s">
        <v>557</v>
      </c>
    </row>
    <row r="114" spans="1:14" ht="42.75" x14ac:dyDescent="0.45">
      <c r="A114" s="12" t="s">
        <v>10</v>
      </c>
      <c r="B114" s="12" t="s">
        <v>11</v>
      </c>
      <c r="C114" s="12" t="s">
        <v>12</v>
      </c>
      <c r="D114" s="12" t="s">
        <v>13</v>
      </c>
      <c r="E114" s="13" t="s">
        <v>689</v>
      </c>
      <c r="F114" s="13" t="s">
        <v>374</v>
      </c>
      <c r="G114" s="13" t="s">
        <v>375</v>
      </c>
      <c r="H114" s="13" t="s">
        <v>376</v>
      </c>
      <c r="I114" s="13" t="str" cm="1">
        <f t="array" aca="1" ref="I114:L114" ca="1">"NCalls"&amp;CHAR(10)&amp;E114:H114</f>
        <v>NCalls
CSVRead
v0.1</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552</v>
      </c>
    </row>
    <row r="140" spans="1:14" x14ac:dyDescent="0.45">
      <c r="I140" s="93"/>
      <c r="J140" s="93"/>
      <c r="K140" s="93"/>
      <c r="L140" s="93"/>
      <c r="M140" t="s">
        <v>558</v>
      </c>
    </row>
    <row r="141" spans="1:14" ht="42.75" x14ac:dyDescent="0.45">
      <c r="A141" s="12" t="s">
        <v>10</v>
      </c>
      <c r="B141" s="12" t="s">
        <v>11</v>
      </c>
      <c r="C141" s="12" t="s">
        <v>12</v>
      </c>
      <c r="D141" s="12" t="s">
        <v>13</v>
      </c>
      <c r="E141" s="13" t="s">
        <v>689</v>
      </c>
      <c r="F141" s="13" t="s">
        <v>374</v>
      </c>
      <c r="G141" s="13" t="s">
        <v>375</v>
      </c>
      <c r="H141" s="13" t="s">
        <v>376</v>
      </c>
      <c r="I141" s="13" t="str" cm="1">
        <f t="array" aca="1" ref="I141:L141" ca="1">"NCalls"&amp;CHAR(10)&amp;E141:H141</f>
        <v>NCalls
CSVRead
v0.1</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553</v>
      </c>
    </row>
    <row r="167" spans="1:14" ht="57" x14ac:dyDescent="0.45">
      <c r="I167" s="93"/>
      <c r="J167" s="93"/>
      <c r="K167" s="93"/>
      <c r="L167" s="93"/>
      <c r="M167" s="65" t="s">
        <v>559</v>
      </c>
    </row>
    <row r="168" spans="1:14" ht="42.75" x14ac:dyDescent="0.45">
      <c r="A168" s="12" t="s">
        <v>10</v>
      </c>
      <c r="B168" s="12" t="s">
        <v>11</v>
      </c>
      <c r="C168" s="12" t="s">
        <v>12</v>
      </c>
      <c r="D168" s="12" t="s">
        <v>13</v>
      </c>
      <c r="E168" s="13" t="s">
        <v>689</v>
      </c>
      <c r="F168" s="13" t="s">
        <v>374</v>
      </c>
      <c r="G168" s="13" t="s">
        <v>375</v>
      </c>
      <c r="H168" s="13" t="s">
        <v>376</v>
      </c>
      <c r="I168" s="13" t="str" cm="1">
        <f t="array" aca="1" ref="I168:L168" ca="1">"NCalls"&amp;CHAR(10)&amp;E168:H168</f>
        <v>NCalls
CSVRead
v0.1</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10E7A-7692-4A3E-B3D6-C1AFE23B4889}">
  <sheetPr codeName="shPerformance3"/>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4.1328125" customWidth="1"/>
    <col min="14" max="14" width="18.73046875" bestFit="1" customWidth="1"/>
    <col min="15" max="15" width="25.3984375" customWidth="1"/>
    <col min="16" max="16" width="11.59765625" bestFit="1" customWidth="1"/>
  </cols>
  <sheetData>
    <row r="1" spans="1:16" ht="28.5" x14ac:dyDescent="0.85">
      <c r="A1" s="1" t="s">
        <v>222</v>
      </c>
    </row>
    <row r="2" spans="1:16" x14ac:dyDescent="0.45">
      <c r="P2" s="93"/>
    </row>
    <row r="4" spans="1:16" x14ac:dyDescent="0.45">
      <c r="A4" s="14" t="s">
        <v>916</v>
      </c>
      <c r="O4" s="14" t="s">
        <v>549</v>
      </c>
    </row>
    <row r="5" spans="1:16" x14ac:dyDescent="0.45">
      <c r="O5" t="s">
        <v>504</v>
      </c>
    </row>
    <row r="6" spans="1:16" ht="42.75" x14ac:dyDescent="0.45">
      <c r="A6" s="12" t="s">
        <v>10</v>
      </c>
      <c r="B6" s="12" t="s">
        <v>11</v>
      </c>
      <c r="C6" s="12" t="s">
        <v>12</v>
      </c>
      <c r="D6" s="12" t="s">
        <v>13</v>
      </c>
      <c r="E6" s="13" t="s">
        <v>690</v>
      </c>
      <c r="F6" s="13" t="s">
        <v>374</v>
      </c>
      <c r="G6" s="13" t="s">
        <v>375</v>
      </c>
      <c r="H6" s="13" t="s">
        <v>915</v>
      </c>
      <c r="I6" s="13" t="s">
        <v>376</v>
      </c>
      <c r="J6" s="13" t="str" cm="1">
        <f t="array" aca="1" ref="J6:N6" ca="1">"NCalls"&amp;CHAR(10)&amp;E6:I6</f>
        <v>NCalls
CSVRead
v0.4</v>
      </c>
      <c r="K6" s="13" t="str">
        <f ca="1"/>
        <v>NCalls
sdkn104
v1.9</v>
      </c>
      <c r="L6" s="13" t="str">
        <f ca="1"/>
        <v>NCalls
ws_garcia
v3.1.5</v>
      </c>
      <c r="M6" s="13" t="str">
        <f ca="1"/>
        <v>NCalls
ArrayFromCSVfile</v>
      </c>
      <c r="N6" s="59" t="str">
        <f ca="1"/>
        <v>NCalls
CSV.jl
v0.8.5+</v>
      </c>
      <c r="O6" s="12" t="s">
        <v>14</v>
      </c>
      <c r="P6" s="12" t="s">
        <v>15</v>
      </c>
    </row>
    <row r="7" spans="1:16" x14ac:dyDescent="0.45">
      <c r="A7">
        <f ca="1">LEN(B7)</f>
        <v>1</v>
      </c>
      <c r="B7" t="s">
        <v>16</v>
      </c>
      <c r="C7" s="93">
        <v>1</v>
      </c>
      <c r="D7">
        <v>1</v>
      </c>
      <c r="E7">
        <v>1.9245810238599224E-4</v>
      </c>
      <c r="F7">
        <v>1.3594306299437542E-4</v>
      </c>
      <c r="G7">
        <v>5.6886539249147204E-3</v>
      </c>
      <c r="H7">
        <v>1.3498111114114544E-4</v>
      </c>
      <c r="I7">
        <v>2.8878364329444379E-4</v>
      </c>
      <c r="J7" s="93">
        <v>25980</v>
      </c>
      <c r="K7" s="93">
        <v>36781</v>
      </c>
      <c r="L7" s="93">
        <v>879</v>
      </c>
      <c r="M7" s="93">
        <v>37043</v>
      </c>
      <c r="N7" s="93">
        <v>17314</v>
      </c>
      <c r="O7" s="60" t="s">
        <v>377</v>
      </c>
      <c r="P7" s="93">
        <v>3</v>
      </c>
    </row>
    <row r="8" spans="1:16" x14ac:dyDescent="0.45">
      <c r="A8">
        <f t="shared" ref="A8:A28" ca="1" si="0">LEN(B8)</f>
        <v>1</v>
      </c>
      <c r="B8" t="s">
        <v>16</v>
      </c>
      <c r="C8" s="93">
        <v>2</v>
      </c>
      <c r="D8">
        <v>1</v>
      </c>
      <c r="E8">
        <v>2.2163445769271222E-4</v>
      </c>
      <c r="F8">
        <v>1.5851744285557272E-4</v>
      </c>
      <c r="G8">
        <v>3.5579524893347759E-3</v>
      </c>
      <c r="H8">
        <v>1.5315777559970763E-4</v>
      </c>
      <c r="I8">
        <v>2.8235825615541E-4</v>
      </c>
      <c r="J8" s="93">
        <v>22561</v>
      </c>
      <c r="K8" s="93">
        <v>31543</v>
      </c>
      <c r="L8" s="93">
        <v>1406</v>
      </c>
      <c r="M8" s="93">
        <v>32647</v>
      </c>
      <c r="N8" s="93">
        <v>17708</v>
      </c>
      <c r="O8" s="61" t="s">
        <v>378</v>
      </c>
      <c r="P8" s="93">
        <v>6</v>
      </c>
    </row>
    <row r="9" spans="1:16" x14ac:dyDescent="0.45">
      <c r="A9">
        <f t="shared" ca="1" si="0"/>
        <v>1</v>
      </c>
      <c r="B9" t="s">
        <v>16</v>
      </c>
      <c r="C9" s="93">
        <v>4</v>
      </c>
      <c r="D9">
        <v>1</v>
      </c>
      <c r="E9">
        <v>2.2581422119850907E-4</v>
      </c>
      <c r="F9">
        <v>1.6039967920949692E-4</v>
      </c>
      <c r="G9">
        <v>3.5415121813022095E-3</v>
      </c>
      <c r="H9">
        <v>1.5443443802734509E-4</v>
      </c>
      <c r="I9">
        <v>3.2488628979857048E-4</v>
      </c>
      <c r="J9" s="93">
        <v>22143</v>
      </c>
      <c r="K9" s="93">
        <v>31173</v>
      </c>
      <c r="L9" s="93">
        <v>1412</v>
      </c>
      <c r="M9" s="93">
        <v>32377</v>
      </c>
      <c r="N9" s="93">
        <v>15390</v>
      </c>
      <c r="O9" s="61" t="s">
        <v>379</v>
      </c>
      <c r="P9" s="93">
        <v>12</v>
      </c>
    </row>
    <row r="10" spans="1:16" x14ac:dyDescent="0.45">
      <c r="A10">
        <f t="shared" ca="1" si="0"/>
        <v>1</v>
      </c>
      <c r="B10" t="s">
        <v>16</v>
      </c>
      <c r="C10" s="93">
        <v>8</v>
      </c>
      <c r="D10">
        <v>1</v>
      </c>
      <c r="E10">
        <v>2.3537419855973688E-4</v>
      </c>
      <c r="F10">
        <v>1.6645105695937929E-4</v>
      </c>
      <c r="G10">
        <v>3.5806365067961093E-3</v>
      </c>
      <c r="H10">
        <v>1.6080273355856481E-4</v>
      </c>
      <c r="I10">
        <v>2.8963679545849504E-4</v>
      </c>
      <c r="J10" s="93">
        <v>21243</v>
      </c>
      <c r="K10" s="93">
        <v>30039</v>
      </c>
      <c r="L10" s="93">
        <v>1397</v>
      </c>
      <c r="M10" s="93">
        <v>31095</v>
      </c>
      <c r="N10" s="93">
        <v>17263</v>
      </c>
      <c r="O10" s="61" t="s">
        <v>380</v>
      </c>
      <c r="P10" s="93">
        <v>24</v>
      </c>
    </row>
    <row r="11" spans="1:16" x14ac:dyDescent="0.45">
      <c r="A11">
        <f t="shared" ca="1" si="0"/>
        <v>1</v>
      </c>
      <c r="B11" t="s">
        <v>16</v>
      </c>
      <c r="C11" s="93">
        <v>16</v>
      </c>
      <c r="D11">
        <v>1</v>
      </c>
      <c r="E11">
        <v>2.5108427739300624E-4</v>
      </c>
      <c r="F11">
        <v>1.7839906522019869E-4</v>
      </c>
      <c r="G11">
        <v>3.5377359971734386E-3</v>
      </c>
      <c r="H11">
        <v>1.7035489421157089E-4</v>
      </c>
      <c r="I11">
        <v>2.9238056254020232E-4</v>
      </c>
      <c r="J11" s="93">
        <v>19914</v>
      </c>
      <c r="K11" s="93">
        <v>28028</v>
      </c>
      <c r="L11" s="93">
        <v>1414</v>
      </c>
      <c r="M11" s="93">
        <v>29351</v>
      </c>
      <c r="N11" s="93">
        <v>17101</v>
      </c>
      <c r="O11" s="61" t="s">
        <v>381</v>
      </c>
      <c r="P11" s="93">
        <v>48</v>
      </c>
    </row>
    <row r="12" spans="1:16" x14ac:dyDescent="0.45">
      <c r="A12">
        <f t="shared" ca="1" si="0"/>
        <v>1</v>
      </c>
      <c r="B12" t="s">
        <v>16</v>
      </c>
      <c r="C12" s="93">
        <v>32</v>
      </c>
      <c r="D12">
        <v>1</v>
      </c>
      <c r="E12">
        <v>2.7578343720706502E-4</v>
      </c>
      <c r="F12">
        <v>1.9946322004169034E-4</v>
      </c>
      <c r="G12">
        <v>3.7133812175206486E-3</v>
      </c>
      <c r="H12">
        <v>1.9406681156594071E-4</v>
      </c>
      <c r="I12">
        <v>2.9631385563588954E-4</v>
      </c>
      <c r="J12" s="93">
        <v>18131</v>
      </c>
      <c r="K12" s="93">
        <v>25068</v>
      </c>
      <c r="L12" s="93">
        <v>1347</v>
      </c>
      <c r="M12" s="93">
        <v>25765</v>
      </c>
      <c r="N12" s="93">
        <v>16874</v>
      </c>
      <c r="O12" s="61" t="s">
        <v>382</v>
      </c>
      <c r="P12" s="93">
        <v>96</v>
      </c>
    </row>
    <row r="13" spans="1:16" x14ac:dyDescent="0.45">
      <c r="A13">
        <f t="shared" ca="1" si="0"/>
        <v>1</v>
      </c>
      <c r="B13" t="s">
        <v>16</v>
      </c>
      <c r="C13" s="93">
        <v>64</v>
      </c>
      <c r="D13">
        <v>1</v>
      </c>
      <c r="E13">
        <v>3.3995580636351602E-4</v>
      </c>
      <c r="F13">
        <v>2.4900038842651831E-4</v>
      </c>
      <c r="G13">
        <v>3.7865520817562366E-3</v>
      </c>
      <c r="H13">
        <v>2.3913017694878095E-4</v>
      </c>
      <c r="I13">
        <v>3.0244374546334384E-4</v>
      </c>
      <c r="J13" s="93">
        <v>14708</v>
      </c>
      <c r="K13" s="93">
        <v>20081</v>
      </c>
      <c r="L13" s="93">
        <v>1321</v>
      </c>
      <c r="M13" s="93">
        <v>20910</v>
      </c>
      <c r="N13" s="93">
        <v>16532</v>
      </c>
      <c r="O13" s="61" t="s">
        <v>383</v>
      </c>
      <c r="P13" s="93">
        <v>192</v>
      </c>
    </row>
    <row r="14" spans="1:16" x14ac:dyDescent="0.45">
      <c r="A14">
        <f t="shared" ca="1" si="0"/>
        <v>1</v>
      </c>
      <c r="B14" t="s">
        <v>16</v>
      </c>
      <c r="C14" s="93">
        <v>128</v>
      </c>
      <c r="D14">
        <v>1</v>
      </c>
      <c r="E14">
        <v>4.6883507735581448E-4</v>
      </c>
      <c r="F14">
        <v>3.3811491073908341E-4</v>
      </c>
      <c r="G14">
        <v>5.7305776632328512E-3</v>
      </c>
      <c r="H14">
        <v>3.7985228653958272E-4</v>
      </c>
      <c r="I14">
        <v>3.0669201987364289E-4</v>
      </c>
      <c r="J14" s="93">
        <v>10665</v>
      </c>
      <c r="K14" s="93">
        <v>14788</v>
      </c>
      <c r="L14" s="93">
        <v>873</v>
      </c>
      <c r="M14" s="93">
        <v>13164</v>
      </c>
      <c r="N14" s="93">
        <v>16303</v>
      </c>
      <c r="O14" s="61" t="s">
        <v>384</v>
      </c>
      <c r="P14" s="93">
        <v>384</v>
      </c>
    </row>
    <row r="15" spans="1:16" x14ac:dyDescent="0.45">
      <c r="A15">
        <f t="shared" ca="1" si="0"/>
        <v>1</v>
      </c>
      <c r="B15" t="s">
        <v>16</v>
      </c>
      <c r="C15" s="93">
        <v>256</v>
      </c>
      <c r="D15">
        <v>1</v>
      </c>
      <c r="E15">
        <v>6.7968623079922542E-4</v>
      </c>
      <c r="F15">
        <v>5.1946261167765367E-4</v>
      </c>
      <c r="G15">
        <v>5.2972575211828431E-3</v>
      </c>
      <c r="H15">
        <v>4.9122999312367274E-4</v>
      </c>
      <c r="I15">
        <v>2.8933510792199528E-4</v>
      </c>
      <c r="J15" s="93">
        <v>7357</v>
      </c>
      <c r="K15" s="93">
        <v>9626</v>
      </c>
      <c r="L15" s="93">
        <v>944</v>
      </c>
      <c r="M15" s="93">
        <v>10179</v>
      </c>
      <c r="N15" s="93">
        <v>17281</v>
      </c>
      <c r="O15" s="61" t="s">
        <v>385</v>
      </c>
      <c r="P15" s="93">
        <v>768</v>
      </c>
    </row>
    <row r="16" spans="1:16" x14ac:dyDescent="0.45">
      <c r="A16">
        <f t="shared" ca="1" si="0"/>
        <v>1</v>
      </c>
      <c r="B16" t="s">
        <v>16</v>
      </c>
      <c r="C16" s="93">
        <v>512</v>
      </c>
      <c r="D16">
        <v>1</v>
      </c>
      <c r="E16">
        <v>1.1109463452577285E-3</v>
      </c>
      <c r="F16">
        <v>8.6570763504221712E-4</v>
      </c>
      <c r="G16">
        <v>6.5245761408111152E-3</v>
      </c>
      <c r="H16">
        <v>8.4031443454672553E-4</v>
      </c>
      <c r="I16">
        <v>3.1281281281281281E-4</v>
      </c>
      <c r="J16" s="93">
        <v>4501</v>
      </c>
      <c r="K16" s="93">
        <v>5776</v>
      </c>
      <c r="L16" s="93">
        <v>767</v>
      </c>
      <c r="M16" s="93">
        <v>5951</v>
      </c>
      <c r="N16" s="93">
        <v>15984</v>
      </c>
      <c r="O16" s="61" t="s">
        <v>386</v>
      </c>
      <c r="P16" s="93">
        <v>1536</v>
      </c>
    </row>
    <row r="17" spans="1:16" x14ac:dyDescent="0.45">
      <c r="A17">
        <f t="shared" ca="1" si="0"/>
        <v>1</v>
      </c>
      <c r="B17" t="s">
        <v>16</v>
      </c>
      <c r="C17" s="93">
        <v>1024</v>
      </c>
      <c r="D17">
        <v>1</v>
      </c>
      <c r="E17">
        <v>2.0510524200148335E-3</v>
      </c>
      <c r="F17">
        <v>1.5616634603354035E-3</v>
      </c>
      <c r="G17">
        <v>9.6753280463989198E-3</v>
      </c>
      <c r="H17">
        <v>1.6432132763716794E-3</v>
      </c>
      <c r="I17">
        <v>3.6791758646063282E-4</v>
      </c>
      <c r="J17" s="93">
        <v>2438</v>
      </c>
      <c r="K17" s="93">
        <v>3202</v>
      </c>
      <c r="L17" s="93">
        <v>517</v>
      </c>
      <c r="M17" s="93">
        <v>3043</v>
      </c>
      <c r="N17" s="93">
        <v>13590</v>
      </c>
      <c r="O17" s="61" t="s">
        <v>387</v>
      </c>
      <c r="P17" s="93">
        <v>3072</v>
      </c>
    </row>
    <row r="18" spans="1:16" x14ac:dyDescent="0.45">
      <c r="A18">
        <f t="shared" ca="1" si="0"/>
        <v>1</v>
      </c>
      <c r="B18" t="s">
        <v>16</v>
      </c>
      <c r="C18" s="93">
        <v>2048</v>
      </c>
      <c r="D18">
        <v>1</v>
      </c>
      <c r="E18">
        <v>3.9374697637789167E-3</v>
      </c>
      <c r="F18">
        <v>3.1192637554592673E-3</v>
      </c>
      <c r="G18">
        <v>1.5257307317103657E-2</v>
      </c>
      <c r="H18">
        <v>2.8477951025060334E-3</v>
      </c>
      <c r="I18">
        <v>5.0926869016092895E-4</v>
      </c>
      <c r="J18" s="93">
        <v>1270</v>
      </c>
      <c r="K18" s="93">
        <v>1603</v>
      </c>
      <c r="L18" s="93">
        <v>328</v>
      </c>
      <c r="M18" s="93">
        <v>1756</v>
      </c>
      <c r="N18" s="93">
        <v>9818</v>
      </c>
      <c r="O18" s="61" t="s">
        <v>388</v>
      </c>
      <c r="P18" s="93">
        <v>6144</v>
      </c>
    </row>
    <row r="19" spans="1:16" x14ac:dyDescent="0.45">
      <c r="A19">
        <f t="shared" ca="1" si="0"/>
        <v>1</v>
      </c>
      <c r="B19" t="s">
        <v>16</v>
      </c>
      <c r="C19" s="93">
        <v>4096</v>
      </c>
      <c r="D19">
        <v>1</v>
      </c>
      <c r="E19">
        <v>7.4854174887960543E-3</v>
      </c>
      <c r="F19">
        <v>5.6734104308364657E-3</v>
      </c>
      <c r="G19">
        <v>3.0219109036138489E-2</v>
      </c>
      <c r="H19">
        <v>5.5733062360776159E-3</v>
      </c>
      <c r="I19">
        <v>9.6469226316804938E-4</v>
      </c>
      <c r="J19" s="93">
        <v>669</v>
      </c>
      <c r="K19" s="93">
        <v>882</v>
      </c>
      <c r="L19" s="93">
        <v>166</v>
      </c>
      <c r="M19" s="93">
        <v>898</v>
      </c>
      <c r="N19" s="93">
        <v>5183</v>
      </c>
      <c r="O19" s="61" t="s">
        <v>389</v>
      </c>
      <c r="P19" s="93">
        <v>12288</v>
      </c>
    </row>
    <row r="20" spans="1:16" x14ac:dyDescent="0.45">
      <c r="A20">
        <f t="shared" ca="1" si="0"/>
        <v>1</v>
      </c>
      <c r="B20" t="s">
        <v>16</v>
      </c>
      <c r="C20" s="93">
        <v>8192</v>
      </c>
      <c r="D20">
        <v>1</v>
      </c>
      <c r="E20">
        <v>1.538660830768864E-2</v>
      </c>
      <c r="F20">
        <v>1.1494866206883399E-2</v>
      </c>
      <c r="G20">
        <v>4.8741033980600285E-2</v>
      </c>
      <c r="H20">
        <v>1.1111598888884246E-2</v>
      </c>
      <c r="I20">
        <v>1.5142337976983646E-3</v>
      </c>
      <c r="J20" s="93">
        <v>325</v>
      </c>
      <c r="K20" s="93">
        <v>435</v>
      </c>
      <c r="L20" s="93">
        <v>103</v>
      </c>
      <c r="M20" s="93">
        <v>450</v>
      </c>
      <c r="N20" s="93">
        <v>3302</v>
      </c>
      <c r="O20" s="61" t="s">
        <v>390</v>
      </c>
      <c r="P20" s="93">
        <v>24576</v>
      </c>
    </row>
    <row r="21" spans="1:16" x14ac:dyDescent="0.45">
      <c r="A21">
        <f t="shared" ca="1" si="0"/>
        <v>1</v>
      </c>
      <c r="B21" t="s">
        <v>16</v>
      </c>
      <c r="C21" s="93">
        <v>16384</v>
      </c>
      <c r="D21">
        <v>1</v>
      </c>
      <c r="E21">
        <v>2.9258074268936288E-2</v>
      </c>
      <c r="F21">
        <v>2.2498946636784697E-2</v>
      </c>
      <c r="G21">
        <v>9.0233687499806231E-2</v>
      </c>
      <c r="H21">
        <v>2.2499586547077049E-2</v>
      </c>
      <c r="I21">
        <v>2.7948574622694241E-3</v>
      </c>
      <c r="J21" s="93">
        <v>171</v>
      </c>
      <c r="K21" s="93">
        <v>223</v>
      </c>
      <c r="L21" s="93">
        <v>56</v>
      </c>
      <c r="M21" s="93">
        <v>223</v>
      </c>
      <c r="N21" s="93">
        <v>1789</v>
      </c>
      <c r="O21" s="61" t="s">
        <v>391</v>
      </c>
      <c r="P21" s="93">
        <v>49152</v>
      </c>
    </row>
    <row r="22" spans="1:16" x14ac:dyDescent="0.45">
      <c r="A22">
        <f t="shared" ca="1" si="0"/>
        <v>1</v>
      </c>
      <c r="B22" t="s">
        <v>16</v>
      </c>
      <c r="C22" s="93">
        <v>32768</v>
      </c>
      <c r="D22">
        <v>1</v>
      </c>
      <c r="E22">
        <v>5.7551893103538594E-2</v>
      </c>
      <c r="F22">
        <v>4.6098335779730208E-2</v>
      </c>
      <c r="G22">
        <v>0.17765420000018664</v>
      </c>
      <c r="H22">
        <v>4.7695639047638648E-2</v>
      </c>
      <c r="I22">
        <v>4.3449176072452916E-3</v>
      </c>
      <c r="J22" s="93">
        <v>87</v>
      </c>
      <c r="K22" s="93">
        <v>109</v>
      </c>
      <c r="L22" s="93">
        <v>29</v>
      </c>
      <c r="M22" s="93">
        <v>105</v>
      </c>
      <c r="N22" s="93">
        <v>1151</v>
      </c>
      <c r="O22" s="61" t="s">
        <v>392</v>
      </c>
      <c r="P22" s="93">
        <v>98304</v>
      </c>
    </row>
    <row r="23" spans="1:16" x14ac:dyDescent="0.45">
      <c r="A23">
        <f t="shared" ca="1" si="0"/>
        <v>1</v>
      </c>
      <c r="B23" t="s">
        <v>16</v>
      </c>
      <c r="C23" s="93">
        <v>65536</v>
      </c>
      <c r="D23">
        <v>1</v>
      </c>
      <c r="E23">
        <v>0.11524348409081787</v>
      </c>
      <c r="F23">
        <v>9.2389696363666604E-2</v>
      </c>
      <c r="G23">
        <v>0.34779826666635927</v>
      </c>
      <c r="H23">
        <v>9.484456415109134E-2</v>
      </c>
      <c r="I23">
        <v>7.7838256236739331E-3</v>
      </c>
      <c r="J23" s="93">
        <v>44</v>
      </c>
      <c r="K23" s="93">
        <v>55</v>
      </c>
      <c r="L23" s="93">
        <v>15</v>
      </c>
      <c r="M23" s="93">
        <v>53</v>
      </c>
      <c r="N23" s="93">
        <v>643</v>
      </c>
      <c r="O23" s="61" t="s">
        <v>393</v>
      </c>
      <c r="P23" s="93">
        <v>196608</v>
      </c>
    </row>
    <row r="24" spans="1:16" x14ac:dyDescent="0.45">
      <c r="A24">
        <f t="shared" ca="1" si="0"/>
        <v>1</v>
      </c>
      <c r="B24" t="s">
        <v>16</v>
      </c>
      <c r="C24" s="93">
        <v>131072</v>
      </c>
      <c r="D24">
        <v>1</v>
      </c>
      <c r="E24">
        <v>0.23830430000022965</v>
      </c>
      <c r="F24">
        <v>0.18251693571385527</v>
      </c>
      <c r="G24">
        <v>0.6672424125008547</v>
      </c>
      <c r="H24">
        <v>0.18952305185181709</v>
      </c>
      <c r="I24">
        <v>1.6587458034553151E-2</v>
      </c>
      <c r="J24" s="93">
        <v>22</v>
      </c>
      <c r="K24" s="93">
        <v>28</v>
      </c>
      <c r="L24" s="93">
        <v>8</v>
      </c>
      <c r="M24" s="93">
        <v>27</v>
      </c>
      <c r="N24" s="93">
        <v>303</v>
      </c>
      <c r="O24" s="61" t="s">
        <v>394</v>
      </c>
      <c r="P24" s="93">
        <v>393216</v>
      </c>
    </row>
    <row r="25" spans="1:16" x14ac:dyDescent="0.45">
      <c r="A25">
        <f t="shared" ca="1" si="0"/>
        <v>1</v>
      </c>
      <c r="B25" t="s">
        <v>16</v>
      </c>
      <c r="C25" s="93">
        <v>262144</v>
      </c>
      <c r="D25">
        <v>1</v>
      </c>
      <c r="E25">
        <v>0.46397152727215807</v>
      </c>
      <c r="F25">
        <v>0.35819367142851533</v>
      </c>
      <c r="G25">
        <v>1.3181699249980738</v>
      </c>
      <c r="H25">
        <v>0.52197440000018103</v>
      </c>
      <c r="I25">
        <v>3.0932098259160549E-2</v>
      </c>
      <c r="J25" s="93">
        <v>11</v>
      </c>
      <c r="K25" s="93">
        <v>14</v>
      </c>
      <c r="L25" s="93">
        <v>4</v>
      </c>
      <c r="M25" s="93">
        <v>10</v>
      </c>
      <c r="N25" s="93">
        <v>162</v>
      </c>
      <c r="O25" s="61" t="s">
        <v>395</v>
      </c>
      <c r="P25" s="93">
        <v>786432</v>
      </c>
    </row>
    <row r="26" spans="1:16" x14ac:dyDescent="0.45">
      <c r="A26">
        <f t="shared" ca="1" si="0"/>
        <v>1</v>
      </c>
      <c r="B26" t="s">
        <v>16</v>
      </c>
      <c r="C26" s="93">
        <v>524288</v>
      </c>
      <c r="D26">
        <v>1</v>
      </c>
      <c r="E26">
        <v>0.93845911666721804</v>
      </c>
      <c r="F26">
        <v>0.71529038571627879</v>
      </c>
      <c r="G26">
        <v>2.5906562000018312</v>
      </c>
      <c r="H26">
        <v>1.4370780999997805</v>
      </c>
      <c r="I26">
        <v>6.2234569478918006E-2</v>
      </c>
      <c r="J26" s="93">
        <v>6</v>
      </c>
      <c r="K26" s="93">
        <v>7</v>
      </c>
      <c r="L26" s="93">
        <v>2</v>
      </c>
      <c r="M26" s="93">
        <v>4</v>
      </c>
      <c r="N26" s="93">
        <v>81</v>
      </c>
      <c r="O26" s="61" t="s">
        <v>396</v>
      </c>
      <c r="P26" s="93">
        <v>1572864</v>
      </c>
    </row>
    <row r="27" spans="1:16" x14ac:dyDescent="0.45">
      <c r="A27">
        <f t="shared" ca="1" si="0"/>
        <v>1</v>
      </c>
      <c r="B27" t="s">
        <v>16</v>
      </c>
      <c r="C27" s="93">
        <v>1048576</v>
      </c>
      <c r="D27">
        <v>1</v>
      </c>
      <c r="E27">
        <v>1.8035423333349172</v>
      </c>
      <c r="F27">
        <v>1.4780514750018483</v>
      </c>
      <c r="G27">
        <v>5.2210930000001099</v>
      </c>
      <c r="H27">
        <v>4.2609138000043458</v>
      </c>
      <c r="I27">
        <v>0.13415789604187012</v>
      </c>
      <c r="J27" s="93">
        <v>3</v>
      </c>
      <c r="K27" s="93">
        <v>4</v>
      </c>
      <c r="L27" s="93">
        <v>1</v>
      </c>
      <c r="M27" s="93">
        <v>2</v>
      </c>
      <c r="N27" s="93">
        <v>38</v>
      </c>
      <c r="O27" s="61" t="s">
        <v>397</v>
      </c>
      <c r="P27" s="93">
        <v>3145728</v>
      </c>
    </row>
    <row r="28" spans="1:16" x14ac:dyDescent="0.45">
      <c r="A28">
        <f t="shared" ca="1" si="0"/>
        <v>1</v>
      </c>
      <c r="B28" t="s">
        <v>16</v>
      </c>
      <c r="C28" s="93">
        <v>2097152</v>
      </c>
      <c r="D28">
        <v>1</v>
      </c>
      <c r="E28">
        <v>3.6462057500029914</v>
      </c>
      <c r="F28">
        <v>2.9306522500046412</v>
      </c>
      <c r="G28">
        <v>9.9557077000063146</v>
      </c>
      <c r="H28">
        <v>14.966843700007303</v>
      </c>
      <c r="I28">
        <v>0.27861110369364422</v>
      </c>
      <c r="J28" s="93">
        <v>2</v>
      </c>
      <c r="K28" s="93">
        <v>2</v>
      </c>
      <c r="L28" s="93">
        <v>1</v>
      </c>
      <c r="M28" s="93">
        <v>1</v>
      </c>
      <c r="N28" s="93">
        <v>18</v>
      </c>
      <c r="O28" s="61" t="s">
        <v>398</v>
      </c>
      <c r="P28" s="93">
        <v>6291456</v>
      </c>
    </row>
    <row r="29" spans="1:16" x14ac:dyDescent="0.45">
      <c r="J29" s="93"/>
      <c r="K29" s="93"/>
      <c r="L29" s="93"/>
      <c r="M29" s="93"/>
      <c r="N29" s="93"/>
    </row>
    <row r="30" spans="1:16" x14ac:dyDescent="0.45">
      <c r="P30">
        <f ca="1">P28/1000000/E28</f>
        <v>1.7254802475134154</v>
      </c>
    </row>
    <row r="31" spans="1:16" x14ac:dyDescent="0.45">
      <c r="J31" s="93"/>
      <c r="K31" s="93"/>
      <c r="L31" s="93"/>
      <c r="M31" s="93"/>
      <c r="N31" s="93"/>
      <c r="O31" s="14" t="s">
        <v>548</v>
      </c>
      <c r="P31" s="93">
        <f ca="1">C28*D28/E28</f>
        <v>575160.08250447176</v>
      </c>
    </row>
    <row r="32" spans="1:16" x14ac:dyDescent="0.45">
      <c r="J32" s="93"/>
      <c r="K32" s="93"/>
      <c r="L32" s="93"/>
      <c r="M32" s="93"/>
      <c r="N32" s="93"/>
      <c r="O32" t="s">
        <v>554</v>
      </c>
    </row>
    <row r="33" spans="1:16" ht="28.5" x14ac:dyDescent="0.45">
      <c r="A33" s="12" t="s">
        <v>10</v>
      </c>
      <c r="B33" s="12" t="s">
        <v>11</v>
      </c>
      <c r="C33" s="12" t="s">
        <v>12</v>
      </c>
      <c r="D33" s="12" t="s">
        <v>13</v>
      </c>
      <c r="E33" s="13" t="str" cm="1">
        <f t="array" aca="1" ref="E33:I33" ca="1">ParserNames</f>
        <v>CSVRead
v0.4</v>
      </c>
      <c r="F33" s="13" t="str">
        <f ca="1"/>
        <v>sdkn104
v1.9</v>
      </c>
      <c r="G33" s="13" t="str">
        <f ca="1"/>
        <v>ws_garcia
v3.1.5</v>
      </c>
      <c r="H33" s="13" t="str">
        <f ca="1"/>
        <v>ArrayFromCSVfile</v>
      </c>
      <c r="I33" s="13" t="str">
        <f ca="1"/>
        <v>CSV.jl
v0.8.5+</v>
      </c>
      <c r="J33" s="13" t="str" cm="1">
        <f t="array" aca="1" ref="J33:N33" ca="1">"NCalls"&amp;CHAR(10)&amp;ParserNames</f>
        <v>NCalls
CSVRead
v0.4</v>
      </c>
      <c r="K33" s="13" t="str">
        <f ca="1"/>
        <v>NCalls
sdkn104
v1.9</v>
      </c>
      <c r="L33" s="13" t="str">
        <f ca="1"/>
        <v>NCalls
ws_garcia
v3.1.5</v>
      </c>
      <c r="M33" s="13" t="str">
        <f ca="1"/>
        <v>NCalls
ArrayFromCSVfile</v>
      </c>
      <c r="N33" s="59" t="str">
        <f ca="1"/>
        <v>NCalls
CSV.jl
v0.8.5+</v>
      </c>
      <c r="O33" s="12" t="s">
        <v>14</v>
      </c>
      <c r="P33" s="12" t="s">
        <v>15</v>
      </c>
    </row>
    <row r="34" spans="1:16" x14ac:dyDescent="0.45">
      <c r="A34">
        <f ca="1">LEN(B34)</f>
        <v>32</v>
      </c>
      <c r="B34" t="str">
        <f ca="1">REPT("x",32)</f>
        <v>xxxxxxxxxxxxxxxxxxxxxxxxxxxxxxxx</v>
      </c>
      <c r="C34" s="93">
        <v>1</v>
      </c>
      <c r="D34">
        <v>1</v>
      </c>
      <c r="E34">
        <v>1.9774036225571372E-4</v>
      </c>
      <c r="F34">
        <v>1.4551286595665665E-4</v>
      </c>
      <c r="G34">
        <v>5.6397527621292768E-3</v>
      </c>
      <c r="H34">
        <v>1.3924214263838543E-4</v>
      </c>
      <c r="I34">
        <v>3.4204405527431931E-4</v>
      </c>
      <c r="J34" s="93">
        <v>25286</v>
      </c>
      <c r="K34" s="93">
        <v>34362</v>
      </c>
      <c r="L34" s="93">
        <v>887</v>
      </c>
      <c r="M34" s="93">
        <v>35909</v>
      </c>
      <c r="N34" s="93">
        <v>14618</v>
      </c>
      <c r="O34" s="93" t="s">
        <v>399</v>
      </c>
      <c r="P34" s="93">
        <v>34</v>
      </c>
    </row>
    <row r="35" spans="1:16" x14ac:dyDescent="0.45">
      <c r="A35">
        <f t="shared" ref="A35:A54" ca="1" si="1">LEN(B35)</f>
        <v>32</v>
      </c>
      <c r="B35" t="str">
        <f t="shared" ref="B35:B54" ca="1" si="2">REPT("x",32)</f>
        <v>xxxxxxxxxxxxxxxxxxxxxxxxxxxxxxxx</v>
      </c>
      <c r="C35" s="93">
        <v>2</v>
      </c>
      <c r="D35">
        <v>1</v>
      </c>
      <c r="E35">
        <v>2.083401041666851E-4</v>
      </c>
      <c r="F35">
        <v>1.6196533428368572E-4</v>
      </c>
      <c r="G35">
        <v>6.6991269076250833E-3</v>
      </c>
      <c r="H35">
        <v>1.4045678249401903E-4</v>
      </c>
      <c r="I35">
        <v>2.94681174104227E-4</v>
      </c>
      <c r="J35" s="93">
        <v>24000</v>
      </c>
      <c r="K35" s="93">
        <v>30872</v>
      </c>
      <c r="L35" s="93">
        <v>747</v>
      </c>
      <c r="M35" s="93">
        <v>35599</v>
      </c>
      <c r="N35" s="93">
        <v>17015</v>
      </c>
      <c r="O35" s="93" t="s">
        <v>400</v>
      </c>
      <c r="P35" s="93">
        <v>68</v>
      </c>
    </row>
    <row r="36" spans="1:16" x14ac:dyDescent="0.45">
      <c r="A36">
        <f t="shared" ca="1" si="1"/>
        <v>32</v>
      </c>
      <c r="B36" t="str">
        <f t="shared" ca="1" si="2"/>
        <v>xxxxxxxxxxxxxxxxxxxxxxxxxxxxxxxx</v>
      </c>
      <c r="C36" s="93">
        <v>4</v>
      </c>
      <c r="D36">
        <v>1</v>
      </c>
      <c r="E36">
        <v>2.2246420181536804E-4</v>
      </c>
      <c r="F36">
        <v>1.5579848565123487E-4</v>
      </c>
      <c r="G36">
        <v>5.5458778270560021E-3</v>
      </c>
      <c r="H36">
        <v>1.4769216659278026E-4</v>
      </c>
      <c r="I36">
        <v>2.7922947669015922E-4</v>
      </c>
      <c r="J36" s="93">
        <v>22476</v>
      </c>
      <c r="K36" s="93">
        <v>32093</v>
      </c>
      <c r="L36" s="93">
        <v>902</v>
      </c>
      <c r="M36" s="93">
        <v>33855</v>
      </c>
      <c r="N36" s="93">
        <v>17910</v>
      </c>
      <c r="O36" s="93" t="s">
        <v>401</v>
      </c>
      <c r="P36" s="93">
        <v>136</v>
      </c>
    </row>
    <row r="37" spans="1:16" x14ac:dyDescent="0.45">
      <c r="A37">
        <f t="shared" ca="1" si="1"/>
        <v>32</v>
      </c>
      <c r="B37" t="str">
        <f t="shared" ca="1" si="2"/>
        <v>xxxxxxxxxxxxxxxxxxxxxxxxxxxxxxxx</v>
      </c>
      <c r="C37" s="93">
        <v>8</v>
      </c>
      <c r="D37">
        <v>1</v>
      </c>
      <c r="E37">
        <v>2.2748184258458725E-4</v>
      </c>
      <c r="F37">
        <v>1.6659581181535679E-4</v>
      </c>
      <c r="G37">
        <v>5.8523259649178481E-3</v>
      </c>
      <c r="H37">
        <v>1.6023105592019211E-4</v>
      </c>
      <c r="I37">
        <v>2.8538812785388126E-4</v>
      </c>
      <c r="J37" s="93">
        <v>21980</v>
      </c>
      <c r="K37" s="93">
        <v>30013</v>
      </c>
      <c r="L37" s="93">
        <v>855</v>
      </c>
      <c r="M37" s="93">
        <v>31205</v>
      </c>
      <c r="N37" s="93">
        <v>17520</v>
      </c>
      <c r="O37" s="93" t="s">
        <v>402</v>
      </c>
      <c r="P37" s="93">
        <v>272</v>
      </c>
    </row>
    <row r="38" spans="1:16" x14ac:dyDescent="0.45">
      <c r="A38">
        <f t="shared" ca="1" si="1"/>
        <v>32</v>
      </c>
      <c r="B38" t="str">
        <f t="shared" ca="1" si="2"/>
        <v>xxxxxxxxxxxxxxxxxxxxxxxxxxxxxxxx</v>
      </c>
      <c r="C38" s="93">
        <v>16</v>
      </c>
      <c r="D38">
        <v>1</v>
      </c>
      <c r="E38">
        <v>2.5908140318096846E-4</v>
      </c>
      <c r="F38">
        <v>1.9245611408328815E-4</v>
      </c>
      <c r="G38">
        <v>1.3001851688325104E-2</v>
      </c>
      <c r="H38">
        <v>2.5060848035245755E-4</v>
      </c>
      <c r="I38">
        <v>2.9453345900094249E-4</v>
      </c>
      <c r="J38" s="93">
        <v>19299</v>
      </c>
      <c r="K38" s="93">
        <v>25981</v>
      </c>
      <c r="L38" s="93">
        <v>385</v>
      </c>
      <c r="M38" s="93">
        <v>19952</v>
      </c>
      <c r="N38" s="93">
        <v>16976</v>
      </c>
      <c r="O38" s="93" t="s">
        <v>403</v>
      </c>
      <c r="P38" s="93">
        <v>544</v>
      </c>
    </row>
    <row r="39" spans="1:16" x14ac:dyDescent="0.45">
      <c r="A39">
        <f t="shared" ca="1" si="1"/>
        <v>32</v>
      </c>
      <c r="B39" t="str">
        <f t="shared" ca="1" si="2"/>
        <v>xxxxxxxxxxxxxxxxxxxxxxxxxxxxxxxx</v>
      </c>
      <c r="C39" s="93">
        <v>32</v>
      </c>
      <c r="D39">
        <v>1</v>
      </c>
      <c r="E39">
        <v>4.1733037309123574E-4</v>
      </c>
      <c r="F39">
        <v>3.3560811463846028E-4</v>
      </c>
      <c r="G39">
        <v>1.0761425321918709E-2</v>
      </c>
      <c r="H39">
        <v>2.5745928118976329E-4</v>
      </c>
      <c r="I39">
        <v>2.9301453352086266E-4</v>
      </c>
      <c r="J39" s="93">
        <v>11981</v>
      </c>
      <c r="K39" s="93">
        <v>14899</v>
      </c>
      <c r="L39" s="93">
        <v>466</v>
      </c>
      <c r="M39" s="93">
        <v>19421</v>
      </c>
      <c r="N39" s="93">
        <v>17064</v>
      </c>
      <c r="O39" s="93" t="s">
        <v>404</v>
      </c>
      <c r="P39" s="93">
        <v>1088</v>
      </c>
    </row>
    <row r="40" spans="1:16" x14ac:dyDescent="0.45">
      <c r="A40">
        <f t="shared" ca="1" si="1"/>
        <v>32</v>
      </c>
      <c r="B40" t="str">
        <f t="shared" ca="1" si="2"/>
        <v>xxxxxxxxxxxxxxxxxxxxxxxxxxxxxxxx</v>
      </c>
      <c r="C40" s="93">
        <v>64</v>
      </c>
      <c r="D40">
        <v>1</v>
      </c>
      <c r="E40">
        <v>4.268794245713005E-4</v>
      </c>
      <c r="F40">
        <v>3.4806484059657816E-4</v>
      </c>
      <c r="G40">
        <v>6.403665428950777E-3</v>
      </c>
      <c r="H40">
        <v>3.2586900417112276E-4</v>
      </c>
      <c r="I40">
        <v>2.7915805929317177E-4</v>
      </c>
      <c r="J40" s="93">
        <v>11713</v>
      </c>
      <c r="K40" s="93">
        <v>14366</v>
      </c>
      <c r="L40" s="93">
        <v>781</v>
      </c>
      <c r="M40" s="93">
        <v>15344</v>
      </c>
      <c r="N40" s="93">
        <v>17911</v>
      </c>
      <c r="O40" s="93" t="s">
        <v>405</v>
      </c>
      <c r="P40" s="93">
        <v>2176</v>
      </c>
    </row>
    <row r="41" spans="1:16" x14ac:dyDescent="0.45">
      <c r="A41">
        <f t="shared" ca="1" si="1"/>
        <v>32</v>
      </c>
      <c r="B41" t="str">
        <f t="shared" ca="1" si="2"/>
        <v>xxxxxxxxxxxxxxxxxxxxxxxxxxxxxxxx</v>
      </c>
      <c r="C41" s="93">
        <v>128</v>
      </c>
      <c r="D41">
        <v>1</v>
      </c>
      <c r="E41">
        <v>6.2912497483513178E-4</v>
      </c>
      <c r="F41">
        <v>5.344991020846217E-4</v>
      </c>
      <c r="G41">
        <v>8.9028714032186995E-3</v>
      </c>
      <c r="H41">
        <v>5.5422216803478579E-4</v>
      </c>
      <c r="I41">
        <v>3.0894710825506676E-4</v>
      </c>
      <c r="J41" s="93">
        <v>7948</v>
      </c>
      <c r="K41" s="93">
        <v>9355</v>
      </c>
      <c r="L41" s="93">
        <v>563</v>
      </c>
      <c r="M41" s="93">
        <v>9022</v>
      </c>
      <c r="N41" s="93">
        <v>16184</v>
      </c>
      <c r="O41" s="93" t="s">
        <v>406</v>
      </c>
      <c r="P41" s="93">
        <v>4352</v>
      </c>
    </row>
    <row r="42" spans="1:16" x14ac:dyDescent="0.45">
      <c r="A42">
        <f t="shared" ca="1" si="1"/>
        <v>32</v>
      </c>
      <c r="B42" t="str">
        <f t="shared" ca="1" si="2"/>
        <v>xxxxxxxxxxxxxxxxxxxxxxxxxxxxxxxx</v>
      </c>
      <c r="C42" s="93">
        <v>256</v>
      </c>
      <c r="D42">
        <v>1</v>
      </c>
      <c r="E42">
        <v>1.1253898717086127E-3</v>
      </c>
      <c r="F42">
        <v>9.4687242946337347E-4</v>
      </c>
      <c r="G42">
        <v>7.4308643387698044E-3</v>
      </c>
      <c r="H42">
        <v>9.054193554233885E-4</v>
      </c>
      <c r="I42">
        <v>3.9872408293460925E-4</v>
      </c>
      <c r="J42" s="93">
        <v>4443</v>
      </c>
      <c r="K42" s="93">
        <v>5281</v>
      </c>
      <c r="L42" s="93">
        <v>673</v>
      </c>
      <c r="M42" s="93">
        <v>5523</v>
      </c>
      <c r="N42" s="93">
        <v>12540</v>
      </c>
      <c r="O42" s="93" t="s">
        <v>407</v>
      </c>
      <c r="P42" s="93">
        <v>8704</v>
      </c>
    </row>
    <row r="43" spans="1:16" x14ac:dyDescent="0.45">
      <c r="A43">
        <f t="shared" ca="1" si="1"/>
        <v>32</v>
      </c>
      <c r="B43" t="str">
        <f t="shared" ca="1" si="2"/>
        <v>xxxxxxxxxxxxxxxxxxxxxxxxxxxxxxxx</v>
      </c>
      <c r="C43" s="93">
        <v>512</v>
      </c>
      <c r="D43">
        <v>1</v>
      </c>
      <c r="E43">
        <v>2.1922624726007671E-3</v>
      </c>
      <c r="F43">
        <v>1.6656961692191553E-3</v>
      </c>
      <c r="G43">
        <v>9.0279689530731889E-3</v>
      </c>
      <c r="H43">
        <v>1.7442819672137406E-3</v>
      </c>
      <c r="I43">
        <v>4.164584374479427E-4</v>
      </c>
      <c r="J43" s="93">
        <v>2281</v>
      </c>
      <c r="K43" s="93">
        <v>3002</v>
      </c>
      <c r="L43" s="93">
        <v>554</v>
      </c>
      <c r="M43" s="93">
        <v>2867</v>
      </c>
      <c r="N43" s="93">
        <v>12006</v>
      </c>
      <c r="O43" s="93" t="s">
        <v>408</v>
      </c>
      <c r="P43" s="93">
        <v>17408</v>
      </c>
    </row>
    <row r="44" spans="1:16" x14ac:dyDescent="0.45">
      <c r="A44">
        <f t="shared" ca="1" si="1"/>
        <v>32</v>
      </c>
      <c r="B44" t="str">
        <f t="shared" ca="1" si="2"/>
        <v>xxxxxxxxxxxxxxxxxxxxxxxxxxxxxxxx</v>
      </c>
      <c r="C44" s="93">
        <v>1024</v>
      </c>
      <c r="D44">
        <v>1</v>
      </c>
      <c r="E44">
        <v>3.6609514641272461E-3</v>
      </c>
      <c r="F44">
        <v>3.2825906167990525E-3</v>
      </c>
      <c r="G44">
        <v>1.1955460381833337E-2</v>
      </c>
      <c r="H44">
        <v>3.2532713077373125E-3</v>
      </c>
      <c r="I44">
        <v>5.2537564358516337E-4</v>
      </c>
      <c r="J44" s="93">
        <v>1366</v>
      </c>
      <c r="K44" s="93">
        <v>1524</v>
      </c>
      <c r="L44" s="93">
        <v>419</v>
      </c>
      <c r="M44" s="93">
        <v>1537</v>
      </c>
      <c r="N44" s="93">
        <v>9517</v>
      </c>
      <c r="O44" s="93" t="s">
        <v>409</v>
      </c>
      <c r="P44" s="93">
        <v>34816</v>
      </c>
    </row>
    <row r="45" spans="1:16" x14ac:dyDescent="0.45">
      <c r="A45">
        <f t="shared" ca="1" si="1"/>
        <v>32</v>
      </c>
      <c r="B45" t="str">
        <f t="shared" ca="1" si="2"/>
        <v>xxxxxxxxxxxxxxxxxxxxxxxxxxxxxxxx</v>
      </c>
      <c r="C45" s="93">
        <v>2048</v>
      </c>
      <c r="D45">
        <v>1</v>
      </c>
      <c r="E45">
        <v>7.3847228613617534E-3</v>
      </c>
      <c r="F45">
        <v>6.3174310606230232E-3</v>
      </c>
      <c r="G45">
        <v>1.8526233333331119E-2</v>
      </c>
      <c r="H45">
        <v>7.4390579494775684E-3</v>
      </c>
      <c r="I45">
        <v>7.1633237822349568E-4</v>
      </c>
      <c r="J45" s="93">
        <v>678</v>
      </c>
      <c r="K45" s="93">
        <v>792</v>
      </c>
      <c r="L45" s="93">
        <v>270</v>
      </c>
      <c r="M45" s="93">
        <v>673</v>
      </c>
      <c r="N45" s="93">
        <v>6980</v>
      </c>
      <c r="O45" s="93" t="s">
        <v>410</v>
      </c>
      <c r="P45" s="93">
        <v>69632</v>
      </c>
    </row>
    <row r="46" spans="1:16" x14ac:dyDescent="0.45">
      <c r="A46">
        <f t="shared" ca="1" si="1"/>
        <v>32</v>
      </c>
      <c r="B46" t="str">
        <f t="shared" ca="1" si="2"/>
        <v>xxxxxxxxxxxxxxxxxxxxxxxxxxxxxxxx</v>
      </c>
      <c r="C46" s="93">
        <v>4096</v>
      </c>
      <c r="D46">
        <v>1</v>
      </c>
      <c r="E46">
        <v>1.5437009259237388E-2</v>
      </c>
      <c r="F46">
        <v>1.281219488489912E-2</v>
      </c>
      <c r="G46">
        <v>3.2210231410247689E-2</v>
      </c>
      <c r="H46">
        <v>1.3930596657394701E-2</v>
      </c>
      <c r="I46">
        <v>1.126887536623845E-3</v>
      </c>
      <c r="J46" s="93">
        <v>324</v>
      </c>
      <c r="K46" s="93">
        <v>391</v>
      </c>
      <c r="L46" s="93">
        <v>156</v>
      </c>
      <c r="M46" s="93">
        <v>359</v>
      </c>
      <c r="N46" s="93">
        <v>4437</v>
      </c>
      <c r="O46" s="93" t="s">
        <v>411</v>
      </c>
      <c r="P46" s="93">
        <v>139264</v>
      </c>
    </row>
    <row r="47" spans="1:16" x14ac:dyDescent="0.45">
      <c r="A47">
        <f t="shared" ca="1" si="1"/>
        <v>32</v>
      </c>
      <c r="B47" t="str">
        <f t="shared" ca="1" si="2"/>
        <v>xxxxxxxxxxxxxxxxxxxxxxxxxxxxxxxx</v>
      </c>
      <c r="C47" s="93">
        <v>8192</v>
      </c>
      <c r="D47">
        <v>1</v>
      </c>
      <c r="E47">
        <v>3.0083985029912171E-2</v>
      </c>
      <c r="F47">
        <v>2.7209686412986586E-2</v>
      </c>
      <c r="G47">
        <v>6.0608356626366308E-2</v>
      </c>
      <c r="H47">
        <v>2.8394723163820978E-2</v>
      </c>
      <c r="I47">
        <v>2.2231110466851126E-3</v>
      </c>
      <c r="J47" s="93">
        <v>167</v>
      </c>
      <c r="K47" s="93">
        <v>184</v>
      </c>
      <c r="L47" s="93">
        <v>83</v>
      </c>
      <c r="M47" s="93">
        <v>177</v>
      </c>
      <c r="N47" s="93">
        <v>2250</v>
      </c>
      <c r="O47" s="93" t="s">
        <v>412</v>
      </c>
      <c r="P47" s="93">
        <v>278528</v>
      </c>
    </row>
    <row r="48" spans="1:16" x14ac:dyDescent="0.45">
      <c r="A48">
        <f t="shared" ca="1" si="1"/>
        <v>32</v>
      </c>
      <c r="B48" t="str">
        <f t="shared" ca="1" si="2"/>
        <v>xxxxxxxxxxxxxxxxxxxxxxxxxxxxxxxx</v>
      </c>
      <c r="C48" s="93">
        <v>16384</v>
      </c>
      <c r="D48">
        <v>1</v>
      </c>
      <c r="E48">
        <v>6.1813309876554368E-2</v>
      </c>
      <c r="F48">
        <v>5.9389950588229115E-2</v>
      </c>
      <c r="G48">
        <v>0.10013271200004965</v>
      </c>
      <c r="H48">
        <v>6.0046509523783154E-2</v>
      </c>
      <c r="I48">
        <v>4.2898800115438104E-3</v>
      </c>
      <c r="J48" s="93">
        <v>81</v>
      </c>
      <c r="K48" s="93">
        <v>85</v>
      </c>
      <c r="L48" s="93">
        <v>50</v>
      </c>
      <c r="M48" s="93">
        <v>84</v>
      </c>
      <c r="N48" s="93">
        <v>1166</v>
      </c>
      <c r="O48" s="93" t="s">
        <v>413</v>
      </c>
      <c r="P48" s="93">
        <v>557056</v>
      </c>
    </row>
    <row r="49" spans="1:16" x14ac:dyDescent="0.45">
      <c r="A49">
        <f t="shared" ca="1" si="1"/>
        <v>32</v>
      </c>
      <c r="B49" t="str">
        <f t="shared" ca="1" si="2"/>
        <v>xxxxxxxxxxxxxxxxxxxxxxxxxxxxxxxx</v>
      </c>
      <c r="C49" s="93">
        <v>32768</v>
      </c>
      <c r="D49">
        <v>1</v>
      </c>
      <c r="E49">
        <v>0.12593739250005456</v>
      </c>
      <c r="F49">
        <v>0.10873392826096792</v>
      </c>
      <c r="G49">
        <v>0.20276528399961535</v>
      </c>
      <c r="H49">
        <v>0.12368014634149603</v>
      </c>
      <c r="I49">
        <v>7.6079024369955783E-3</v>
      </c>
      <c r="J49" s="93">
        <v>40</v>
      </c>
      <c r="K49" s="93">
        <v>46</v>
      </c>
      <c r="L49" s="93">
        <v>25</v>
      </c>
      <c r="M49" s="93">
        <v>41</v>
      </c>
      <c r="N49" s="93">
        <v>658</v>
      </c>
      <c r="O49" s="93" t="s">
        <v>414</v>
      </c>
      <c r="P49" s="93">
        <v>1114112</v>
      </c>
    </row>
    <row r="50" spans="1:16" x14ac:dyDescent="0.45">
      <c r="A50">
        <f t="shared" ca="1" si="1"/>
        <v>32</v>
      </c>
      <c r="B50" t="str">
        <f t="shared" ca="1" si="2"/>
        <v>xxxxxxxxxxxxxxxxxxxxxxxxxxxxxxxx</v>
      </c>
      <c r="C50" s="93">
        <v>65536</v>
      </c>
      <c r="D50">
        <v>1</v>
      </c>
      <c r="E50">
        <v>0.24893057619088463</v>
      </c>
      <c r="F50">
        <v>0.20891117916714089</v>
      </c>
      <c r="G50">
        <v>0.36599035714295625</v>
      </c>
      <c r="H50">
        <v>0.2501403299997037</v>
      </c>
      <c r="I50">
        <v>1.4204545454545454E-2</v>
      </c>
      <c r="J50" s="93">
        <v>21</v>
      </c>
      <c r="K50" s="93">
        <v>24</v>
      </c>
      <c r="L50" s="93">
        <v>14</v>
      </c>
      <c r="M50" s="93">
        <v>20</v>
      </c>
      <c r="N50" s="93">
        <v>352</v>
      </c>
      <c r="O50" s="93" t="s">
        <v>415</v>
      </c>
      <c r="P50" s="93">
        <v>2228224</v>
      </c>
    </row>
    <row r="51" spans="1:16" x14ac:dyDescent="0.45">
      <c r="A51">
        <f t="shared" ca="1" si="1"/>
        <v>32</v>
      </c>
      <c r="B51" t="str">
        <f t="shared" ca="1" si="2"/>
        <v>xxxxxxxxxxxxxxxxxxxxxxxxxxxxxxxx</v>
      </c>
      <c r="C51" s="93">
        <v>131072</v>
      </c>
      <c r="D51">
        <v>1</v>
      </c>
      <c r="E51">
        <v>0.50188946000125723</v>
      </c>
      <c r="F51">
        <v>0.42259143333285465</v>
      </c>
      <c r="G51">
        <v>0.73307485714238807</v>
      </c>
      <c r="H51">
        <v>0.50088849090918142</v>
      </c>
      <c r="I51">
        <v>2.889655239280613E-2</v>
      </c>
      <c r="J51" s="93">
        <v>10</v>
      </c>
      <c r="K51" s="93">
        <v>12</v>
      </c>
      <c r="L51" s="93">
        <v>7</v>
      </c>
      <c r="M51" s="93">
        <v>11</v>
      </c>
      <c r="N51" s="93">
        <v>174</v>
      </c>
      <c r="O51" s="93" t="s">
        <v>416</v>
      </c>
      <c r="P51" s="93">
        <v>4456448</v>
      </c>
    </row>
    <row r="52" spans="1:16" x14ac:dyDescent="0.45">
      <c r="A52">
        <f t="shared" ca="1" si="1"/>
        <v>32</v>
      </c>
      <c r="B52" t="str">
        <f t="shared" ca="1" si="2"/>
        <v>xxxxxxxxxxxxxxxxxxxxxxxxxxxxxxxx</v>
      </c>
      <c r="C52" s="93">
        <v>262144</v>
      </c>
      <c r="D52">
        <v>1</v>
      </c>
      <c r="E52">
        <v>0.94772575000145787</v>
      </c>
      <c r="F52">
        <v>0.84903001666680211</v>
      </c>
      <c r="G52">
        <v>1.5176469250000082</v>
      </c>
      <c r="H52">
        <v>1.2296502399985911</v>
      </c>
      <c r="I52">
        <v>6.137804868744641E-2</v>
      </c>
      <c r="J52" s="93">
        <v>6</v>
      </c>
      <c r="K52" s="93">
        <v>6</v>
      </c>
      <c r="L52" s="93">
        <v>4</v>
      </c>
      <c r="M52" s="93">
        <v>5</v>
      </c>
      <c r="N52" s="93">
        <v>82</v>
      </c>
      <c r="O52" s="93" t="s">
        <v>417</v>
      </c>
      <c r="P52" s="93">
        <v>8912896</v>
      </c>
    </row>
    <row r="53" spans="1:16" x14ac:dyDescent="0.45">
      <c r="A53">
        <f t="shared" ca="1" si="1"/>
        <v>32</v>
      </c>
      <c r="B53" t="str">
        <f t="shared" ca="1" si="2"/>
        <v>xxxxxxxxxxxxxxxxxxxxxxxxxxxxxxxx</v>
      </c>
      <c r="C53" s="93">
        <v>524288</v>
      </c>
      <c r="D53">
        <v>1</v>
      </c>
      <c r="E53">
        <v>1.95300490000227</v>
      </c>
      <c r="F53">
        <v>1.7339026666692614</v>
      </c>
      <c r="G53">
        <v>2.9479670000000624</v>
      </c>
      <c r="H53">
        <v>2.6433009000029415</v>
      </c>
      <c r="I53">
        <v>0.11160000165303548</v>
      </c>
      <c r="J53" s="93">
        <v>3</v>
      </c>
      <c r="K53" s="93">
        <v>3</v>
      </c>
      <c r="L53" s="93">
        <v>2</v>
      </c>
      <c r="M53" s="93">
        <v>2</v>
      </c>
      <c r="N53" s="93">
        <v>45</v>
      </c>
      <c r="O53" s="93" t="s">
        <v>418</v>
      </c>
      <c r="P53" s="93">
        <v>17825792</v>
      </c>
    </row>
    <row r="54" spans="1:16" x14ac:dyDescent="0.45">
      <c r="A54">
        <f t="shared" ca="1" si="1"/>
        <v>32</v>
      </c>
      <c r="B54" t="str">
        <f t="shared" ca="1" si="2"/>
        <v>xxxxxxxxxxxxxxxxxxxxxxxxxxxxxxxx</v>
      </c>
      <c r="C54" s="93">
        <v>1048576</v>
      </c>
      <c r="D54">
        <v>1</v>
      </c>
      <c r="E54">
        <v>4.0259089499959373</v>
      </c>
      <c r="F54">
        <v>3.5771946500026388</v>
      </c>
      <c r="G54">
        <v>6.2068918999866582</v>
      </c>
      <c r="H54">
        <v>6.7599382000043988</v>
      </c>
      <c r="I54">
        <v>0.24123809451148623</v>
      </c>
      <c r="J54" s="93">
        <v>2</v>
      </c>
      <c r="K54" s="93">
        <v>2</v>
      </c>
      <c r="L54" s="93">
        <v>1</v>
      </c>
      <c r="M54" s="93">
        <v>1</v>
      </c>
      <c r="N54" s="93">
        <v>21</v>
      </c>
      <c r="O54" s="93" t="s">
        <v>419</v>
      </c>
      <c r="P54" s="93">
        <v>35651584</v>
      </c>
    </row>
    <row r="55" spans="1:16" x14ac:dyDescent="0.45">
      <c r="C55" s="93"/>
      <c r="J55" s="93"/>
      <c r="K55" s="93"/>
      <c r="L55" s="93"/>
      <c r="M55" s="93"/>
      <c r="N55" s="93"/>
    </row>
    <row r="56" spans="1:16" x14ac:dyDescent="0.45">
      <c r="J56" s="93"/>
      <c r="K56" s="93"/>
      <c r="L56" s="93"/>
      <c r="M56" s="93"/>
      <c r="N56" s="93"/>
      <c r="P56">
        <f ca="1">P54/1000000/E54</f>
        <v>8.8555365863492703</v>
      </c>
    </row>
    <row r="57" spans="1:16" x14ac:dyDescent="0.45">
      <c r="J57" s="93"/>
      <c r="K57" s="93"/>
      <c r="L57" s="93"/>
      <c r="M57" s="93"/>
      <c r="N57" s="93"/>
      <c r="P57" s="93">
        <f ca="1">C54*D54/E54</f>
        <v>260456.95842203737</v>
      </c>
    </row>
    <row r="58" spans="1:16" x14ac:dyDescent="0.45">
      <c r="J58" s="93"/>
      <c r="K58" s="93"/>
      <c r="L58" s="93"/>
      <c r="M58" s="93"/>
      <c r="N58" s="93"/>
      <c r="O58" s="14" t="s">
        <v>547</v>
      </c>
    </row>
    <row r="59" spans="1:16" x14ac:dyDescent="0.45">
      <c r="J59" s="93"/>
      <c r="K59" s="93"/>
      <c r="L59" s="93"/>
      <c r="M59" s="93"/>
      <c r="N59" s="93"/>
      <c r="O59" t="s">
        <v>555</v>
      </c>
    </row>
    <row r="60" spans="1:16" ht="28.5" x14ac:dyDescent="0.45">
      <c r="A60" s="12" t="s">
        <v>10</v>
      </c>
      <c r="B60" s="12" t="s">
        <v>11</v>
      </c>
      <c r="C60" s="12" t="s">
        <v>12</v>
      </c>
      <c r="D60" s="12" t="s">
        <v>13</v>
      </c>
      <c r="E60" s="13" t="str" cm="1">
        <f t="array" aca="1" ref="E60:I60" ca="1">ParserNames</f>
        <v>CSVRead
v0.4</v>
      </c>
      <c r="F60" s="13" t="str">
        <f ca="1"/>
        <v>sdkn104
v1.9</v>
      </c>
      <c r="G60" s="13" t="str">
        <f ca="1"/>
        <v>ws_garcia
v3.1.5</v>
      </c>
      <c r="H60" s="13" t="str">
        <f ca="1"/>
        <v>ArrayFromCSVfile</v>
      </c>
      <c r="I60" s="13" t="str">
        <f ca="1"/>
        <v>CSV.jl
v0.8.5+</v>
      </c>
      <c r="J60" s="13" t="str" cm="1">
        <f t="array" aca="1" ref="J60:N60" ca="1">"NCalls"&amp;CHAR(10)&amp;ParserNames</f>
        <v>NCalls
CSVRead
v0.4</v>
      </c>
      <c r="K60" s="13" t="str">
        <f ca="1"/>
        <v>NCalls
sdkn104
v1.9</v>
      </c>
      <c r="L60" s="13" t="str">
        <f ca="1"/>
        <v>NCalls
ws_garcia
v3.1.5</v>
      </c>
      <c r="M60" s="13" t="str">
        <f ca="1"/>
        <v>NCalls
ArrayFromCSVfile</v>
      </c>
      <c r="N60" s="59" t="str">
        <f ca="1"/>
        <v>NCalls
CSV.jl
v0.8.5+</v>
      </c>
      <c r="O60" s="12" t="s">
        <v>14</v>
      </c>
      <c r="P60" s="12" t="s">
        <v>15</v>
      </c>
    </row>
    <row r="61" spans="1:16" x14ac:dyDescent="0.45">
      <c r="A61">
        <f ca="1">LEN(B61)</f>
        <v>20</v>
      </c>
      <c r="B61" t="str">
        <f ca="1">"""xxxxxxxx"&amp;CHAR(13)&amp;CHAR(10)&amp;"yyyyyyyy"""</f>
        <v>"xxxxxxxx_x000D_
yyyyyyyy"</v>
      </c>
      <c r="C61" s="93">
        <v>1</v>
      </c>
      <c r="D61">
        <v>1</v>
      </c>
      <c r="E61">
        <v>2.0837042423717221E-4</v>
      </c>
      <c r="F61">
        <v>1.4822228019219184E-4</v>
      </c>
      <c r="G61">
        <v>4.4025011443601459E-3</v>
      </c>
      <c r="H61">
        <v>1.4819914935267021E-4</v>
      </c>
      <c r="I61">
        <v>2.6981132692403869E-4</v>
      </c>
      <c r="J61" s="93">
        <v>23996</v>
      </c>
      <c r="K61" s="93">
        <v>33734</v>
      </c>
      <c r="L61" s="93">
        <v>1136</v>
      </c>
      <c r="M61" s="93">
        <v>33739</v>
      </c>
      <c r="N61" s="93">
        <v>18550</v>
      </c>
      <c r="O61" s="93" t="s">
        <v>420</v>
      </c>
      <c r="P61" s="93">
        <v>26</v>
      </c>
    </row>
    <row r="62" spans="1:16" x14ac:dyDescent="0.45">
      <c r="A62">
        <f t="shared" ref="A62:A81" ca="1" si="3">LEN(B62)</f>
        <v>20</v>
      </c>
      <c r="B62" t="str">
        <f t="shared" ref="B62:B81" ca="1" si="4">"""xxxxxxxx"&amp;CHAR(13)&amp;CHAR(10)&amp;"yyyyyyyy"""</f>
        <v>"xxxxxxxx_x000D_
yyyyyyyy"</v>
      </c>
      <c r="C62" s="93">
        <v>2</v>
      </c>
      <c r="D62">
        <v>1</v>
      </c>
      <c r="E62">
        <v>2.1248820279652368E-4</v>
      </c>
      <c r="F62">
        <v>1.5324809207113723E-4</v>
      </c>
      <c r="G62">
        <v>5.4252680043437125E-3</v>
      </c>
      <c r="H62">
        <v>1.4534676317537129E-4</v>
      </c>
      <c r="I62">
        <v>2.5379422364346985E-4</v>
      </c>
      <c r="J62" s="93">
        <v>23531</v>
      </c>
      <c r="K62" s="93">
        <v>32627</v>
      </c>
      <c r="L62" s="93">
        <v>922</v>
      </c>
      <c r="M62" s="93">
        <v>34401</v>
      </c>
      <c r="N62" s="93">
        <v>19701</v>
      </c>
      <c r="O62" s="93" t="s">
        <v>421</v>
      </c>
      <c r="P62" s="93">
        <v>52</v>
      </c>
    </row>
    <row r="63" spans="1:16" x14ac:dyDescent="0.45">
      <c r="A63">
        <f t="shared" ca="1" si="3"/>
        <v>20</v>
      </c>
      <c r="B63" t="str">
        <f t="shared" ca="1" si="4"/>
        <v>"xxxxxxxx_x000D_
yyyyyyyy"</v>
      </c>
      <c r="C63" s="93">
        <v>4</v>
      </c>
      <c r="D63">
        <v>1</v>
      </c>
      <c r="E63">
        <v>2.2220403964057884E-4</v>
      </c>
      <c r="F63">
        <v>1.6237238423107931E-4</v>
      </c>
      <c r="G63">
        <v>4.8656964007780228E-3</v>
      </c>
      <c r="H63">
        <v>1.5078278700862176E-4</v>
      </c>
      <c r="I63">
        <v>2.5272947836635666E-4</v>
      </c>
      <c r="J63" s="93">
        <v>22502</v>
      </c>
      <c r="K63" s="93">
        <v>30794</v>
      </c>
      <c r="L63" s="93">
        <v>1028</v>
      </c>
      <c r="M63" s="93">
        <v>33161</v>
      </c>
      <c r="N63" s="93">
        <v>19784</v>
      </c>
      <c r="O63" s="93" t="s">
        <v>422</v>
      </c>
      <c r="P63" s="93">
        <v>104</v>
      </c>
    </row>
    <row r="64" spans="1:16" x14ac:dyDescent="0.45">
      <c r="A64">
        <f t="shared" ca="1" si="3"/>
        <v>20</v>
      </c>
      <c r="B64" t="str">
        <f t="shared" ca="1" si="4"/>
        <v>"xxxxxxxx_x000D_
yyyyyyyy"</v>
      </c>
      <c r="C64" s="93">
        <v>8</v>
      </c>
      <c r="D64">
        <v>1</v>
      </c>
      <c r="E64">
        <v>2.4954844537663817E-4</v>
      </c>
      <c r="F64">
        <v>1.8305855239075591E-4</v>
      </c>
      <c r="G64">
        <v>5.1655465908992454E-3</v>
      </c>
      <c r="H64">
        <v>1.6875041511987983E-4</v>
      </c>
      <c r="I64">
        <v>2.6289228447252022E-4</v>
      </c>
      <c r="J64" s="93">
        <v>20037</v>
      </c>
      <c r="K64" s="93">
        <v>27314</v>
      </c>
      <c r="L64" s="93">
        <v>968</v>
      </c>
      <c r="M64" s="93">
        <v>29630</v>
      </c>
      <c r="N64" s="93">
        <v>19023</v>
      </c>
      <c r="O64" s="93" t="s">
        <v>423</v>
      </c>
      <c r="P64" s="93">
        <v>208</v>
      </c>
    </row>
    <row r="65" spans="1:16" x14ac:dyDescent="0.45">
      <c r="A65">
        <f t="shared" ca="1" si="3"/>
        <v>20</v>
      </c>
      <c r="B65" t="str">
        <f t="shared" ca="1" si="4"/>
        <v>"xxxxxxxx_x000D_
yyyyyyyy"</v>
      </c>
      <c r="C65" s="93">
        <v>16</v>
      </c>
      <c r="D65">
        <v>1</v>
      </c>
      <c r="E65">
        <v>2.8892395123052871E-4</v>
      </c>
      <c r="F65">
        <v>2.2415817717195172E-4</v>
      </c>
      <c r="G65">
        <v>5.5629632925421509E-3</v>
      </c>
      <c r="H65">
        <v>2.0104294157838949E-4</v>
      </c>
      <c r="I65">
        <v>2.6372698982013817E-4</v>
      </c>
      <c r="J65" s="93">
        <v>17306</v>
      </c>
      <c r="K65" s="93">
        <v>22306</v>
      </c>
      <c r="L65" s="93">
        <v>899</v>
      </c>
      <c r="M65" s="93">
        <v>24871</v>
      </c>
      <c r="N65" s="93">
        <v>18959</v>
      </c>
      <c r="O65" s="93" t="s">
        <v>424</v>
      </c>
      <c r="P65" s="93">
        <v>416</v>
      </c>
    </row>
    <row r="66" spans="1:16" x14ac:dyDescent="0.45">
      <c r="A66">
        <f t="shared" ca="1" si="3"/>
        <v>20</v>
      </c>
      <c r="B66" t="str">
        <f t="shared" ca="1" si="4"/>
        <v>"xxxxxxxx_x000D_
yyyyyyyy"</v>
      </c>
      <c r="C66" s="93">
        <v>32</v>
      </c>
      <c r="D66">
        <v>1</v>
      </c>
      <c r="E66">
        <v>3.6484120393996542E-4</v>
      </c>
      <c r="F66">
        <v>3.1211624843902367E-4</v>
      </c>
      <c r="G66">
        <v>6.3173619949550199E-3</v>
      </c>
      <c r="H66">
        <v>2.6394093644410997E-4</v>
      </c>
      <c r="I66">
        <v>2.8628685943315199E-4</v>
      </c>
      <c r="J66" s="93">
        <v>13705</v>
      </c>
      <c r="K66" s="93">
        <v>16020</v>
      </c>
      <c r="L66" s="93">
        <v>792</v>
      </c>
      <c r="M66" s="93">
        <v>18944</v>
      </c>
      <c r="N66" s="93">
        <v>17465</v>
      </c>
      <c r="O66" s="93" t="s">
        <v>425</v>
      </c>
      <c r="P66" s="93">
        <v>832</v>
      </c>
    </row>
    <row r="67" spans="1:16" x14ac:dyDescent="0.45">
      <c r="A67">
        <f t="shared" ca="1" si="3"/>
        <v>20</v>
      </c>
      <c r="B67" t="str">
        <f t="shared" ca="1" si="4"/>
        <v>"xxxxxxxx_x000D_
yyyyyyyy"</v>
      </c>
      <c r="C67" s="93">
        <v>64</v>
      </c>
      <c r="D67">
        <v>1</v>
      </c>
      <c r="E67">
        <v>5.1562584304492133E-4</v>
      </c>
      <c r="F67">
        <v>4.6245462449141615E-4</v>
      </c>
      <c r="G67">
        <v>8.0273388443031848E-3</v>
      </c>
      <c r="H67">
        <v>3.8617766450362376E-4</v>
      </c>
      <c r="I67">
        <v>2.810409757742679E-4</v>
      </c>
      <c r="J67" s="93">
        <v>9697</v>
      </c>
      <c r="K67" s="93">
        <v>10812</v>
      </c>
      <c r="L67" s="93">
        <v>623</v>
      </c>
      <c r="M67" s="93">
        <v>12948</v>
      </c>
      <c r="N67" s="93">
        <v>17791</v>
      </c>
      <c r="O67" s="93" t="s">
        <v>426</v>
      </c>
      <c r="P67" s="93">
        <v>1664</v>
      </c>
    </row>
    <row r="68" spans="1:16" x14ac:dyDescent="0.45">
      <c r="A68">
        <f t="shared" ca="1" si="3"/>
        <v>20</v>
      </c>
      <c r="B68" t="str">
        <f t="shared" ca="1" si="4"/>
        <v>"xxxxxxxx_x000D_
yyyyyyyy"</v>
      </c>
      <c r="C68" s="93">
        <v>128</v>
      </c>
      <c r="D68">
        <v>1</v>
      </c>
      <c r="E68">
        <v>8.2205012329634292E-4</v>
      </c>
      <c r="F68">
        <v>7.7714712465058765E-4</v>
      </c>
      <c r="G68">
        <v>1.0508938025231444E-2</v>
      </c>
      <c r="H68">
        <v>6.3121875789030532E-4</v>
      </c>
      <c r="I68">
        <v>2.9140925515794383E-4</v>
      </c>
      <c r="J68" s="93">
        <v>6083</v>
      </c>
      <c r="K68" s="93">
        <v>6434</v>
      </c>
      <c r="L68" s="93">
        <v>476</v>
      </c>
      <c r="M68" s="93">
        <v>7922</v>
      </c>
      <c r="N68" s="93">
        <v>17158</v>
      </c>
      <c r="O68" s="93" t="s">
        <v>427</v>
      </c>
      <c r="P68" s="93">
        <v>3328</v>
      </c>
    </row>
    <row r="69" spans="1:16" x14ac:dyDescent="0.45">
      <c r="A69">
        <f t="shared" ca="1" si="3"/>
        <v>20</v>
      </c>
      <c r="B69" t="str">
        <f t="shared" ca="1" si="4"/>
        <v>"xxxxxxxx_x000D_
yyyyyyyy"</v>
      </c>
      <c r="C69" s="93">
        <v>256</v>
      </c>
      <c r="D69">
        <v>1</v>
      </c>
      <c r="E69">
        <v>1.4565891931225805E-3</v>
      </c>
      <c r="F69">
        <v>1.4296989994275803E-3</v>
      </c>
      <c r="G69">
        <v>1.6487719078931581E-2</v>
      </c>
      <c r="H69">
        <v>1.1465271205883341E-3</v>
      </c>
      <c r="I69">
        <v>3.2575412078962801E-4</v>
      </c>
      <c r="J69" s="93">
        <v>3433</v>
      </c>
      <c r="K69" s="93">
        <v>3498</v>
      </c>
      <c r="L69" s="93">
        <v>304</v>
      </c>
      <c r="M69" s="93">
        <v>4362</v>
      </c>
      <c r="N69" s="93">
        <v>15349</v>
      </c>
      <c r="O69" s="93" t="s">
        <v>428</v>
      </c>
      <c r="P69" s="93">
        <v>6656</v>
      </c>
    </row>
    <row r="70" spans="1:16" x14ac:dyDescent="0.45">
      <c r="A70">
        <f t="shared" ca="1" si="3"/>
        <v>20</v>
      </c>
      <c r="B70" t="str">
        <f t="shared" ca="1" si="4"/>
        <v>"xxxxxxxx_x000D_
yyyyyyyy"</v>
      </c>
      <c r="C70" s="93">
        <v>512</v>
      </c>
      <c r="D70">
        <v>1</v>
      </c>
      <c r="E70">
        <v>2.716759043996549E-3</v>
      </c>
      <c r="F70">
        <v>2.7189742795025468E-3</v>
      </c>
      <c r="G70">
        <v>2.8313670621456125E-2</v>
      </c>
      <c r="H70">
        <v>2.147192700728588E-3</v>
      </c>
      <c r="I70">
        <v>4.5570543200874956E-4</v>
      </c>
      <c r="J70" s="93">
        <v>1841</v>
      </c>
      <c r="K70" s="93">
        <v>1839</v>
      </c>
      <c r="L70" s="93">
        <v>177</v>
      </c>
      <c r="M70" s="93">
        <v>2329</v>
      </c>
      <c r="N70" s="93">
        <v>10972</v>
      </c>
      <c r="O70" s="93" t="s">
        <v>429</v>
      </c>
      <c r="P70" s="93">
        <v>13312</v>
      </c>
    </row>
    <row r="71" spans="1:16" x14ac:dyDescent="0.45">
      <c r="A71">
        <f t="shared" ca="1" si="3"/>
        <v>20</v>
      </c>
      <c r="B71" t="str">
        <f t="shared" ca="1" si="4"/>
        <v>"xxxxxxxx_x000D_
yyyyyyyy"</v>
      </c>
      <c r="C71" s="93">
        <v>1024</v>
      </c>
      <c r="D71">
        <v>1</v>
      </c>
      <c r="E71">
        <v>5.318818809788706E-3</v>
      </c>
      <c r="F71">
        <v>5.5620996666645318E-3</v>
      </c>
      <c r="G71">
        <v>5.1172609183651026E-2</v>
      </c>
      <c r="H71">
        <v>4.2171869308562692E-3</v>
      </c>
      <c r="I71">
        <v>6.0790273556231007E-4</v>
      </c>
      <c r="J71" s="93">
        <v>941</v>
      </c>
      <c r="K71" s="93">
        <v>900</v>
      </c>
      <c r="L71" s="93">
        <v>98</v>
      </c>
      <c r="M71" s="93">
        <v>1186</v>
      </c>
      <c r="N71" s="93">
        <v>8225</v>
      </c>
      <c r="O71" s="93" t="s">
        <v>430</v>
      </c>
      <c r="P71" s="93">
        <v>26624</v>
      </c>
    </row>
    <row r="72" spans="1:16" x14ac:dyDescent="0.45">
      <c r="A72">
        <f t="shared" ca="1" si="3"/>
        <v>20</v>
      </c>
      <c r="B72" t="str">
        <f t="shared" ca="1" si="4"/>
        <v>"xxxxxxxx_x000D_
yyyyyyyy"</v>
      </c>
      <c r="C72" s="93">
        <v>2048</v>
      </c>
      <c r="D72">
        <v>1</v>
      </c>
      <c r="E72">
        <v>1.016776341466021E-2</v>
      </c>
      <c r="F72">
        <v>1.0295072427978107E-2</v>
      </c>
      <c r="G72">
        <v>9.8451207843027078E-2</v>
      </c>
      <c r="H72">
        <v>8.7161236933942805E-3</v>
      </c>
      <c r="I72">
        <v>7.6452599388379206E-4</v>
      </c>
      <c r="J72" s="93">
        <v>492</v>
      </c>
      <c r="K72" s="93">
        <v>486</v>
      </c>
      <c r="L72" s="93">
        <v>51</v>
      </c>
      <c r="M72" s="93">
        <v>574</v>
      </c>
      <c r="N72" s="93">
        <v>6540</v>
      </c>
      <c r="O72" s="93" t="s">
        <v>431</v>
      </c>
      <c r="P72" s="93">
        <v>53248</v>
      </c>
    </row>
    <row r="73" spans="1:16" x14ac:dyDescent="0.45">
      <c r="A73">
        <f t="shared" ca="1" si="3"/>
        <v>20</v>
      </c>
      <c r="B73" t="str">
        <f t="shared" ca="1" si="4"/>
        <v>"xxxxxxxx_x000D_
yyyyyyyy"</v>
      </c>
      <c r="C73" s="93">
        <v>4096</v>
      </c>
      <c r="D73">
        <v>1</v>
      </c>
      <c r="E73">
        <v>2.0297074193583665E-2</v>
      </c>
      <c r="F73">
        <v>2.0719876033032682E-2</v>
      </c>
      <c r="G73">
        <v>0.21879393750047407</v>
      </c>
      <c r="H73">
        <v>3.0396758181847294E-2</v>
      </c>
      <c r="I73">
        <v>1.1544321712694671E-3</v>
      </c>
      <c r="J73" s="93">
        <v>248</v>
      </c>
      <c r="K73" s="93">
        <v>242</v>
      </c>
      <c r="L73" s="93">
        <v>24</v>
      </c>
      <c r="M73" s="93">
        <v>165</v>
      </c>
      <c r="N73" s="93">
        <v>4332</v>
      </c>
      <c r="O73" s="93" t="s">
        <v>432</v>
      </c>
      <c r="P73" s="93">
        <v>106496</v>
      </c>
    </row>
    <row r="74" spans="1:16" x14ac:dyDescent="0.45">
      <c r="A74">
        <f t="shared" ca="1" si="3"/>
        <v>20</v>
      </c>
      <c r="B74" t="str">
        <f t="shared" ca="1" si="4"/>
        <v>"xxxxxxxx_x000D_
yyyyyyyy"</v>
      </c>
      <c r="C74" s="93">
        <v>8192</v>
      </c>
      <c r="D74">
        <v>1</v>
      </c>
      <c r="E74">
        <v>6.2662631249986583E-2</v>
      </c>
      <c r="F74">
        <v>5.2434297916685559E-2</v>
      </c>
      <c r="G74">
        <v>0.46140577272771305</v>
      </c>
      <c r="H74">
        <v>3.8234445801513972E-2</v>
      </c>
      <c r="I74">
        <v>2.8555111364934323E-3</v>
      </c>
      <c r="J74" s="93">
        <v>80</v>
      </c>
      <c r="K74" s="93">
        <v>96</v>
      </c>
      <c r="L74" s="93">
        <v>11</v>
      </c>
      <c r="M74" s="93">
        <v>131</v>
      </c>
      <c r="N74" s="93">
        <v>1751</v>
      </c>
      <c r="O74" s="93" t="s">
        <v>433</v>
      </c>
      <c r="P74" s="93">
        <v>212992</v>
      </c>
    </row>
    <row r="75" spans="1:16" x14ac:dyDescent="0.45">
      <c r="A75">
        <f t="shared" ca="1" si="3"/>
        <v>20</v>
      </c>
      <c r="B75" t="str">
        <f t="shared" ca="1" si="4"/>
        <v>"xxxxxxxx_x000D_
yyyyyyyy"</v>
      </c>
      <c r="C75" s="93">
        <v>16384</v>
      </c>
      <c r="D75">
        <v>1</v>
      </c>
      <c r="E75">
        <v>0.10175671999983024</v>
      </c>
      <c r="F75">
        <v>0.10184466200007591</v>
      </c>
      <c r="G75">
        <v>0.78182818571388324</v>
      </c>
      <c r="H75">
        <v>8.3798428333345026E-2</v>
      </c>
      <c r="I75">
        <v>4.6800748559222031E-3</v>
      </c>
      <c r="J75" s="93">
        <v>50</v>
      </c>
      <c r="K75" s="93">
        <v>50</v>
      </c>
      <c r="L75" s="93">
        <v>7</v>
      </c>
      <c r="M75" s="93">
        <v>60</v>
      </c>
      <c r="N75" s="93">
        <v>1069</v>
      </c>
      <c r="O75" s="93" t="s">
        <v>434</v>
      </c>
      <c r="P75" s="93">
        <v>425984</v>
      </c>
    </row>
    <row r="76" spans="1:16" x14ac:dyDescent="0.45">
      <c r="A76">
        <f t="shared" ca="1" si="3"/>
        <v>20</v>
      </c>
      <c r="B76" t="str">
        <f t="shared" ca="1" si="4"/>
        <v>"xxxxxxxx_x000D_
yyyyyyyy"</v>
      </c>
      <c r="C76" s="93">
        <v>32768</v>
      </c>
      <c r="D76">
        <v>1</v>
      </c>
      <c r="E76">
        <v>0.16359403225801689</v>
      </c>
      <c r="F76">
        <v>0.18128961428582052</v>
      </c>
      <c r="G76">
        <v>1.5461234249996778</v>
      </c>
      <c r="H76">
        <v>0.15757775625024806</v>
      </c>
      <c r="I76">
        <v>8.4619288113718313E-3</v>
      </c>
      <c r="J76" s="93">
        <v>31</v>
      </c>
      <c r="K76" s="93">
        <v>28</v>
      </c>
      <c r="L76" s="93">
        <v>4</v>
      </c>
      <c r="M76" s="93">
        <v>32</v>
      </c>
      <c r="N76" s="93">
        <v>591</v>
      </c>
      <c r="O76" s="93" t="s">
        <v>435</v>
      </c>
      <c r="P76" s="93">
        <v>851968</v>
      </c>
    </row>
    <row r="77" spans="1:16" x14ac:dyDescent="0.45">
      <c r="A77">
        <f t="shared" ca="1" si="3"/>
        <v>20</v>
      </c>
      <c r="B77" t="str">
        <f t="shared" ca="1" si="4"/>
        <v>"xxxxxxxx_x000D_
yyyyyyyy"</v>
      </c>
      <c r="C77" s="93">
        <v>65536</v>
      </c>
      <c r="D77">
        <v>1</v>
      </c>
      <c r="E77">
        <v>0.33169604999966396</v>
      </c>
      <c r="F77">
        <v>0.37821077142871218</v>
      </c>
      <c r="G77">
        <v>3.0543598500007647</v>
      </c>
      <c r="H77">
        <v>0.31542140000055952</v>
      </c>
      <c r="I77">
        <v>1.488095238095238E-2</v>
      </c>
      <c r="J77" s="93">
        <v>16</v>
      </c>
      <c r="K77" s="93">
        <v>14</v>
      </c>
      <c r="L77" s="93">
        <v>2</v>
      </c>
      <c r="M77" s="93">
        <v>16</v>
      </c>
      <c r="N77" s="93">
        <v>336</v>
      </c>
      <c r="O77" s="93" t="s">
        <v>436</v>
      </c>
      <c r="P77" s="93">
        <v>1703936</v>
      </c>
    </row>
    <row r="78" spans="1:16" x14ac:dyDescent="0.45">
      <c r="A78">
        <f t="shared" ca="1" si="3"/>
        <v>20</v>
      </c>
      <c r="B78" t="str">
        <f t="shared" ca="1" si="4"/>
        <v>"xxxxxxxx_x000D_
yyyyyyyy"</v>
      </c>
      <c r="C78" s="93">
        <v>131072</v>
      </c>
      <c r="D78">
        <v>1</v>
      </c>
      <c r="E78">
        <v>0.71999988571457962</v>
      </c>
      <c r="F78">
        <v>0.80199544285590363</v>
      </c>
      <c r="G78">
        <v>7.0190771000052337</v>
      </c>
      <c r="H78">
        <v>1.014315719998558</v>
      </c>
      <c r="I78">
        <v>3.2751633450875874E-2</v>
      </c>
      <c r="J78" s="93">
        <v>7</v>
      </c>
      <c r="K78" s="93">
        <v>7</v>
      </c>
      <c r="L78" s="93">
        <v>1</v>
      </c>
      <c r="M78" s="93">
        <v>5</v>
      </c>
      <c r="N78" s="93">
        <v>153</v>
      </c>
      <c r="O78" s="93" t="s">
        <v>437</v>
      </c>
      <c r="P78" s="93">
        <v>3407872</v>
      </c>
    </row>
    <row r="79" spans="1:16" x14ac:dyDescent="0.45">
      <c r="A79">
        <f t="shared" ca="1" si="3"/>
        <v>20</v>
      </c>
      <c r="B79" t="str">
        <f t="shared" ca="1" si="4"/>
        <v>"xxxxxxxx_x000D_
yyyyyyyy"</v>
      </c>
      <c r="C79" s="93">
        <v>262144</v>
      </c>
      <c r="D79">
        <v>1</v>
      </c>
      <c r="E79">
        <v>1.8530280333313083</v>
      </c>
      <c r="F79">
        <v>2.1459187000000384</v>
      </c>
      <c r="G79">
        <v>13.58657569999923</v>
      </c>
      <c r="H79">
        <v>2.7594499000042561</v>
      </c>
      <c r="I79">
        <v>6.1341465973272558E-2</v>
      </c>
      <c r="J79" s="93">
        <v>3</v>
      </c>
      <c r="K79" s="93">
        <v>3</v>
      </c>
      <c r="L79" s="93">
        <v>1</v>
      </c>
      <c r="M79" s="93">
        <v>2</v>
      </c>
      <c r="N79" s="93">
        <v>82</v>
      </c>
      <c r="O79" s="93" t="s">
        <v>438</v>
      </c>
      <c r="P79" s="93">
        <v>6815744</v>
      </c>
    </row>
    <row r="80" spans="1:16" x14ac:dyDescent="0.45">
      <c r="A80">
        <f t="shared" ca="1" si="3"/>
        <v>20</v>
      </c>
      <c r="B80" t="str">
        <f t="shared" ca="1" si="4"/>
        <v>"xxxxxxxx_x000D_
yyyyyyyy"</v>
      </c>
      <c r="C80" s="93">
        <v>524288</v>
      </c>
      <c r="D80">
        <v>1</v>
      </c>
      <c r="E80">
        <v>2.6306359500013059</v>
      </c>
      <c r="F80">
        <v>2.9664403499991749</v>
      </c>
      <c r="G80">
        <v>27.179190499999095</v>
      </c>
      <c r="H80">
        <v>7.1085759999987204</v>
      </c>
      <c r="I80">
        <v>0.12019047282990955</v>
      </c>
      <c r="J80" s="93">
        <v>2</v>
      </c>
      <c r="K80" s="93">
        <v>2</v>
      </c>
      <c r="L80" s="93">
        <v>1</v>
      </c>
      <c r="M80" s="93">
        <v>1</v>
      </c>
      <c r="N80" s="93">
        <v>42</v>
      </c>
      <c r="O80" s="93" t="s">
        <v>439</v>
      </c>
      <c r="P80" s="93">
        <v>13631488</v>
      </c>
    </row>
    <row r="81" spans="1:16" x14ac:dyDescent="0.45">
      <c r="A81">
        <f t="shared" ca="1" si="3"/>
        <v>20</v>
      </c>
      <c r="B81" t="str">
        <f t="shared" ca="1" si="4"/>
        <v>"xxxxxxxx_x000D_
yyyyyyyy"</v>
      </c>
      <c r="C81" s="93">
        <v>1048576</v>
      </c>
      <c r="D81">
        <v>1</v>
      </c>
      <c r="E81">
        <v>5.2614844999916386</v>
      </c>
      <c r="F81">
        <v>5.9387074000114808</v>
      </c>
      <c r="G81">
        <v>47.431599699993967</v>
      </c>
      <c r="H81">
        <v>23.792623600005754</v>
      </c>
      <c r="I81">
        <v>0.31800000369548798</v>
      </c>
      <c r="J81" s="93">
        <v>1</v>
      </c>
      <c r="K81" s="93">
        <v>1</v>
      </c>
      <c r="L81" s="93">
        <v>1</v>
      </c>
      <c r="M81" s="93">
        <v>1</v>
      </c>
      <c r="N81" s="93">
        <v>16</v>
      </c>
      <c r="O81" s="93" t="s">
        <v>440</v>
      </c>
      <c r="P81" s="93">
        <v>27262976</v>
      </c>
    </row>
    <row r="82" spans="1:16" x14ac:dyDescent="0.45">
      <c r="C82" s="93"/>
      <c r="J82" s="93"/>
      <c r="K82" s="93"/>
      <c r="L82" s="93"/>
      <c r="M82" s="93"/>
      <c r="N82" s="93"/>
    </row>
    <row r="83" spans="1:16" x14ac:dyDescent="0.45">
      <c r="J83" s="93"/>
      <c r="K83" s="93"/>
      <c r="L83" s="93"/>
      <c r="M83" s="93"/>
      <c r="N83" s="93"/>
      <c r="P83">
        <f ca="1">P81/1000000/E81</f>
        <v>5.1816129079242419</v>
      </c>
    </row>
    <row r="84" spans="1:16" x14ac:dyDescent="0.45">
      <c r="G84">
        <f ca="1">G81/E81</f>
        <v>9.0148701759112555</v>
      </c>
      <c r="J84" s="93"/>
      <c r="K84" s="93"/>
      <c r="L84" s="93"/>
      <c r="M84" s="93"/>
      <c r="N84" s="93"/>
      <c r="P84" s="93">
        <f ca="1">C81*D81/E81</f>
        <v>199292.80415093238</v>
      </c>
    </row>
    <row r="85" spans="1:16" x14ac:dyDescent="0.45">
      <c r="G85">
        <f ca="1">E81/I81</f>
        <v>16.545548549835733</v>
      </c>
      <c r="J85" s="93"/>
      <c r="K85" s="93"/>
      <c r="L85" s="93"/>
      <c r="M85" s="93"/>
      <c r="N85" s="93"/>
      <c r="O85" s="14" t="s">
        <v>550</v>
      </c>
    </row>
    <row r="86" spans="1:16" x14ac:dyDescent="0.45">
      <c r="J86" s="93"/>
      <c r="K86" s="93"/>
      <c r="L86" s="93"/>
      <c r="M86" s="93"/>
      <c r="N86" s="93"/>
      <c r="O86" t="s">
        <v>556</v>
      </c>
    </row>
    <row r="87" spans="1:16" ht="28.5" x14ac:dyDescent="0.45">
      <c r="A87" s="12" t="s">
        <v>10</v>
      </c>
      <c r="B87" s="12" t="s">
        <v>11</v>
      </c>
      <c r="C87" s="12" t="s">
        <v>12</v>
      </c>
      <c r="D87" s="12" t="s">
        <v>13</v>
      </c>
      <c r="E87" s="13" t="str" cm="1">
        <f t="array" aca="1" ref="E87:I87" ca="1">ParserNames</f>
        <v>CSVRead
v0.4</v>
      </c>
      <c r="F87" s="13" t="str">
        <f ca="1"/>
        <v>sdkn104
v1.9</v>
      </c>
      <c r="G87" s="13" t="str">
        <f ca="1"/>
        <v>ws_garcia
v3.1.5</v>
      </c>
      <c r="H87" s="13" t="str">
        <f ca="1"/>
        <v>ArrayFromCSVfile</v>
      </c>
      <c r="I87" s="13" t="str">
        <f ca="1"/>
        <v>CSV.jl
v0.8.5+</v>
      </c>
      <c r="J87" s="13" t="str" cm="1">
        <f t="array" aca="1" ref="J87:N87" ca="1">"NCalls"&amp;CHAR(10)&amp;ParserNames</f>
        <v>NCalls
CSVRead
v0.4</v>
      </c>
      <c r="K87" s="13" t="str">
        <f ca="1"/>
        <v>NCalls
sdkn104
v1.9</v>
      </c>
      <c r="L87" s="13" t="str">
        <f ca="1"/>
        <v>NCalls
ws_garcia
v3.1.5</v>
      </c>
      <c r="M87" s="13" t="str">
        <f ca="1"/>
        <v>NCalls
ArrayFromCSVfile</v>
      </c>
      <c r="N87" s="59" t="str">
        <f ca="1"/>
        <v>NCalls
CSV.jl
v0.8.5+</v>
      </c>
      <c r="O87" s="12" t="s">
        <v>14</v>
      </c>
      <c r="P87" s="12" t="s">
        <v>15</v>
      </c>
    </row>
    <row r="88" spans="1:16" x14ac:dyDescent="0.45">
      <c r="A88">
        <f ca="1">LEN(B88)</f>
        <v>17</v>
      </c>
      <c r="B88">
        <v>0.71905720709757637</v>
      </c>
      <c r="C88" s="15">
        <v>1</v>
      </c>
      <c r="D88" s="16">
        <v>10</v>
      </c>
      <c r="E88">
        <v>2.1715879006346323E-4</v>
      </c>
      <c r="F88">
        <v>1.5414053887400348E-4</v>
      </c>
      <c r="G88">
        <v>4.8367115087157323E-3</v>
      </c>
      <c r="H88">
        <v>1.5315705884155049E-4</v>
      </c>
      <c r="I88">
        <v>3.1533804238143291E-4</v>
      </c>
      <c r="J88" s="93">
        <v>23026</v>
      </c>
      <c r="K88" s="93">
        <v>32438</v>
      </c>
      <c r="L88" s="93">
        <v>1034</v>
      </c>
      <c r="M88" s="93">
        <v>32647</v>
      </c>
      <c r="N88" s="93">
        <v>15856</v>
      </c>
      <c r="O88" s="93" t="s">
        <v>441</v>
      </c>
      <c r="P88" s="93">
        <v>181</v>
      </c>
    </row>
    <row r="89" spans="1:16" x14ac:dyDescent="0.45">
      <c r="A89">
        <f t="shared" ref="A89:A106" ca="1" si="5">LEN(B89)</f>
        <v>17</v>
      </c>
      <c r="B89">
        <v>0.71905720709757637</v>
      </c>
      <c r="C89" s="15">
        <v>2</v>
      </c>
      <c r="D89" s="16">
        <v>10</v>
      </c>
      <c r="E89">
        <v>2.48449962732949E-4</v>
      </c>
      <c r="F89">
        <v>1.773295244175099E-4</v>
      </c>
      <c r="G89">
        <v>5.351092513366777E-3</v>
      </c>
      <c r="H89">
        <v>1.6481741437823378E-4</v>
      </c>
      <c r="I89">
        <v>3.1409008103524091E-4</v>
      </c>
      <c r="J89" s="93">
        <v>20125</v>
      </c>
      <c r="K89" s="93">
        <v>28197</v>
      </c>
      <c r="L89" s="93">
        <v>935</v>
      </c>
      <c r="M89" s="93">
        <v>30337</v>
      </c>
      <c r="N89" s="93">
        <v>15919</v>
      </c>
      <c r="O89" s="93" t="s">
        <v>442</v>
      </c>
      <c r="P89" s="93">
        <v>362</v>
      </c>
    </row>
    <row r="90" spans="1:16" x14ac:dyDescent="0.45">
      <c r="A90">
        <f t="shared" ca="1" si="5"/>
        <v>17</v>
      </c>
      <c r="B90">
        <v>0.71905720709757637</v>
      </c>
      <c r="C90" s="15">
        <v>4</v>
      </c>
      <c r="D90" s="16">
        <v>10</v>
      </c>
      <c r="E90">
        <v>2.9445449031262864E-4</v>
      </c>
      <c r="F90">
        <v>2.1150683587159062E-4</v>
      </c>
      <c r="G90">
        <v>5.824559837022316E-3</v>
      </c>
      <c r="H90">
        <v>1.9996569885991398E-4</v>
      </c>
      <c r="I90">
        <v>3.1729914963827898E-4</v>
      </c>
      <c r="J90" s="93">
        <v>16981</v>
      </c>
      <c r="K90" s="93">
        <v>23640</v>
      </c>
      <c r="L90" s="93">
        <v>859</v>
      </c>
      <c r="M90" s="93">
        <v>25005</v>
      </c>
      <c r="N90" s="93">
        <v>15758</v>
      </c>
      <c r="O90" s="93" t="s">
        <v>443</v>
      </c>
      <c r="P90" s="93">
        <v>724</v>
      </c>
    </row>
    <row r="91" spans="1:16" x14ac:dyDescent="0.45">
      <c r="A91">
        <f t="shared" ca="1" si="5"/>
        <v>17</v>
      </c>
      <c r="B91">
        <v>0.71905720709757637</v>
      </c>
      <c r="C91" s="15">
        <v>8</v>
      </c>
      <c r="D91" s="16">
        <v>10</v>
      </c>
      <c r="E91">
        <v>3.9836025334610262E-4</v>
      </c>
      <c r="F91">
        <v>2.9133551826621124E-4</v>
      </c>
      <c r="G91">
        <v>5.7644283410117746E-3</v>
      </c>
      <c r="H91">
        <v>2.6477773247178646E-4</v>
      </c>
      <c r="I91">
        <v>3.3485132601125098E-4</v>
      </c>
      <c r="J91" s="93">
        <v>12552</v>
      </c>
      <c r="K91" s="93">
        <v>17163</v>
      </c>
      <c r="L91" s="93">
        <v>868</v>
      </c>
      <c r="M91" s="93">
        <v>18884</v>
      </c>
      <c r="N91" s="93">
        <v>14932</v>
      </c>
      <c r="O91" s="93" t="s">
        <v>444</v>
      </c>
      <c r="P91" s="93">
        <v>1448</v>
      </c>
    </row>
    <row r="92" spans="1:16" x14ac:dyDescent="0.45">
      <c r="A92">
        <f t="shared" ca="1" si="5"/>
        <v>17</v>
      </c>
      <c r="B92">
        <v>0.71905720709757637</v>
      </c>
      <c r="C92" s="15">
        <v>16</v>
      </c>
      <c r="D92" s="16">
        <v>10</v>
      </c>
      <c r="E92">
        <v>6.0609743030297315E-4</v>
      </c>
      <c r="F92">
        <v>4.5979413333290052E-4</v>
      </c>
      <c r="G92">
        <v>8.7122184668893959E-3</v>
      </c>
      <c r="H92">
        <v>4.1793563189469177E-4</v>
      </c>
      <c r="I92">
        <v>3.3333333333333332E-4</v>
      </c>
      <c r="J92" s="93">
        <v>8250</v>
      </c>
      <c r="K92" s="93">
        <v>10875</v>
      </c>
      <c r="L92" s="93">
        <v>574</v>
      </c>
      <c r="M92" s="93">
        <v>11964</v>
      </c>
      <c r="N92" s="93">
        <v>15000</v>
      </c>
      <c r="O92" s="93" t="s">
        <v>445</v>
      </c>
      <c r="P92" s="93">
        <v>2896</v>
      </c>
    </row>
    <row r="93" spans="1:16" x14ac:dyDescent="0.45">
      <c r="A93">
        <f t="shared" ca="1" si="5"/>
        <v>17</v>
      </c>
      <c r="B93">
        <v>0.71905720709757637</v>
      </c>
      <c r="C93" s="15">
        <v>32</v>
      </c>
      <c r="D93" s="16">
        <v>10</v>
      </c>
      <c r="E93">
        <v>9.5980385796684455E-4</v>
      </c>
      <c r="F93">
        <v>7.6947518079851878E-4</v>
      </c>
      <c r="G93">
        <v>6.7224344085882884E-3</v>
      </c>
      <c r="H93">
        <v>6.5533310616038606E-4</v>
      </c>
      <c r="I93">
        <v>3.5984166966534722E-4</v>
      </c>
      <c r="J93" s="93">
        <v>5210</v>
      </c>
      <c r="K93" s="93">
        <v>6499</v>
      </c>
      <c r="L93" s="93">
        <v>744</v>
      </c>
      <c r="M93" s="93">
        <v>7630</v>
      </c>
      <c r="N93" s="93">
        <v>13895</v>
      </c>
      <c r="O93" s="93" t="s">
        <v>446</v>
      </c>
      <c r="P93" s="93">
        <v>5792</v>
      </c>
    </row>
    <row r="94" spans="1:16" x14ac:dyDescent="0.45">
      <c r="A94">
        <f t="shared" ca="1" si="5"/>
        <v>17</v>
      </c>
      <c r="B94">
        <v>0.71905720709757637</v>
      </c>
      <c r="C94" s="15">
        <v>64</v>
      </c>
      <c r="D94" s="16">
        <v>10</v>
      </c>
      <c r="E94">
        <v>1.6827666554496982E-3</v>
      </c>
      <c r="F94">
        <v>1.3336517866662082E-3</v>
      </c>
      <c r="G94">
        <v>7.9324212361226026E-3</v>
      </c>
      <c r="H94">
        <v>1.1752927614557616E-3</v>
      </c>
      <c r="I94">
        <v>4.8449612403100775E-4</v>
      </c>
      <c r="J94" s="93">
        <v>2972</v>
      </c>
      <c r="K94" s="93">
        <v>3750</v>
      </c>
      <c r="L94" s="93">
        <v>631</v>
      </c>
      <c r="M94" s="93">
        <v>4255</v>
      </c>
      <c r="N94" s="93">
        <v>10320</v>
      </c>
      <c r="O94" s="93" t="s">
        <v>447</v>
      </c>
      <c r="P94" s="93">
        <v>11584</v>
      </c>
    </row>
    <row r="95" spans="1:16" x14ac:dyDescent="0.45">
      <c r="A95">
        <f t="shared" ca="1" si="5"/>
        <v>17</v>
      </c>
      <c r="B95">
        <v>0.71905720709757637</v>
      </c>
      <c r="C95" s="15">
        <v>128</v>
      </c>
      <c r="D95" s="16">
        <v>10</v>
      </c>
      <c r="E95">
        <v>3.7164533432357894E-3</v>
      </c>
      <c r="F95">
        <v>2.7546985682836886E-3</v>
      </c>
      <c r="G95">
        <v>1.0409943659030136E-2</v>
      </c>
      <c r="H95">
        <v>2.3589658651553412E-3</v>
      </c>
      <c r="I95">
        <v>5.207248489897938E-4</v>
      </c>
      <c r="J95" s="93">
        <v>1346</v>
      </c>
      <c r="K95" s="93">
        <v>1816</v>
      </c>
      <c r="L95" s="93">
        <v>481</v>
      </c>
      <c r="M95" s="93">
        <v>2121</v>
      </c>
      <c r="N95" s="93">
        <v>9602</v>
      </c>
      <c r="O95" s="93" t="s">
        <v>448</v>
      </c>
      <c r="P95" s="93">
        <v>23168</v>
      </c>
    </row>
    <row r="96" spans="1:16" x14ac:dyDescent="0.45">
      <c r="A96">
        <f t="shared" ca="1" si="5"/>
        <v>17</v>
      </c>
      <c r="B96">
        <v>0.71905720709757637</v>
      </c>
      <c r="C96" s="15">
        <v>256</v>
      </c>
      <c r="D96" s="16">
        <v>10</v>
      </c>
      <c r="E96">
        <v>6.3872297573321713E-3</v>
      </c>
      <c r="F96">
        <v>5.0643288461567583E-3</v>
      </c>
      <c r="G96">
        <v>1.5610347663545967E-2</v>
      </c>
      <c r="H96">
        <v>4.5665995433812829E-3</v>
      </c>
      <c r="I96">
        <v>7.9026394815868495E-4</v>
      </c>
      <c r="J96" s="93">
        <v>783</v>
      </c>
      <c r="K96" s="93">
        <v>988</v>
      </c>
      <c r="L96" s="93">
        <v>321</v>
      </c>
      <c r="M96" s="93">
        <v>1095</v>
      </c>
      <c r="N96" s="93">
        <v>6327</v>
      </c>
      <c r="O96" s="93" t="s">
        <v>449</v>
      </c>
      <c r="P96" s="93">
        <v>46336</v>
      </c>
    </row>
    <row r="97" spans="1:16" x14ac:dyDescent="0.45">
      <c r="A97">
        <f t="shared" ca="1" si="5"/>
        <v>17</v>
      </c>
      <c r="B97">
        <v>0.71905720709757637</v>
      </c>
      <c r="C97" s="15">
        <v>512</v>
      </c>
      <c r="D97" s="16">
        <v>10</v>
      </c>
      <c r="E97">
        <v>1.2968706476687299E-2</v>
      </c>
      <c r="F97">
        <v>1.0229759100199189E-2</v>
      </c>
      <c r="G97">
        <v>2.5936983937881356E-2</v>
      </c>
      <c r="H97">
        <v>9.4338755179003662E-3</v>
      </c>
      <c r="I97">
        <v>2.0056157240272766E-3</v>
      </c>
      <c r="J97" s="93">
        <v>386</v>
      </c>
      <c r="K97" s="93">
        <v>489</v>
      </c>
      <c r="L97" s="93">
        <v>193</v>
      </c>
      <c r="M97" s="93">
        <v>531</v>
      </c>
      <c r="N97" s="93">
        <v>2493</v>
      </c>
      <c r="O97" s="93" t="s">
        <v>450</v>
      </c>
      <c r="P97" s="93">
        <v>92672</v>
      </c>
    </row>
    <row r="98" spans="1:16" x14ac:dyDescent="0.45">
      <c r="A98">
        <f t="shared" ca="1" si="5"/>
        <v>17</v>
      </c>
      <c r="B98">
        <v>0.71905720709757637</v>
      </c>
      <c r="C98" s="15">
        <v>1024</v>
      </c>
      <c r="D98" s="16">
        <v>10</v>
      </c>
      <c r="E98">
        <v>3.3026701973683792E-2</v>
      </c>
      <c r="F98">
        <v>2.5676892307670549E-2</v>
      </c>
      <c r="G98">
        <v>5.8225543181833928E-2</v>
      </c>
      <c r="H98">
        <v>2.3210389351839292E-2</v>
      </c>
      <c r="I98">
        <v>1.7023082501371944E-3</v>
      </c>
      <c r="J98" s="93">
        <v>152</v>
      </c>
      <c r="K98" s="93">
        <v>195</v>
      </c>
      <c r="L98" s="93">
        <v>88</v>
      </c>
      <c r="M98" s="93">
        <v>216</v>
      </c>
      <c r="N98" s="93">
        <v>2946</v>
      </c>
      <c r="O98" s="93" t="s">
        <v>451</v>
      </c>
      <c r="P98" s="93">
        <v>185344</v>
      </c>
    </row>
    <row r="99" spans="1:16" x14ac:dyDescent="0.45">
      <c r="A99">
        <f t="shared" ca="1" si="5"/>
        <v>17</v>
      </c>
      <c r="B99">
        <v>0.71905720709757637</v>
      </c>
      <c r="C99" s="15">
        <v>2048</v>
      </c>
      <c r="D99" s="16">
        <v>10</v>
      </c>
      <c r="E99">
        <v>5.3688853191449601E-2</v>
      </c>
      <c r="F99">
        <v>4.3495027826081598E-2</v>
      </c>
      <c r="G99">
        <v>9.1742665454512456E-2</v>
      </c>
      <c r="H99">
        <v>4.3445412069057304E-2</v>
      </c>
      <c r="I99">
        <v>2.277322479935943E-3</v>
      </c>
      <c r="J99" s="93">
        <v>94</v>
      </c>
      <c r="K99" s="93">
        <v>115</v>
      </c>
      <c r="L99" s="93">
        <v>55</v>
      </c>
      <c r="M99" s="93">
        <v>116</v>
      </c>
      <c r="N99" s="93">
        <v>2196</v>
      </c>
      <c r="O99" s="93" t="s">
        <v>452</v>
      </c>
      <c r="P99" s="93">
        <v>370688</v>
      </c>
    </row>
    <row r="100" spans="1:16" x14ac:dyDescent="0.45">
      <c r="A100">
        <f t="shared" ca="1" si="5"/>
        <v>17</v>
      </c>
      <c r="B100">
        <v>0.71905720709757637</v>
      </c>
      <c r="C100" s="15">
        <v>4096</v>
      </c>
      <c r="D100" s="16">
        <v>10</v>
      </c>
      <c r="E100">
        <v>0.11227913111118444</v>
      </c>
      <c r="F100">
        <v>9.1686181818262075E-2</v>
      </c>
      <c r="G100">
        <v>0.15508095757589521</v>
      </c>
      <c r="H100">
        <v>9.3112696296345721E-2</v>
      </c>
      <c r="I100">
        <v>3.3944331296673455E-3</v>
      </c>
      <c r="J100" s="93">
        <v>45</v>
      </c>
      <c r="K100" s="93">
        <v>55</v>
      </c>
      <c r="L100" s="93">
        <v>33</v>
      </c>
      <c r="M100" s="93">
        <v>54</v>
      </c>
      <c r="N100" s="93">
        <v>1473</v>
      </c>
      <c r="O100" s="93" t="s">
        <v>453</v>
      </c>
      <c r="P100" s="93">
        <v>741376</v>
      </c>
    </row>
    <row r="101" spans="1:16" x14ac:dyDescent="0.45">
      <c r="A101">
        <f t="shared" ca="1" si="5"/>
        <v>17</v>
      </c>
      <c r="B101">
        <v>0.71905720709757637</v>
      </c>
      <c r="C101" s="15">
        <v>8192</v>
      </c>
      <c r="D101" s="16">
        <v>10</v>
      </c>
      <c r="E101">
        <v>0.21495463333364265</v>
      </c>
      <c r="F101">
        <v>0.18025027857168294</v>
      </c>
      <c r="G101">
        <v>0.31491440624995448</v>
      </c>
      <c r="H101">
        <v>0.18575476666673138</v>
      </c>
      <c r="I101">
        <v>6.5688071369656102E-3</v>
      </c>
      <c r="J101" s="93">
        <v>24</v>
      </c>
      <c r="K101" s="93">
        <v>28</v>
      </c>
      <c r="L101" s="93">
        <v>16</v>
      </c>
      <c r="M101" s="93">
        <v>27</v>
      </c>
      <c r="N101" s="93">
        <v>763</v>
      </c>
      <c r="O101" s="93" t="s">
        <v>454</v>
      </c>
      <c r="P101" s="93">
        <v>1482752</v>
      </c>
    </row>
    <row r="102" spans="1:16" x14ac:dyDescent="0.45">
      <c r="A102">
        <f t="shared" ca="1" si="5"/>
        <v>17</v>
      </c>
      <c r="B102">
        <v>0.71905720709757637</v>
      </c>
      <c r="C102" s="15">
        <v>16384</v>
      </c>
      <c r="D102" s="16">
        <v>10</v>
      </c>
      <c r="E102">
        <v>0.44888713333299773</v>
      </c>
      <c r="F102">
        <v>0.37986928571418893</v>
      </c>
      <c r="G102">
        <v>0.64453859999957785</v>
      </c>
      <c r="H102">
        <v>0.3803563928564212</v>
      </c>
      <c r="I102">
        <v>1.1565819623563912E-2</v>
      </c>
      <c r="J102" s="93">
        <v>12</v>
      </c>
      <c r="K102" s="93">
        <v>14</v>
      </c>
      <c r="L102" s="93">
        <v>8</v>
      </c>
      <c r="M102" s="93">
        <v>14</v>
      </c>
      <c r="N102" s="93">
        <v>433</v>
      </c>
      <c r="O102" s="93" t="s">
        <v>455</v>
      </c>
      <c r="P102" s="93">
        <v>2965504</v>
      </c>
    </row>
    <row r="103" spans="1:16" x14ac:dyDescent="0.45">
      <c r="A103">
        <f t="shared" ca="1" si="5"/>
        <v>17</v>
      </c>
      <c r="B103">
        <v>0.71905720709757637</v>
      </c>
      <c r="C103" s="15">
        <v>32768</v>
      </c>
      <c r="D103" s="16">
        <v>10</v>
      </c>
      <c r="E103">
        <v>0.88336273333212978</v>
      </c>
      <c r="F103">
        <v>0.7482887571428104</v>
      </c>
      <c r="G103">
        <v>1.3036753249980393</v>
      </c>
      <c r="H103">
        <v>0.7623674714289207</v>
      </c>
      <c r="I103">
        <v>2.665957491448585E-2</v>
      </c>
      <c r="J103" s="93">
        <v>6</v>
      </c>
      <c r="K103" s="93">
        <v>7</v>
      </c>
      <c r="L103" s="93">
        <v>4</v>
      </c>
      <c r="M103" s="93">
        <v>7</v>
      </c>
      <c r="N103" s="93">
        <v>188</v>
      </c>
      <c r="O103" s="93" t="s">
        <v>456</v>
      </c>
      <c r="P103" s="93">
        <v>5931008</v>
      </c>
    </row>
    <row r="104" spans="1:16" x14ac:dyDescent="0.45">
      <c r="A104">
        <f t="shared" ca="1" si="5"/>
        <v>17</v>
      </c>
      <c r="B104">
        <v>0.71905720709757637</v>
      </c>
      <c r="C104" s="15">
        <v>65536</v>
      </c>
      <c r="D104" s="16">
        <v>10</v>
      </c>
      <c r="E104">
        <v>1.7884000666623858</v>
      </c>
      <c r="F104">
        <v>1.49185209999996</v>
      </c>
      <c r="G104">
        <v>2.385067633333771</v>
      </c>
      <c r="H104">
        <v>1.5162984000016877</v>
      </c>
      <c r="I104">
        <v>4.3938597043355308E-2</v>
      </c>
      <c r="J104" s="93">
        <v>3</v>
      </c>
      <c r="K104" s="93">
        <v>4</v>
      </c>
      <c r="L104" s="93">
        <v>3</v>
      </c>
      <c r="M104" s="93">
        <v>4</v>
      </c>
      <c r="N104" s="93">
        <v>114</v>
      </c>
      <c r="O104" s="93" t="s">
        <v>457</v>
      </c>
      <c r="P104" s="93">
        <v>11862016</v>
      </c>
    </row>
    <row r="105" spans="1:16" x14ac:dyDescent="0.45">
      <c r="A105">
        <f t="shared" ca="1" si="5"/>
        <v>17</v>
      </c>
      <c r="B105">
        <v>0.71905720709757637</v>
      </c>
      <c r="C105" s="15">
        <v>131072</v>
      </c>
      <c r="D105" s="16">
        <v>10</v>
      </c>
      <c r="E105">
        <v>3.6408469500020146</v>
      </c>
      <c r="F105">
        <v>3.0235809500009054</v>
      </c>
      <c r="G105">
        <v>5.4075021000026027</v>
      </c>
      <c r="H105">
        <v>3.1022019500014721</v>
      </c>
      <c r="I105">
        <v>9.2944445433440034E-2</v>
      </c>
      <c r="J105" s="93">
        <v>2</v>
      </c>
      <c r="K105" s="93">
        <v>2</v>
      </c>
      <c r="L105" s="93">
        <v>1</v>
      </c>
      <c r="M105" s="93">
        <v>2</v>
      </c>
      <c r="N105" s="93">
        <v>54</v>
      </c>
      <c r="O105" s="93" t="s">
        <v>458</v>
      </c>
      <c r="P105" s="93">
        <v>23724032</v>
      </c>
    </row>
    <row r="106" spans="1:16" x14ac:dyDescent="0.45">
      <c r="A106">
        <f t="shared" ca="1" si="5"/>
        <v>17</v>
      </c>
      <c r="B106">
        <v>0.71905720709757637</v>
      </c>
      <c r="C106" s="15">
        <v>262144</v>
      </c>
      <c r="D106" s="16">
        <v>10</v>
      </c>
      <c r="E106">
        <v>7.1062008000008063</v>
      </c>
      <c r="F106">
        <v>6.4366204999969341</v>
      </c>
      <c r="G106">
        <v>10.457503099998576</v>
      </c>
      <c r="H106">
        <v>6.7709998000063933</v>
      </c>
      <c r="I106">
        <v>0.16703333059946696</v>
      </c>
      <c r="J106" s="93">
        <v>1</v>
      </c>
      <c r="K106" s="93">
        <v>1</v>
      </c>
      <c r="L106" s="93">
        <v>1</v>
      </c>
      <c r="M106" s="93">
        <v>1</v>
      </c>
      <c r="N106" s="93">
        <v>30</v>
      </c>
      <c r="O106" s="93" t="s">
        <v>459</v>
      </c>
      <c r="P106" s="93">
        <v>47448064</v>
      </c>
    </row>
    <row r="107" spans="1:16" x14ac:dyDescent="0.45">
      <c r="C107" s="93"/>
      <c r="J107" s="93"/>
      <c r="K107" s="93"/>
      <c r="L107" s="93"/>
      <c r="M107" s="93"/>
      <c r="N107" s="93"/>
      <c r="O107" s="93"/>
    </row>
    <row r="108" spans="1:16" x14ac:dyDescent="0.45">
      <c r="C108" s="93"/>
      <c r="J108" s="93"/>
      <c r="K108" s="93"/>
      <c r="L108" s="93"/>
      <c r="M108" s="93"/>
      <c r="N108" s="93"/>
      <c r="O108" s="93"/>
      <c r="P108">
        <f ca="1">P106/1000000/E106</f>
        <v>6.6769945481972055</v>
      </c>
    </row>
    <row r="109" spans="1:16" x14ac:dyDescent="0.45">
      <c r="J109" s="93"/>
      <c r="K109" s="93"/>
      <c r="L109" s="93"/>
      <c r="M109" s="93"/>
      <c r="N109" s="93"/>
      <c r="P109" s="93">
        <f ca="1">C106*D106/E106</f>
        <v>368894.72641973506</v>
      </c>
    </row>
    <row r="110" spans="1:16" x14ac:dyDescent="0.45">
      <c r="C110" s="15"/>
      <c r="D110" s="16"/>
      <c r="J110" s="93"/>
      <c r="K110" s="93"/>
      <c r="L110" s="93"/>
      <c r="M110" s="93"/>
      <c r="N110" s="93"/>
      <c r="O110" s="93"/>
    </row>
    <row r="111" spans="1:16" x14ac:dyDescent="0.45">
      <c r="J111" s="93"/>
      <c r="K111" s="93"/>
      <c r="L111" s="93"/>
      <c r="M111" s="93"/>
      <c r="N111" s="93"/>
    </row>
    <row r="112" spans="1:16" x14ac:dyDescent="0.45">
      <c r="J112" s="93"/>
      <c r="K112" s="93"/>
      <c r="L112" s="93"/>
      <c r="M112" s="93"/>
      <c r="N112" s="93"/>
      <c r="O112" s="14" t="s">
        <v>551</v>
      </c>
    </row>
    <row r="113" spans="1:16" x14ac:dyDescent="0.45">
      <c r="J113" s="93"/>
      <c r="K113" s="93"/>
      <c r="L113" s="93"/>
      <c r="M113" s="93"/>
      <c r="N113" s="93"/>
      <c r="O113" t="s">
        <v>557</v>
      </c>
    </row>
    <row r="114" spans="1:16" ht="28.5" x14ac:dyDescent="0.45">
      <c r="A114" s="12" t="s">
        <v>10</v>
      </c>
      <c r="B114" s="12" t="s">
        <v>11</v>
      </c>
      <c r="C114" s="12" t="s">
        <v>12</v>
      </c>
      <c r="D114" s="12" t="s">
        <v>13</v>
      </c>
      <c r="E114" s="13" t="str" cm="1">
        <f t="array" aca="1" ref="E114:I114" ca="1">ParserNames</f>
        <v>CSVRead
v0.4</v>
      </c>
      <c r="F114" s="13" t="str">
        <f ca="1"/>
        <v>sdkn104
v1.9</v>
      </c>
      <c r="G114" s="13" t="str">
        <f ca="1"/>
        <v>ws_garcia
v3.1.5</v>
      </c>
      <c r="H114" s="13" t="str">
        <f ca="1"/>
        <v>ArrayFromCSVfile</v>
      </c>
      <c r="I114" s="13" t="str">
        <f ca="1"/>
        <v>CSV.jl
v0.8.5+</v>
      </c>
      <c r="J114" s="13" t="str" cm="1">
        <f t="array" aca="1" ref="J114:N114" ca="1">"NCalls"&amp;CHAR(10)&amp;ParserNames</f>
        <v>NCalls
CSVRead
v0.4</v>
      </c>
      <c r="K114" s="13" t="str">
        <f ca="1"/>
        <v>NCalls
sdkn104
v1.9</v>
      </c>
      <c r="L114" s="13" t="str">
        <f ca="1"/>
        <v>NCalls
ws_garcia
v3.1.5</v>
      </c>
      <c r="M114" s="13" t="str">
        <f ca="1"/>
        <v>NCalls
ArrayFromCSVfile</v>
      </c>
      <c r="N114" s="59" t="str">
        <f ca="1"/>
        <v>NCalls
CSV.jl
v0.8.5+</v>
      </c>
      <c r="O114" s="12" t="s">
        <v>14</v>
      </c>
      <c r="P114" s="12" t="s">
        <v>15</v>
      </c>
    </row>
    <row r="115" spans="1:16" x14ac:dyDescent="0.45">
      <c r="A115">
        <f ca="1">LEN(B115)</f>
        <v>16</v>
      </c>
      <c r="B115" t="str">
        <f ca="1">REPT("x",16)</f>
        <v>xxxxxxxxxxxxxxxx</v>
      </c>
      <c r="C115" s="15">
        <v>8</v>
      </c>
      <c r="D115" s="15">
        <v>1</v>
      </c>
      <c r="E115">
        <v>2.1618470318657897E-4</v>
      </c>
      <c r="F115">
        <v>1.5353203856698783E-4</v>
      </c>
      <c r="G115">
        <v>4.7176662264150166E-3</v>
      </c>
      <c r="H115">
        <v>1.5205627223782153E-4</v>
      </c>
      <c r="I115">
        <v>2.5893595100434359E-4</v>
      </c>
      <c r="J115" s="93">
        <v>23129</v>
      </c>
      <c r="K115" s="93">
        <v>32567</v>
      </c>
      <c r="L115" s="93">
        <v>1060</v>
      </c>
      <c r="M115" s="93">
        <v>32883</v>
      </c>
      <c r="N115" s="93">
        <v>19360</v>
      </c>
      <c r="O115" s="93" t="s">
        <v>460</v>
      </c>
      <c r="P115" s="93">
        <v>144</v>
      </c>
    </row>
    <row r="116" spans="1:16" x14ac:dyDescent="0.45">
      <c r="A116">
        <f t="shared" ref="A116:A128" ca="1" si="6">LEN(B116)</f>
        <v>16</v>
      </c>
      <c r="B116" t="str">
        <f t="shared" ref="B116:B128" ca="1" si="7">REPT("x",16)</f>
        <v>xxxxxxxxxxxxxxxx</v>
      </c>
      <c r="C116" s="15">
        <v>8</v>
      </c>
      <c r="D116" s="15">
        <v>2</v>
      </c>
      <c r="E116">
        <v>2.3657232683561551E-4</v>
      </c>
      <c r="F116">
        <v>1.7118035536975226E-4</v>
      </c>
      <c r="G116">
        <v>5.0374004028205062E-3</v>
      </c>
      <c r="H116">
        <v>1.6536340576106718E-4</v>
      </c>
      <c r="I116">
        <v>2.8167427187200721E-4</v>
      </c>
      <c r="J116" s="93">
        <v>21136</v>
      </c>
      <c r="K116" s="93">
        <v>29209</v>
      </c>
      <c r="L116" s="93">
        <v>993</v>
      </c>
      <c r="M116" s="93">
        <v>30237</v>
      </c>
      <c r="N116" s="93">
        <v>17751</v>
      </c>
      <c r="O116" s="93" t="s">
        <v>461</v>
      </c>
      <c r="P116" s="93">
        <v>280</v>
      </c>
    </row>
    <row r="117" spans="1:16" x14ac:dyDescent="0.45">
      <c r="A117">
        <f t="shared" ca="1" si="6"/>
        <v>16</v>
      </c>
      <c r="B117" t="str">
        <f t="shared" ca="1" si="7"/>
        <v>xxxxxxxxxxxxxxxx</v>
      </c>
      <c r="C117" s="15">
        <v>8</v>
      </c>
      <c r="D117" s="15">
        <v>4</v>
      </c>
      <c r="E117">
        <v>2.7614069144497552E-4</v>
      </c>
      <c r="F117">
        <v>2.0012529517727281E-4</v>
      </c>
      <c r="G117">
        <v>5.294423915335549E-3</v>
      </c>
      <c r="H117">
        <v>1.9006401338064922E-4</v>
      </c>
      <c r="I117">
        <v>3.0484087306426044E-4</v>
      </c>
      <c r="J117" s="93">
        <v>18107</v>
      </c>
      <c r="K117" s="93">
        <v>24985</v>
      </c>
      <c r="L117" s="93">
        <v>945</v>
      </c>
      <c r="M117" s="93">
        <v>26307</v>
      </c>
      <c r="N117" s="93">
        <v>16402</v>
      </c>
      <c r="O117" s="93" t="s">
        <v>462</v>
      </c>
      <c r="P117" s="93">
        <v>552</v>
      </c>
    </row>
    <row r="118" spans="1:16" x14ac:dyDescent="0.45">
      <c r="A118">
        <f t="shared" ca="1" si="6"/>
        <v>16</v>
      </c>
      <c r="B118" t="str">
        <f t="shared" ca="1" si="7"/>
        <v>xxxxxxxxxxxxxxxx</v>
      </c>
      <c r="C118" s="15">
        <v>8</v>
      </c>
      <c r="D118" s="15">
        <v>8</v>
      </c>
      <c r="E118">
        <v>3.5127720247264964E-4</v>
      </c>
      <c r="F118">
        <v>2.5774821382555993E-4</v>
      </c>
      <c r="G118">
        <v>5.3780603225834882E-3</v>
      </c>
      <c r="H118">
        <v>2.3887324798138688E-4</v>
      </c>
      <c r="I118">
        <v>3.5080333964779346E-4</v>
      </c>
      <c r="J118" s="93">
        <v>14234</v>
      </c>
      <c r="K118" s="93">
        <v>19399</v>
      </c>
      <c r="L118" s="93">
        <v>930</v>
      </c>
      <c r="M118" s="93">
        <v>20933</v>
      </c>
      <c r="N118" s="93">
        <v>14253</v>
      </c>
      <c r="O118" s="93" t="s">
        <v>463</v>
      </c>
      <c r="P118" s="93">
        <v>1096</v>
      </c>
    </row>
    <row r="119" spans="1:16" x14ac:dyDescent="0.45">
      <c r="A119">
        <f t="shared" ca="1" si="6"/>
        <v>16</v>
      </c>
      <c r="B119" t="str">
        <f t="shared" ca="1" si="7"/>
        <v>xxxxxxxxxxxxxxxx</v>
      </c>
      <c r="C119" s="15">
        <v>8</v>
      </c>
      <c r="D119" s="15">
        <v>16</v>
      </c>
      <c r="E119">
        <v>5.1556297556450538E-4</v>
      </c>
      <c r="F119">
        <v>3.7321638304198935E-4</v>
      </c>
      <c r="G119">
        <v>5.9294703791393311E-3</v>
      </c>
      <c r="H119">
        <v>3.3234716517148628E-4</v>
      </c>
      <c r="I119">
        <v>4.3353854157634613E-4</v>
      </c>
      <c r="J119" s="93">
        <v>9699</v>
      </c>
      <c r="K119" s="93">
        <v>13398</v>
      </c>
      <c r="L119" s="93">
        <v>844</v>
      </c>
      <c r="M119" s="93">
        <v>15045</v>
      </c>
      <c r="N119" s="93">
        <v>11533</v>
      </c>
      <c r="O119" s="93" t="s">
        <v>464</v>
      </c>
      <c r="P119" s="93">
        <v>2184</v>
      </c>
    </row>
    <row r="120" spans="1:16" x14ac:dyDescent="0.45">
      <c r="A120">
        <f t="shared" ca="1" si="6"/>
        <v>16</v>
      </c>
      <c r="B120" t="str">
        <f t="shared" ca="1" si="7"/>
        <v>xxxxxxxxxxxxxxxx</v>
      </c>
      <c r="C120" s="15">
        <v>8</v>
      </c>
      <c r="D120" s="15">
        <v>32</v>
      </c>
      <c r="E120">
        <v>7.6757045280018924E-4</v>
      </c>
      <c r="F120">
        <v>6.025854681292734E-4</v>
      </c>
      <c r="G120">
        <v>6.8533186301427945E-3</v>
      </c>
      <c r="H120">
        <v>5.2834561496129396E-4</v>
      </c>
      <c r="I120">
        <v>5.6465273856578201E-4</v>
      </c>
      <c r="J120" s="93">
        <v>6515</v>
      </c>
      <c r="K120" s="93">
        <v>8299</v>
      </c>
      <c r="L120" s="93">
        <v>730</v>
      </c>
      <c r="M120" s="93">
        <v>9464</v>
      </c>
      <c r="N120" s="93">
        <v>8855</v>
      </c>
      <c r="O120" s="93" t="s">
        <v>465</v>
      </c>
      <c r="P120" s="93">
        <v>4360</v>
      </c>
    </row>
    <row r="121" spans="1:16" x14ac:dyDescent="0.45">
      <c r="A121">
        <f t="shared" ca="1" si="6"/>
        <v>16</v>
      </c>
      <c r="B121" t="str">
        <f t="shared" ca="1" si="7"/>
        <v>xxxxxxxxxxxxxxxx</v>
      </c>
      <c r="C121" s="15">
        <v>8</v>
      </c>
      <c r="D121" s="15">
        <v>64</v>
      </c>
      <c r="E121">
        <v>1.3487546925594104E-3</v>
      </c>
      <c r="F121">
        <v>1.0923997597218512E-3</v>
      </c>
      <c r="G121">
        <v>1.0668294669506497E-2</v>
      </c>
      <c r="H121">
        <v>9.1986800956750023E-4</v>
      </c>
      <c r="I121">
        <v>9.1390970572107475E-4</v>
      </c>
      <c r="J121" s="93">
        <v>3708</v>
      </c>
      <c r="K121" s="93">
        <v>4578</v>
      </c>
      <c r="L121" s="93">
        <v>469</v>
      </c>
      <c r="M121" s="93">
        <v>5436</v>
      </c>
      <c r="N121" s="93">
        <v>5471</v>
      </c>
      <c r="O121" s="93" t="s">
        <v>466</v>
      </c>
      <c r="P121" s="93">
        <v>8712</v>
      </c>
    </row>
    <row r="122" spans="1:16" x14ac:dyDescent="0.45">
      <c r="A122">
        <f t="shared" ca="1" si="6"/>
        <v>16</v>
      </c>
      <c r="B122" t="str">
        <f t="shared" ca="1" si="7"/>
        <v>xxxxxxxxxxxxxxxx</v>
      </c>
      <c r="C122" s="15">
        <v>8</v>
      </c>
      <c r="D122" s="15">
        <v>128</v>
      </c>
      <c r="E122">
        <v>2.51646889783633E-3</v>
      </c>
      <c r="F122">
        <v>1.9795340720187194E-3</v>
      </c>
      <c r="G122">
        <v>2.3953552153150877E-2</v>
      </c>
      <c r="H122">
        <v>1.7700446017686097E-3</v>
      </c>
      <c r="I122">
        <v>1.4240956992309882E-3</v>
      </c>
      <c r="J122" s="93">
        <v>1987</v>
      </c>
      <c r="K122" s="93">
        <v>2527</v>
      </c>
      <c r="L122" s="93">
        <v>209</v>
      </c>
      <c r="M122" s="93">
        <v>2825</v>
      </c>
      <c r="N122" s="93">
        <v>3511</v>
      </c>
      <c r="O122" s="93" t="s">
        <v>467</v>
      </c>
      <c r="P122" s="93">
        <v>17416</v>
      </c>
    </row>
    <row r="123" spans="1:16" x14ac:dyDescent="0.45">
      <c r="A123">
        <f t="shared" ca="1" si="6"/>
        <v>16</v>
      </c>
      <c r="B123" t="str">
        <f t="shared" ca="1" si="7"/>
        <v>xxxxxxxxxxxxxxxx</v>
      </c>
      <c r="C123" s="15">
        <v>8</v>
      </c>
      <c r="D123" s="15">
        <v>256</v>
      </c>
      <c r="E123">
        <v>5.040477240681583E-3</v>
      </c>
      <c r="F123">
        <v>4.0334324193545693E-3</v>
      </c>
      <c r="G123">
        <v>7.4414116176579712E-2</v>
      </c>
      <c r="H123">
        <v>3.3818574712713746E-3</v>
      </c>
      <c r="I123">
        <v>2.6709334055582683E-3</v>
      </c>
      <c r="J123" s="93">
        <v>993</v>
      </c>
      <c r="K123" s="93">
        <v>1240</v>
      </c>
      <c r="L123" s="93">
        <v>68</v>
      </c>
      <c r="M123" s="93">
        <v>1479</v>
      </c>
      <c r="N123" s="93">
        <v>1875</v>
      </c>
      <c r="O123" s="93" t="s">
        <v>468</v>
      </c>
      <c r="P123" s="93">
        <v>34824</v>
      </c>
    </row>
    <row r="124" spans="1:16" x14ac:dyDescent="0.45">
      <c r="A124">
        <f t="shared" ca="1" si="6"/>
        <v>16</v>
      </c>
      <c r="B124" t="str">
        <f t="shared" ca="1" si="7"/>
        <v>xxxxxxxxxxxxxxxx</v>
      </c>
      <c r="C124" s="15">
        <v>8</v>
      </c>
      <c r="D124" s="15">
        <v>512</v>
      </c>
      <c r="E124">
        <v>9.7421552529078376E-3</v>
      </c>
      <c r="F124">
        <v>7.8457032915284688E-3</v>
      </c>
      <c r="G124">
        <v>0.26709553157898452</v>
      </c>
      <c r="H124">
        <v>7.5029037481175965E-3</v>
      </c>
      <c r="I124">
        <v>4.8459303933520654E-3</v>
      </c>
      <c r="J124" s="93">
        <v>514</v>
      </c>
      <c r="K124" s="93">
        <v>638</v>
      </c>
      <c r="L124" s="93">
        <v>19</v>
      </c>
      <c r="M124" s="93">
        <v>667</v>
      </c>
      <c r="N124" s="93">
        <v>1032</v>
      </c>
      <c r="O124" s="93" t="s">
        <v>469</v>
      </c>
      <c r="P124" s="93">
        <v>69640</v>
      </c>
    </row>
    <row r="125" spans="1:16" x14ac:dyDescent="0.45">
      <c r="A125">
        <f t="shared" ca="1" si="6"/>
        <v>16</v>
      </c>
      <c r="B125" t="str">
        <f t="shared" ca="1" si="7"/>
        <v>xxxxxxxxxxxxxxxx</v>
      </c>
      <c r="C125" s="15">
        <v>8</v>
      </c>
      <c r="D125" s="15">
        <v>1024</v>
      </c>
      <c r="E125">
        <v>2.0353191869905526E-2</v>
      </c>
      <c r="F125">
        <v>1.6204320064745467E-2</v>
      </c>
      <c r="G125">
        <v>1.0840574800007743</v>
      </c>
      <c r="H125">
        <v>1.4866057270032406E-2</v>
      </c>
      <c r="I125">
        <v>1.0362318583897181E-2</v>
      </c>
      <c r="J125" s="93">
        <v>246</v>
      </c>
      <c r="K125" s="93">
        <v>309</v>
      </c>
      <c r="L125" s="93">
        <v>5</v>
      </c>
      <c r="M125" s="93">
        <v>337</v>
      </c>
      <c r="N125" s="93">
        <v>483</v>
      </c>
      <c r="O125" s="93" t="s">
        <v>470</v>
      </c>
      <c r="P125" s="93">
        <v>139272</v>
      </c>
    </row>
    <row r="126" spans="1:16" x14ac:dyDescent="0.45">
      <c r="A126">
        <f t="shared" ca="1" si="6"/>
        <v>16</v>
      </c>
      <c r="B126" t="str">
        <f t="shared" ca="1" si="7"/>
        <v>xxxxxxxxxxxxxxxx</v>
      </c>
      <c r="C126" s="15">
        <v>8</v>
      </c>
      <c r="D126" s="15">
        <v>2048</v>
      </c>
      <c r="E126">
        <v>4.0497387096805934E-2</v>
      </c>
      <c r="F126">
        <v>3.2963655263206181E-2</v>
      </c>
      <c r="G126">
        <v>4.2712545000031241</v>
      </c>
      <c r="H126">
        <v>3.1337856874961288E-2</v>
      </c>
      <c r="I126">
        <v>2.0457142226550044E-2</v>
      </c>
      <c r="J126" s="93">
        <v>124</v>
      </c>
      <c r="K126" s="93">
        <v>152</v>
      </c>
      <c r="L126" s="93">
        <v>2</v>
      </c>
      <c r="M126" s="93">
        <v>160</v>
      </c>
      <c r="N126" s="93">
        <v>245</v>
      </c>
      <c r="O126" s="93" t="s">
        <v>471</v>
      </c>
      <c r="P126" s="93">
        <v>278536</v>
      </c>
    </row>
    <row r="127" spans="1:16" x14ac:dyDescent="0.45">
      <c r="A127">
        <f t="shared" ca="1" si="6"/>
        <v>16</v>
      </c>
      <c r="B127" t="str">
        <f t="shared" ca="1" si="7"/>
        <v>xxxxxxxxxxxxxxxx</v>
      </c>
      <c r="C127" s="15">
        <v>8</v>
      </c>
      <c r="D127" s="15">
        <v>4096</v>
      </c>
      <c r="E127">
        <v>8.2564031147754929E-2</v>
      </c>
      <c r="F127">
        <v>6.5161231168932826E-2</v>
      </c>
      <c r="G127">
        <v>16.024091700004647</v>
      </c>
      <c r="H127">
        <v>6.7424033333469802E-2</v>
      </c>
      <c r="I127">
        <v>4.3181035025366424E-2</v>
      </c>
      <c r="J127" s="93">
        <v>61</v>
      </c>
      <c r="K127" s="93">
        <v>77</v>
      </c>
      <c r="L127" s="93">
        <v>1</v>
      </c>
      <c r="M127" s="93">
        <v>75</v>
      </c>
      <c r="N127" s="93">
        <v>116</v>
      </c>
      <c r="O127" s="93" t="s">
        <v>472</v>
      </c>
      <c r="P127" s="93">
        <v>557064</v>
      </c>
    </row>
    <row r="128" spans="1:16" x14ac:dyDescent="0.45">
      <c r="A128">
        <f t="shared" ca="1" si="6"/>
        <v>16</v>
      </c>
      <c r="B128" t="str">
        <f t="shared" ca="1" si="7"/>
        <v>xxxxxxxxxxxxxxxx</v>
      </c>
      <c r="C128" s="15">
        <v>8</v>
      </c>
      <c r="D128" s="15">
        <v>8192</v>
      </c>
      <c r="E128">
        <v>0.16461303548402934</v>
      </c>
      <c r="F128">
        <v>0.13327147894750324</v>
      </c>
      <c r="G128">
        <v>63.356111500004772</v>
      </c>
      <c r="H128">
        <v>0.13639951351364585</v>
      </c>
      <c r="I128">
        <v>8.1112903933371269E-2</v>
      </c>
      <c r="J128" s="93">
        <v>31</v>
      </c>
      <c r="K128" s="93">
        <v>38</v>
      </c>
      <c r="L128" s="93">
        <v>1</v>
      </c>
      <c r="M128" s="93">
        <v>37</v>
      </c>
      <c r="N128" s="93">
        <v>62</v>
      </c>
      <c r="O128" s="93" t="s">
        <v>473</v>
      </c>
      <c r="P128" s="93">
        <v>1114120</v>
      </c>
    </row>
    <row r="129" spans="1:16" x14ac:dyDescent="0.45">
      <c r="J129" s="93"/>
      <c r="K129" s="93"/>
      <c r="L129" s="93"/>
      <c r="M129" s="93"/>
      <c r="N129" s="93"/>
    </row>
    <row r="130" spans="1:16" x14ac:dyDescent="0.45">
      <c r="J130" s="93"/>
      <c r="K130" s="93"/>
      <c r="L130" s="93"/>
      <c r="M130" s="93"/>
      <c r="N130" s="93"/>
    </row>
    <row r="131" spans="1:16" x14ac:dyDescent="0.45">
      <c r="J131" s="93"/>
      <c r="K131" s="93"/>
      <c r="L131" s="93"/>
      <c r="M131" s="93"/>
      <c r="N131" s="93"/>
      <c r="P131" s="93"/>
    </row>
    <row r="132" spans="1:16" x14ac:dyDescent="0.45">
      <c r="J132" s="93"/>
      <c r="K132" s="93"/>
      <c r="L132" s="93"/>
      <c r="M132" s="93"/>
      <c r="N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c r="O139" s="14" t="s">
        <v>552</v>
      </c>
    </row>
    <row r="140" spans="1:16" x14ac:dyDescent="0.45">
      <c r="J140" s="93"/>
      <c r="K140" s="93"/>
      <c r="L140" s="93"/>
      <c r="M140" s="93"/>
      <c r="N140" s="93"/>
      <c r="O140" t="s">
        <v>558</v>
      </c>
    </row>
    <row r="141" spans="1:16" ht="28.5" x14ac:dyDescent="0.45">
      <c r="A141" s="12" t="s">
        <v>10</v>
      </c>
      <c r="B141" s="12" t="s">
        <v>11</v>
      </c>
      <c r="C141" s="12" t="s">
        <v>12</v>
      </c>
      <c r="D141" s="12" t="s">
        <v>13</v>
      </c>
      <c r="E141" s="13" t="str" cm="1">
        <f t="array" aca="1" ref="E141:I141" ca="1">ParserNames</f>
        <v>CSVRead
v0.4</v>
      </c>
      <c r="F141" s="13" t="str">
        <f ca="1"/>
        <v>sdkn104
v1.9</v>
      </c>
      <c r="G141" s="13" t="str">
        <f ca="1"/>
        <v>ws_garcia
v3.1.5</v>
      </c>
      <c r="H141" s="13" t="str">
        <f ca="1"/>
        <v>ArrayFromCSVfile</v>
      </c>
      <c r="I141" s="13" t="str">
        <f ca="1"/>
        <v>CSV.jl
v0.8.5+</v>
      </c>
      <c r="J141" s="13" t="str" cm="1">
        <f t="array" aca="1" ref="J141:N141" ca="1">"NCalls"&amp;CHAR(10)&amp;ParserNames</f>
        <v>NCalls
CSVRead
v0.4</v>
      </c>
      <c r="K141" s="13" t="str">
        <f ca="1"/>
        <v>NCalls
sdkn104
v1.9</v>
      </c>
      <c r="L141" s="13" t="str">
        <f ca="1"/>
        <v>NCalls
ws_garcia
v3.1.5</v>
      </c>
      <c r="M141" s="13" t="str">
        <f ca="1"/>
        <v>NCalls
ArrayFromCSVfile</v>
      </c>
      <c r="N141" s="59" t="str">
        <f ca="1"/>
        <v>NCalls
CSV.jl
v0.8.5+</v>
      </c>
      <c r="O141" s="12" t="s">
        <v>14</v>
      </c>
      <c r="P141" s="12" t="s">
        <v>15</v>
      </c>
    </row>
    <row r="142" spans="1:16" x14ac:dyDescent="0.45">
      <c r="A142" s="93" cm="1">
        <f t="array" aca="1" ref="A142:A156" ca="1">LEN(B142:B156)</f>
        <v>1</v>
      </c>
      <c r="B142" t="s">
        <v>16</v>
      </c>
      <c r="C142" s="93">
        <v>1024</v>
      </c>
      <c r="D142">
        <v>8</v>
      </c>
      <c r="E142">
        <v>1.3592645380452703E-2</v>
      </c>
      <c r="F142">
        <v>9.3176350093124097E-3</v>
      </c>
      <c r="G142">
        <v>2.8255874011287398E-2</v>
      </c>
      <c r="H142">
        <v>6.752051147098927E-3</v>
      </c>
      <c r="I142">
        <v>1.364256480218281E-3</v>
      </c>
      <c r="J142" s="93">
        <v>368</v>
      </c>
      <c r="K142" s="93">
        <v>537</v>
      </c>
      <c r="L142" s="93">
        <v>177</v>
      </c>
      <c r="M142" s="93">
        <v>741</v>
      </c>
      <c r="N142" s="93">
        <v>3665</v>
      </c>
      <c r="O142" s="93" t="s">
        <v>474</v>
      </c>
      <c r="P142" s="93">
        <v>17408</v>
      </c>
    </row>
    <row r="143" spans="1:16" x14ac:dyDescent="0.45">
      <c r="A143" s="93">
        <f ca="1"/>
        <v>2</v>
      </c>
      <c r="B143" t="s">
        <v>17</v>
      </c>
      <c r="C143" s="93">
        <v>1024</v>
      </c>
      <c r="D143">
        <v>8</v>
      </c>
      <c r="E143">
        <v>1.4903866172119083E-2</v>
      </c>
      <c r="F143">
        <v>1.3641120980928933E-2</v>
      </c>
      <c r="G143">
        <v>3.6864261029383186E-2</v>
      </c>
      <c r="H143">
        <v>8.8689264184271047E-3</v>
      </c>
      <c r="I143">
        <v>2.6033316845077204E-3</v>
      </c>
      <c r="J143" s="93">
        <v>337</v>
      </c>
      <c r="K143" s="93">
        <v>367</v>
      </c>
      <c r="L143" s="93">
        <v>136</v>
      </c>
      <c r="M143" s="93">
        <v>564</v>
      </c>
      <c r="N143" s="93">
        <v>1921</v>
      </c>
      <c r="O143" s="93" t="s">
        <v>475</v>
      </c>
      <c r="P143" s="93">
        <v>25600</v>
      </c>
    </row>
    <row r="144" spans="1:16" x14ac:dyDescent="0.45">
      <c r="A144" s="93">
        <f ca="1"/>
        <v>4</v>
      </c>
      <c r="B144" t="s">
        <v>18</v>
      </c>
      <c r="C144" s="93">
        <v>1024</v>
      </c>
      <c r="D144">
        <v>8</v>
      </c>
      <c r="E144">
        <v>1.8342290476182879E-2</v>
      </c>
      <c r="F144">
        <v>1.3268829177716433E-2</v>
      </c>
      <c r="G144">
        <v>1.1449958999990486</v>
      </c>
      <c r="H144">
        <v>9.2137777163993576E-3</v>
      </c>
      <c r="I144">
        <v>2.742965371061713E-3</v>
      </c>
      <c r="J144" s="93">
        <v>273</v>
      </c>
      <c r="K144" s="93">
        <v>377</v>
      </c>
      <c r="L144" s="93">
        <v>10</v>
      </c>
      <c r="M144" s="93">
        <v>543</v>
      </c>
      <c r="N144" s="93">
        <v>1848</v>
      </c>
      <c r="O144" s="93" t="s">
        <v>476</v>
      </c>
      <c r="P144" s="93">
        <v>41984</v>
      </c>
    </row>
    <row r="145" spans="1:16" x14ac:dyDescent="0.45">
      <c r="A145" s="93">
        <f ca="1"/>
        <v>8</v>
      </c>
      <c r="B145" t="s">
        <v>19</v>
      </c>
      <c r="C145" s="93">
        <v>1024</v>
      </c>
      <c r="D145">
        <v>8</v>
      </c>
      <c r="E145">
        <v>1.8600280297373518E-2</v>
      </c>
      <c r="F145">
        <v>1.3647337874657111E-2</v>
      </c>
      <c r="G145">
        <v>3.9433200787487035E-2</v>
      </c>
      <c r="H145">
        <v>1.1777266823508612E-2</v>
      </c>
      <c r="I145">
        <v>1.7979144192736426E-3</v>
      </c>
      <c r="J145" s="93">
        <v>269</v>
      </c>
      <c r="K145" s="93">
        <v>367</v>
      </c>
      <c r="L145" s="93">
        <v>127</v>
      </c>
      <c r="M145" s="93">
        <v>425</v>
      </c>
      <c r="N145" s="93">
        <v>2781</v>
      </c>
      <c r="O145" s="93" t="s">
        <v>477</v>
      </c>
      <c r="P145" s="93">
        <v>74752</v>
      </c>
    </row>
    <row r="146" spans="1:16" x14ac:dyDescent="0.45">
      <c r="A146" s="93">
        <f ca="1"/>
        <v>16</v>
      </c>
      <c r="B146" t="s">
        <v>20</v>
      </c>
      <c r="C146" s="93">
        <v>1024</v>
      </c>
      <c r="D146">
        <v>8</v>
      </c>
      <c r="E146">
        <v>2.3119970506917116E-2</v>
      </c>
      <c r="F146">
        <v>1.5007355688631251E-2</v>
      </c>
      <c r="G146">
        <v>3.2076674359044634E-2</v>
      </c>
      <c r="H146">
        <v>1.379736418732873E-2</v>
      </c>
      <c r="I146">
        <v>1.3818734256758089E-3</v>
      </c>
      <c r="J146" s="93">
        <v>217</v>
      </c>
      <c r="K146" s="93">
        <v>334</v>
      </c>
      <c r="L146" s="93">
        <v>156</v>
      </c>
      <c r="M146" s="93">
        <v>363</v>
      </c>
      <c r="N146" s="93">
        <v>3619</v>
      </c>
      <c r="O146" s="93" t="s">
        <v>478</v>
      </c>
      <c r="P146" s="93">
        <v>140288</v>
      </c>
    </row>
    <row r="147" spans="1:16" x14ac:dyDescent="0.45">
      <c r="A147" s="93">
        <f ca="1"/>
        <v>32</v>
      </c>
      <c r="B147" t="s">
        <v>21</v>
      </c>
      <c r="C147" s="93">
        <v>1024</v>
      </c>
      <c r="D147">
        <v>8</v>
      </c>
      <c r="E147">
        <v>2.7855357777783259E-2</v>
      </c>
      <c r="F147">
        <v>2.3952259523849492E-2</v>
      </c>
      <c r="G147">
        <v>3.4625315172336836E-2</v>
      </c>
      <c r="H147">
        <v>2.3419985046776698E-2</v>
      </c>
      <c r="I147">
        <v>1.85459940652819E-3</v>
      </c>
      <c r="J147" s="93">
        <v>180</v>
      </c>
      <c r="K147" s="93">
        <v>210</v>
      </c>
      <c r="L147" s="93">
        <v>145</v>
      </c>
      <c r="M147" s="93">
        <v>214</v>
      </c>
      <c r="N147" s="93">
        <v>2696</v>
      </c>
      <c r="O147" s="93" t="s">
        <v>479</v>
      </c>
      <c r="P147" s="93">
        <v>271360</v>
      </c>
    </row>
    <row r="148" spans="1:16" x14ac:dyDescent="0.45">
      <c r="A148" s="93">
        <f ca="1"/>
        <v>64</v>
      </c>
      <c r="B148" t="s">
        <v>22</v>
      </c>
      <c r="C148" s="93">
        <v>1024</v>
      </c>
      <c r="D148">
        <v>8</v>
      </c>
      <c r="E148">
        <v>4.3952792105285382E-2</v>
      </c>
      <c r="F148">
        <v>3.7229404444439784E-2</v>
      </c>
      <c r="G148">
        <v>3.6734370802920892E-2</v>
      </c>
      <c r="H148">
        <v>4.0182366400025787E-2</v>
      </c>
      <c r="I148">
        <v>2.5863494596905399E-3</v>
      </c>
      <c r="J148" s="93">
        <v>114</v>
      </c>
      <c r="K148" s="93">
        <v>135</v>
      </c>
      <c r="L148" s="93">
        <v>137</v>
      </c>
      <c r="M148" s="93">
        <v>125</v>
      </c>
      <c r="N148" s="93">
        <v>1934</v>
      </c>
      <c r="O148" s="93" t="s">
        <v>480</v>
      </c>
      <c r="P148" s="93">
        <v>533504</v>
      </c>
    </row>
    <row r="149" spans="1:16" x14ac:dyDescent="0.45">
      <c r="A149" s="93">
        <f ca="1"/>
        <v>128</v>
      </c>
      <c r="B149" t="s">
        <v>23</v>
      </c>
      <c r="C149" s="93">
        <v>1024</v>
      </c>
      <c r="D149">
        <v>8</v>
      </c>
      <c r="E149">
        <v>7.1190242253450525E-2</v>
      </c>
      <c r="F149">
        <v>6.4360888461427138E-2</v>
      </c>
      <c r="G149">
        <v>4.3912635087811701E-2</v>
      </c>
      <c r="H149">
        <v>7.3403976811475688E-2</v>
      </c>
      <c r="I149">
        <v>2.4955089458686386E-3</v>
      </c>
      <c r="J149" s="93">
        <v>71</v>
      </c>
      <c r="K149" s="93">
        <v>78</v>
      </c>
      <c r="L149" s="93">
        <v>114</v>
      </c>
      <c r="M149" s="93">
        <v>69</v>
      </c>
      <c r="N149" s="93">
        <v>2004</v>
      </c>
      <c r="O149" s="93" t="s">
        <v>481</v>
      </c>
      <c r="P149" s="93">
        <v>1057792</v>
      </c>
    </row>
    <row r="150" spans="1:16" x14ac:dyDescent="0.45">
      <c r="A150" s="93">
        <f ca="1"/>
        <v>256</v>
      </c>
      <c r="B150" t="s">
        <v>24</v>
      </c>
      <c r="C150" s="93">
        <v>1024</v>
      </c>
      <c r="D150">
        <v>8</v>
      </c>
      <c r="E150">
        <v>0.12713753499992891</v>
      </c>
      <c r="F150">
        <v>0.12408128780491719</v>
      </c>
      <c r="G150">
        <v>5.7669193103532149E-2</v>
      </c>
      <c r="H150">
        <v>0.14306559142839562</v>
      </c>
      <c r="I150">
        <v>4.0428455355867032E-3</v>
      </c>
      <c r="J150" s="93">
        <v>40</v>
      </c>
      <c r="K150" s="93">
        <v>41</v>
      </c>
      <c r="L150" s="93">
        <v>87</v>
      </c>
      <c r="M150" s="93">
        <v>35</v>
      </c>
      <c r="N150" s="93">
        <v>1237</v>
      </c>
      <c r="O150" s="93" t="s">
        <v>482</v>
      </c>
      <c r="P150" s="93">
        <v>2106368</v>
      </c>
    </row>
    <row r="151" spans="1:16" x14ac:dyDescent="0.45">
      <c r="A151" s="93">
        <f ca="1"/>
        <v>512</v>
      </c>
      <c r="B151" t="s">
        <v>25</v>
      </c>
      <c r="C151" s="93">
        <v>1024</v>
      </c>
      <c r="D151">
        <v>8</v>
      </c>
      <c r="E151">
        <v>0.23767884090921143</v>
      </c>
      <c r="F151">
        <v>0.23129758181841514</v>
      </c>
      <c r="G151">
        <v>9.4801241509453835E-2</v>
      </c>
      <c r="H151">
        <v>0.28116996111121906</v>
      </c>
      <c r="I151">
        <v>1.0026052146254178E-2</v>
      </c>
      <c r="J151" s="93">
        <v>22</v>
      </c>
      <c r="K151" s="93">
        <v>22</v>
      </c>
      <c r="L151" s="93">
        <v>53</v>
      </c>
      <c r="M151" s="93">
        <v>18</v>
      </c>
      <c r="N151" s="93">
        <v>499</v>
      </c>
      <c r="O151" s="93" t="s">
        <v>483</v>
      </c>
      <c r="P151" s="93">
        <v>4203520</v>
      </c>
    </row>
    <row r="152" spans="1:16" x14ac:dyDescent="0.45">
      <c r="A152" s="93">
        <f ca="1"/>
        <v>1024</v>
      </c>
      <c r="B152" t="s">
        <v>26</v>
      </c>
      <c r="C152" s="93">
        <v>1024</v>
      </c>
      <c r="D152">
        <v>8</v>
      </c>
      <c r="E152">
        <v>0.45954294545464852</v>
      </c>
      <c r="F152">
        <v>0.44919445833268884</v>
      </c>
      <c r="G152">
        <v>0.20433770800009371</v>
      </c>
      <c r="H152">
        <v>0.56166161111226154</v>
      </c>
      <c r="I152">
        <v>9.9365077321491545E-3</v>
      </c>
      <c r="J152" s="93">
        <v>11</v>
      </c>
      <c r="K152" s="93">
        <v>12</v>
      </c>
      <c r="L152" s="93">
        <v>25</v>
      </c>
      <c r="M152" s="93">
        <v>9</v>
      </c>
      <c r="N152" s="93">
        <v>504</v>
      </c>
      <c r="O152" s="93" t="s">
        <v>484</v>
      </c>
      <c r="P152" s="93">
        <v>8397824</v>
      </c>
    </row>
    <row r="153" spans="1:16" x14ac:dyDescent="0.45">
      <c r="A153" s="93">
        <f ca="1"/>
        <v>2048</v>
      </c>
      <c r="B153" t="s">
        <v>27</v>
      </c>
      <c r="C153" s="93">
        <v>1024</v>
      </c>
      <c r="D153">
        <v>8</v>
      </c>
      <c r="E153">
        <v>0.91810576666709187</v>
      </c>
      <c r="F153">
        <v>0.89113098333230789</v>
      </c>
      <c r="G153">
        <v>0.60469360000085237</v>
      </c>
      <c r="H153">
        <v>1.1203149600012694</v>
      </c>
      <c r="I153">
        <v>2.1982456508435701E-2</v>
      </c>
      <c r="J153" s="93">
        <v>6</v>
      </c>
      <c r="K153" s="93">
        <v>6</v>
      </c>
      <c r="L153" s="93">
        <v>9</v>
      </c>
      <c r="M153" s="93">
        <v>5</v>
      </c>
      <c r="N153" s="93">
        <v>228</v>
      </c>
      <c r="O153" s="93" t="s">
        <v>485</v>
      </c>
      <c r="P153" s="93">
        <v>16786432</v>
      </c>
    </row>
    <row r="154" spans="1:16" x14ac:dyDescent="0.45">
      <c r="A154" s="93">
        <f ca="1"/>
        <v>4096</v>
      </c>
      <c r="B154" t="s">
        <v>28</v>
      </c>
      <c r="C154" s="93">
        <v>1024</v>
      </c>
      <c r="D154">
        <v>8</v>
      </c>
      <c r="E154">
        <v>1.8501382000007045</v>
      </c>
      <c r="F154">
        <v>2.0695369666646002</v>
      </c>
      <c r="G154">
        <v>2.9865907999992487</v>
      </c>
      <c r="H154">
        <v>2.8137236999973538</v>
      </c>
      <c r="I154">
        <v>5.067999839782715E-2</v>
      </c>
      <c r="J154" s="93">
        <v>3</v>
      </c>
      <c r="K154" s="93">
        <v>3</v>
      </c>
      <c r="L154" s="93">
        <v>2</v>
      </c>
      <c r="M154" s="93">
        <v>2</v>
      </c>
      <c r="N154" s="93">
        <v>100</v>
      </c>
      <c r="O154" s="93" t="s">
        <v>486</v>
      </c>
      <c r="P154" s="93">
        <v>33563648</v>
      </c>
    </row>
    <row r="155" spans="1:16" x14ac:dyDescent="0.45">
      <c r="A155" s="93">
        <f ca="1"/>
        <v>8192</v>
      </c>
      <c r="B155" t="s">
        <v>29</v>
      </c>
      <c r="C155" s="93">
        <v>1024</v>
      </c>
      <c r="D155">
        <v>8</v>
      </c>
      <c r="E155">
        <v>3.822518900000432</v>
      </c>
      <c r="F155">
        <v>3.8516308999969624</v>
      </c>
      <c r="G155">
        <v>8.9701028999988921</v>
      </c>
      <c r="H155">
        <v>4.9868639499982237</v>
      </c>
      <c r="I155">
        <v>9.8156863567875882E-2</v>
      </c>
      <c r="J155" s="93">
        <v>2</v>
      </c>
      <c r="K155" s="93">
        <v>2</v>
      </c>
      <c r="L155" s="93">
        <v>1</v>
      </c>
      <c r="M155" s="93">
        <v>2</v>
      </c>
      <c r="N155" s="93">
        <v>51</v>
      </c>
      <c r="O155" s="93" t="s">
        <v>487</v>
      </c>
      <c r="P155" s="93">
        <v>67118080</v>
      </c>
    </row>
    <row r="156" spans="1:16" x14ac:dyDescent="0.45">
      <c r="A156" s="93">
        <f ca="1"/>
        <v>16384</v>
      </c>
      <c r="B156" t="s">
        <v>30</v>
      </c>
      <c r="C156" s="93">
        <v>1024</v>
      </c>
      <c r="D156">
        <v>8</v>
      </c>
      <c r="E156">
        <v>8.611970800004201</v>
      </c>
      <c r="F156">
        <v>9.3334349000069778</v>
      </c>
      <c r="G156">
        <v>55.447550600001705</v>
      </c>
      <c r="H156">
        <v>12.620722100007697</v>
      </c>
      <c r="I156">
        <v>0.14027778307596842</v>
      </c>
      <c r="J156" s="93">
        <v>1</v>
      </c>
      <c r="K156" s="93">
        <v>1</v>
      </c>
      <c r="L156" s="93">
        <v>1</v>
      </c>
      <c r="M156" s="93">
        <v>1</v>
      </c>
      <c r="N156" s="93">
        <v>36</v>
      </c>
      <c r="O156" s="93" t="s">
        <v>488</v>
      </c>
      <c r="P156" s="93">
        <v>134226944</v>
      </c>
    </row>
    <row r="157" spans="1:16" x14ac:dyDescent="0.45">
      <c r="J157" s="93"/>
      <c r="K157" s="93"/>
      <c r="L157" s="93"/>
      <c r="M157" s="93"/>
      <c r="N157" s="93"/>
    </row>
    <row r="158" spans="1:16" x14ac:dyDescent="0.45">
      <c r="J158" s="93"/>
      <c r="K158" s="93"/>
      <c r="L158" s="93"/>
      <c r="M158" s="93"/>
      <c r="N158" s="93"/>
      <c r="P158">
        <f ca="1">P156/1000000/E156</f>
        <v>15.586089074980901</v>
      </c>
    </row>
    <row r="159" spans="1:16" x14ac:dyDescent="0.45">
      <c r="J159" s="93"/>
      <c r="K159" s="93"/>
      <c r="L159" s="93"/>
      <c r="M159" s="93"/>
      <c r="N159" s="93"/>
      <c r="P159" s="93">
        <f ca="1">C156*D156/E156</f>
        <v>951.23406595805034</v>
      </c>
    </row>
    <row r="160" spans="1:16" x14ac:dyDescent="0.45">
      <c r="J160" s="93"/>
      <c r="K160" s="93"/>
      <c r="L160" s="93"/>
      <c r="M160" s="93"/>
      <c r="N160" s="93"/>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c r="O166" s="14" t="s">
        <v>553</v>
      </c>
    </row>
    <row r="167" spans="1:16" ht="57" x14ac:dyDescent="0.45">
      <c r="J167" s="93"/>
      <c r="K167" s="93"/>
      <c r="L167" s="93"/>
      <c r="M167" s="93"/>
      <c r="N167" s="93"/>
      <c r="O167" s="65" t="s">
        <v>559</v>
      </c>
    </row>
    <row r="168" spans="1:16" ht="28.5" x14ac:dyDescent="0.45">
      <c r="A168" s="12" t="s">
        <v>10</v>
      </c>
      <c r="B168" s="12" t="s">
        <v>11</v>
      </c>
      <c r="C168" s="12" t="s">
        <v>12</v>
      </c>
      <c r="D168" s="12" t="s">
        <v>13</v>
      </c>
      <c r="E168" s="13" t="str" cm="1">
        <f t="array" aca="1" ref="E168:I168" ca="1">ParserNames</f>
        <v>CSVRead
v0.4</v>
      </c>
      <c r="F168" s="13" t="str">
        <f ca="1"/>
        <v>sdkn104
v1.9</v>
      </c>
      <c r="G168" s="13" t="str">
        <f ca="1"/>
        <v>ws_garcia
v3.1.5</v>
      </c>
      <c r="H168" s="13" t="str">
        <f ca="1"/>
        <v>ArrayFromCSVfile</v>
      </c>
      <c r="I168" s="13" t="str">
        <f ca="1"/>
        <v>CSV.jl
v0.8.5+</v>
      </c>
      <c r="J168" s="13" t="str" cm="1">
        <f t="array" aca="1" ref="J168:N168" ca="1">"NCalls"&amp;CHAR(10)&amp;ParserNames</f>
        <v>NCalls
CSVRead
v0.4</v>
      </c>
      <c r="K168" s="13" t="str">
        <f ca="1"/>
        <v>NCalls
sdkn104
v1.9</v>
      </c>
      <c r="L168" s="13" t="str">
        <f ca="1"/>
        <v>NCalls
ws_garcia
v3.1.5</v>
      </c>
      <c r="M168" s="13" t="str">
        <f ca="1"/>
        <v>NCalls
ArrayFromCSVfile</v>
      </c>
      <c r="N168" s="59" t="str">
        <f ca="1"/>
        <v>NCalls
CSV.jl
v0.8.5+</v>
      </c>
      <c r="O168" s="12" t="s">
        <v>14</v>
      </c>
      <c r="P168" s="12" t="s">
        <v>15</v>
      </c>
    </row>
    <row r="169" spans="1:16" x14ac:dyDescent="0.45">
      <c r="A169" s="93">
        <v>3</v>
      </c>
      <c r="B169" t="s">
        <v>31</v>
      </c>
      <c r="C169" s="93">
        <v>1024</v>
      </c>
      <c r="D169">
        <v>8</v>
      </c>
      <c r="E169">
        <v>3.1305731874999763E-2</v>
      </c>
      <c r="F169">
        <v>2.541133350251552E-2</v>
      </c>
      <c r="G169">
        <v>5.244081874995269E-2</v>
      </c>
      <c r="H169">
        <v>1.1985006459322189E-2</v>
      </c>
      <c r="I169">
        <v>2.2690562284576913E-3</v>
      </c>
      <c r="J169" s="93">
        <v>160</v>
      </c>
      <c r="K169" s="93">
        <v>197</v>
      </c>
      <c r="L169" s="93">
        <v>96</v>
      </c>
      <c r="M169" s="93">
        <v>418</v>
      </c>
      <c r="N169" s="93">
        <v>2204</v>
      </c>
      <c r="O169" s="62" t="s">
        <v>489</v>
      </c>
      <c r="P169" s="93">
        <v>66560</v>
      </c>
    </row>
    <row r="170" spans="1:16" x14ac:dyDescent="0.45">
      <c r="A170" s="93">
        <v>4</v>
      </c>
      <c r="B170" t="s">
        <v>32</v>
      </c>
      <c r="C170" s="93">
        <v>1024</v>
      </c>
      <c r="D170">
        <v>8</v>
      </c>
      <c r="E170">
        <v>3.285550849673527E-2</v>
      </c>
      <c r="F170">
        <v>2.5984185492276657E-2</v>
      </c>
      <c r="G170">
        <v>5.4808544565236407E-2</v>
      </c>
      <c r="H170">
        <v>1.291413865981236E-2</v>
      </c>
      <c r="I170">
        <v>2.2025539821488695E-3</v>
      </c>
      <c r="J170" s="93">
        <v>153</v>
      </c>
      <c r="K170" s="93">
        <v>193</v>
      </c>
      <c r="L170" s="93">
        <v>92</v>
      </c>
      <c r="M170" s="93">
        <v>388</v>
      </c>
      <c r="N170" s="93">
        <v>2271</v>
      </c>
      <c r="O170" s="93" t="s">
        <v>490</v>
      </c>
      <c r="P170" s="93">
        <v>74752</v>
      </c>
    </row>
    <row r="171" spans="1:16" x14ac:dyDescent="0.45">
      <c r="A171" s="93">
        <v>6</v>
      </c>
      <c r="B171" t="s">
        <v>33</v>
      </c>
      <c r="C171" s="93">
        <v>1024</v>
      </c>
      <c r="D171">
        <v>8</v>
      </c>
      <c r="E171">
        <v>3.2824767973948135E-2</v>
      </c>
      <c r="F171">
        <v>2.7283601630425317E-2</v>
      </c>
      <c r="G171">
        <v>5.4067881720457275E-2</v>
      </c>
      <c r="H171">
        <v>1.3901905555556166E-2</v>
      </c>
      <c r="I171">
        <v>2.303546719263359E-3</v>
      </c>
      <c r="J171" s="93">
        <v>153</v>
      </c>
      <c r="K171" s="93">
        <v>184</v>
      </c>
      <c r="L171" s="93">
        <v>93</v>
      </c>
      <c r="M171" s="93">
        <v>360</v>
      </c>
      <c r="N171" s="93">
        <v>2171</v>
      </c>
      <c r="O171" s="93" t="s">
        <v>491</v>
      </c>
      <c r="P171" s="93">
        <v>91136</v>
      </c>
    </row>
    <row r="172" spans="1:16" x14ac:dyDescent="0.45">
      <c r="A172" s="93">
        <v>10</v>
      </c>
      <c r="B172" t="s">
        <v>34</v>
      </c>
      <c r="C172" s="93">
        <v>1024</v>
      </c>
      <c r="D172">
        <v>8</v>
      </c>
      <c r="E172">
        <v>3.3634569127430618E-2</v>
      </c>
      <c r="F172">
        <v>3.2582551298750713E-2</v>
      </c>
      <c r="G172">
        <v>5.6208959550582388E-2</v>
      </c>
      <c r="H172">
        <v>1.6059269551288499E-2</v>
      </c>
      <c r="I172">
        <v>1.7024174327545114E-3</v>
      </c>
      <c r="J172" s="93">
        <v>149</v>
      </c>
      <c r="K172" s="93">
        <v>154</v>
      </c>
      <c r="L172" s="93">
        <v>89</v>
      </c>
      <c r="M172" s="93">
        <v>312</v>
      </c>
      <c r="N172" s="93">
        <v>2937</v>
      </c>
      <c r="O172" s="93" t="s">
        <v>492</v>
      </c>
      <c r="P172" s="93">
        <v>123904</v>
      </c>
    </row>
    <row r="173" spans="1:16" x14ac:dyDescent="0.45">
      <c r="A173" s="93">
        <v>18</v>
      </c>
      <c r="B173" t="s">
        <v>35</v>
      </c>
      <c r="C173" s="93">
        <v>1024</v>
      </c>
      <c r="D173">
        <v>8</v>
      </c>
      <c r="E173">
        <v>3.8974220930240402E-2</v>
      </c>
      <c r="F173">
        <v>3.2935423026317856E-2</v>
      </c>
      <c r="G173">
        <v>5.7320277272744781E-2</v>
      </c>
      <c r="H173">
        <v>2.1077292857159952E-2</v>
      </c>
      <c r="I173">
        <v>1.8529084577698228E-3</v>
      </c>
      <c r="J173" s="93">
        <v>129</v>
      </c>
      <c r="K173" s="93">
        <v>152</v>
      </c>
      <c r="L173" s="93">
        <v>88</v>
      </c>
      <c r="M173" s="93">
        <v>238</v>
      </c>
      <c r="N173" s="93">
        <v>2699</v>
      </c>
      <c r="O173" s="93" t="s">
        <v>493</v>
      </c>
      <c r="P173" s="93">
        <v>189440</v>
      </c>
    </row>
    <row r="174" spans="1:16" x14ac:dyDescent="0.45">
      <c r="A174" s="93">
        <v>34</v>
      </c>
      <c r="B174" t="s">
        <v>36</v>
      </c>
      <c r="C174" s="93">
        <v>1024</v>
      </c>
      <c r="D174">
        <v>8</v>
      </c>
      <c r="E174">
        <v>4.4559230973487678E-2</v>
      </c>
      <c r="F174">
        <v>3.9122135937532221E-2</v>
      </c>
      <c r="G174">
        <v>5.4451692391328674E-2</v>
      </c>
      <c r="H174">
        <v>2.9274598837218946E-2</v>
      </c>
      <c r="I174">
        <v>2.866209132661814E-3</v>
      </c>
      <c r="J174" s="93">
        <v>113</v>
      </c>
      <c r="K174" s="93">
        <v>128</v>
      </c>
      <c r="L174" s="93">
        <v>92</v>
      </c>
      <c r="M174" s="93">
        <v>172</v>
      </c>
      <c r="N174" s="93">
        <v>1749</v>
      </c>
      <c r="O174" s="93" t="s">
        <v>494</v>
      </c>
      <c r="P174" s="93">
        <v>320512</v>
      </c>
    </row>
    <row r="175" spans="1:16" x14ac:dyDescent="0.45">
      <c r="A175" s="93">
        <v>66</v>
      </c>
      <c r="B175" t="s">
        <v>37</v>
      </c>
      <c r="C175" s="93">
        <v>1024</v>
      </c>
      <c r="D175">
        <v>8</v>
      </c>
      <c r="E175">
        <v>5.9364470588180292E-2</v>
      </c>
      <c r="F175">
        <v>5.6646414606843741E-2</v>
      </c>
      <c r="G175">
        <v>6.2281138271727182E-2</v>
      </c>
      <c r="H175">
        <v>4.5097736036090331E-2</v>
      </c>
      <c r="I175">
        <v>3.0562347188264061E-3</v>
      </c>
      <c r="J175" s="93">
        <v>85</v>
      </c>
      <c r="K175" s="93">
        <v>89</v>
      </c>
      <c r="L175" s="93">
        <v>81</v>
      </c>
      <c r="M175" s="93">
        <v>111</v>
      </c>
      <c r="N175" s="93">
        <v>1636</v>
      </c>
      <c r="O175" s="93" t="s">
        <v>495</v>
      </c>
      <c r="P175" s="93">
        <v>582656</v>
      </c>
    </row>
    <row r="176" spans="1:16" x14ac:dyDescent="0.45">
      <c r="A176" s="93">
        <v>130</v>
      </c>
      <c r="B176" t="s">
        <v>38</v>
      </c>
      <c r="C176" s="93">
        <v>1024</v>
      </c>
      <c r="D176">
        <v>8</v>
      </c>
      <c r="E176">
        <v>8.6934553448498195E-2</v>
      </c>
      <c r="F176">
        <v>8.5650333898414269E-2</v>
      </c>
      <c r="G176">
        <v>6.8696980821909642E-2</v>
      </c>
      <c r="H176">
        <v>8.0981717741862316E-2</v>
      </c>
      <c r="I176">
        <v>3.271208171059969E-3</v>
      </c>
      <c r="J176" s="93">
        <v>58</v>
      </c>
      <c r="K176" s="93">
        <v>59</v>
      </c>
      <c r="L176" s="93">
        <v>73</v>
      </c>
      <c r="M176" s="93">
        <v>62</v>
      </c>
      <c r="N176" s="93">
        <v>1556</v>
      </c>
      <c r="O176" s="93" t="s">
        <v>496</v>
      </c>
      <c r="P176" s="93">
        <v>1106944</v>
      </c>
    </row>
    <row r="177" spans="1:16" x14ac:dyDescent="0.45">
      <c r="A177" s="93">
        <v>258</v>
      </c>
      <c r="B177" t="s">
        <v>39</v>
      </c>
      <c r="C177" s="93">
        <v>1024</v>
      </c>
      <c r="D177">
        <v>8</v>
      </c>
      <c r="E177">
        <v>0.14646491428554456</v>
      </c>
      <c r="F177">
        <v>0.14596018571423233</v>
      </c>
      <c r="G177">
        <v>8.3531578333349898E-2</v>
      </c>
      <c r="H177">
        <v>0.15027181176479001</v>
      </c>
      <c r="I177">
        <v>5.5465632161650052E-3</v>
      </c>
      <c r="J177" s="93">
        <v>35</v>
      </c>
      <c r="K177" s="93">
        <v>35</v>
      </c>
      <c r="L177" s="93">
        <v>60</v>
      </c>
      <c r="M177" s="93">
        <v>34</v>
      </c>
      <c r="N177" s="93">
        <v>902</v>
      </c>
      <c r="O177" s="93" t="s">
        <v>497</v>
      </c>
      <c r="P177" s="93">
        <v>2155520</v>
      </c>
    </row>
    <row r="178" spans="1:16" x14ac:dyDescent="0.45">
      <c r="A178" s="93">
        <v>514</v>
      </c>
      <c r="B178" t="s">
        <v>40</v>
      </c>
      <c r="C178" s="93">
        <v>1024</v>
      </c>
      <c r="D178">
        <v>8</v>
      </c>
      <c r="E178">
        <v>0.25826641999956335</v>
      </c>
      <c r="F178">
        <v>0.25065528000050108</v>
      </c>
      <c r="G178">
        <v>0.10258105918361178</v>
      </c>
      <c r="H178">
        <v>0.28093264999996692</v>
      </c>
      <c r="I178">
        <v>1.0118342950734396E-2</v>
      </c>
      <c r="J178" s="93">
        <v>20</v>
      </c>
      <c r="K178" s="93">
        <v>20</v>
      </c>
      <c r="L178" s="93">
        <v>49</v>
      </c>
      <c r="M178" s="93">
        <v>18</v>
      </c>
      <c r="N178" s="93">
        <v>507</v>
      </c>
      <c r="O178" s="93" t="s">
        <v>498</v>
      </c>
      <c r="P178" s="93">
        <v>4252672</v>
      </c>
    </row>
    <row r="179" spans="1:16" x14ac:dyDescent="0.45">
      <c r="A179" s="93">
        <v>1026</v>
      </c>
      <c r="B179" t="s">
        <v>41</v>
      </c>
      <c r="C179" s="93">
        <v>1024</v>
      </c>
      <c r="D179">
        <v>8</v>
      </c>
      <c r="E179">
        <v>0.48375008181822277</v>
      </c>
      <c r="F179">
        <v>0.4725308636354219</v>
      </c>
      <c r="G179">
        <v>0.21559962499971638</v>
      </c>
      <c r="H179">
        <v>0.56316710000101011</v>
      </c>
      <c r="I179">
        <v>1.3891667127609253E-2</v>
      </c>
      <c r="J179" s="93">
        <v>11</v>
      </c>
      <c r="K179" s="93">
        <v>11</v>
      </c>
      <c r="L179" s="93">
        <v>24</v>
      </c>
      <c r="M179" s="93">
        <v>9</v>
      </c>
      <c r="N179" s="93">
        <v>360</v>
      </c>
      <c r="O179" s="93" t="s">
        <v>499</v>
      </c>
      <c r="P179" s="93">
        <v>8446976</v>
      </c>
    </row>
    <row r="180" spans="1:16" x14ac:dyDescent="0.45">
      <c r="A180" s="93">
        <v>2050</v>
      </c>
      <c r="B180" t="s">
        <v>42</v>
      </c>
      <c r="C180" s="93">
        <v>1024</v>
      </c>
      <c r="D180">
        <v>8</v>
      </c>
      <c r="E180">
        <v>0.93732011666725157</v>
      </c>
      <c r="F180">
        <v>0.91837723333204246</v>
      </c>
      <c r="G180">
        <v>0.66739249999955064</v>
      </c>
      <c r="H180">
        <v>1.1263910599984228</v>
      </c>
      <c r="I180">
        <v>2.1743478982344917E-2</v>
      </c>
      <c r="J180" s="93">
        <v>6</v>
      </c>
      <c r="K180" s="93">
        <v>6</v>
      </c>
      <c r="L180" s="93">
        <v>8</v>
      </c>
      <c r="M180" s="93">
        <v>5</v>
      </c>
      <c r="N180" s="93">
        <v>230</v>
      </c>
      <c r="O180" s="93" t="s">
        <v>500</v>
      </c>
      <c r="P180" s="93">
        <v>16835584</v>
      </c>
    </row>
    <row r="181" spans="1:16" x14ac:dyDescent="0.45">
      <c r="A181" s="93">
        <v>4098</v>
      </c>
      <c r="B181" t="s">
        <v>43</v>
      </c>
      <c r="C181" s="93">
        <v>1024</v>
      </c>
      <c r="D181">
        <v>8</v>
      </c>
      <c r="E181">
        <v>1.8890639666691034</v>
      </c>
      <c r="F181">
        <v>1.8310705999998997</v>
      </c>
      <c r="G181">
        <v>2.3049906333326362</v>
      </c>
      <c r="H181">
        <v>2.6335487499964074</v>
      </c>
      <c r="I181">
        <v>4.6444444744675246E-2</v>
      </c>
      <c r="J181" s="93">
        <v>3</v>
      </c>
      <c r="K181" s="93">
        <v>3</v>
      </c>
      <c r="L181" s="93">
        <v>3</v>
      </c>
      <c r="M181" s="93">
        <v>2</v>
      </c>
      <c r="N181" s="93">
        <v>108</v>
      </c>
      <c r="O181" s="93" t="s">
        <v>501</v>
      </c>
      <c r="P181" s="93">
        <v>33612800</v>
      </c>
    </row>
    <row r="182" spans="1:16" x14ac:dyDescent="0.45">
      <c r="A182" s="93">
        <v>8194</v>
      </c>
      <c r="B182" t="s">
        <v>44</v>
      </c>
      <c r="C182" s="93">
        <v>1024</v>
      </c>
      <c r="D182">
        <v>8</v>
      </c>
      <c r="E182">
        <v>3.9257716000065557</v>
      </c>
      <c r="F182">
        <v>3.9453989500034368</v>
      </c>
      <c r="G182">
        <v>9.2041736000101082</v>
      </c>
      <c r="H182">
        <v>5.1185378000009223</v>
      </c>
      <c r="I182">
        <v>9.0999999216624675E-2</v>
      </c>
      <c r="J182" s="93">
        <v>2</v>
      </c>
      <c r="K182" s="93">
        <v>2</v>
      </c>
      <c r="L182" s="93">
        <v>1</v>
      </c>
      <c r="M182" s="93">
        <v>2</v>
      </c>
      <c r="N182" s="93">
        <v>56</v>
      </c>
      <c r="O182" s="93" t="s">
        <v>502</v>
      </c>
      <c r="P182" s="93">
        <v>67167232</v>
      </c>
    </row>
    <row r="183" spans="1:16" x14ac:dyDescent="0.45">
      <c r="A183" s="93">
        <v>16386</v>
      </c>
      <c r="B183" t="s">
        <v>45</v>
      </c>
      <c r="C183" s="93">
        <v>1024</v>
      </c>
      <c r="D183">
        <v>8</v>
      </c>
      <c r="E183">
        <v>9.4440240999974776</v>
      </c>
      <c r="F183">
        <v>11.459597499997471</v>
      </c>
      <c r="G183">
        <v>53.002139000003808</v>
      </c>
      <c r="H183">
        <v>13.189603799997712</v>
      </c>
      <c r="I183">
        <v>0.74888888994852698</v>
      </c>
      <c r="J183" s="93">
        <v>1</v>
      </c>
      <c r="K183" s="93">
        <v>1</v>
      </c>
      <c r="L183" s="93">
        <v>1</v>
      </c>
      <c r="M183" s="93">
        <v>1</v>
      </c>
      <c r="N183" s="93">
        <v>9</v>
      </c>
      <c r="O183" s="93" t="s">
        <v>503</v>
      </c>
      <c r="P183" s="93">
        <v>134276096</v>
      </c>
    </row>
    <row r="184" spans="1:16" x14ac:dyDescent="0.45">
      <c r="J184" s="93"/>
      <c r="K184" s="93"/>
      <c r="L184" s="93"/>
      <c r="M184" s="93"/>
      <c r="N184" s="93"/>
    </row>
    <row r="185" spans="1:16" x14ac:dyDescent="0.45">
      <c r="J185" s="93"/>
      <c r="K185" s="93"/>
      <c r="L185" s="93"/>
      <c r="M185" s="93"/>
      <c r="N185" s="93"/>
    </row>
    <row r="186" spans="1:16" x14ac:dyDescent="0.45">
      <c r="J186" s="93"/>
      <c r="K186" s="93"/>
      <c r="L186" s="93"/>
      <c r="M186" s="93"/>
      <c r="N186" s="93"/>
      <c r="P186" s="93"/>
    </row>
    <row r="187" spans="1:16" x14ac:dyDescent="0.45">
      <c r="J187" s="93"/>
      <c r="K187" s="93"/>
      <c r="L187" s="93"/>
      <c r="M187" s="93"/>
      <c r="N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1062038</xdr:colOff>
                    <xdr:row>0</xdr:row>
                    <xdr:rowOff>300038</xdr:rowOff>
                  </from>
                  <to>
                    <xdr:col>6</xdr:col>
                    <xdr:colOff>971550</xdr:colOff>
                    <xdr:row>3</xdr:row>
                    <xdr:rowOff>119063</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567</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570</v>
      </c>
    </row>
    <row r="2" spans="1:6" x14ac:dyDescent="0.45">
      <c r="B2" s="14"/>
    </row>
    <row r="3" spans="1:6" x14ac:dyDescent="0.45">
      <c r="A3" s="3" t="s">
        <v>651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649</v>
      </c>
      <c r="B1" s="84"/>
      <c r="C1" s="84"/>
      <c r="D1" s="84"/>
      <c r="E1" s="84"/>
      <c r="F1" s="83" t="s">
        <v>650</v>
      </c>
      <c r="G1" s="84"/>
      <c r="H1" s="85" t="s">
        <v>653</v>
      </c>
      <c r="I1" s="84"/>
      <c r="J1" s="83" t="s">
        <v>651</v>
      </c>
      <c r="K1" s="84"/>
      <c r="L1" s="84"/>
      <c r="M1" s="78"/>
      <c r="N1" s="76"/>
      <c r="O1" s="76"/>
      <c r="P1" s="12"/>
    </row>
    <row r="2" spans="1:16" ht="28.5" x14ac:dyDescent="0.45">
      <c r="A2" s="78" t="s">
        <v>654</v>
      </c>
      <c r="B2" s="78" t="s">
        <v>658</v>
      </c>
      <c r="C2" s="82" t="s">
        <v>645</v>
      </c>
      <c r="D2" s="82" t="s">
        <v>647</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44470</v>
      </c>
      <c r="D3" s="81" t="s">
        <v>648</v>
      </c>
      <c r="E3" s="82"/>
      <c r="F3" s="78"/>
      <c r="G3" s="78"/>
      <c r="H3" s="78" t="str">
        <f ca="1"/>
        <v>1,False,2021-10-01,"Text"</v>
      </c>
      <c r="I3" s="78"/>
      <c r="J3" s="78">
        <f ca="1"/>
        <v>1</v>
      </c>
      <c r="K3" s="78" t="b">
        <f ca="1"/>
        <v>0</v>
      </c>
      <c r="L3" s="82">
        <f ca="1"/>
        <v>44470</v>
      </c>
      <c r="M3" s="78" t="str">
        <f ca="1"/>
        <v>Text</v>
      </c>
      <c r="N3" s="76"/>
      <c r="O3" s="76"/>
      <c r="P3" s="12"/>
    </row>
    <row r="4" spans="1:16" x14ac:dyDescent="0.45">
      <c r="A4" s="78">
        <v>2</v>
      </c>
      <c r="B4" s="78" t="b">
        <v>1</v>
      </c>
      <c r="C4" s="82">
        <f ca="1"/>
        <v>44471</v>
      </c>
      <c r="D4" s="13" t="s">
        <v>660</v>
      </c>
      <c r="E4" s="82"/>
      <c r="F4" s="78"/>
      <c r="G4" s="78"/>
      <c r="H4" s="78" t="str">
        <f ca="1"/>
        <v>2,True,2021-10-02,"A, comma"</v>
      </c>
      <c r="I4" s="78"/>
      <c r="J4" s="78">
        <f ca="1"/>
        <v>2</v>
      </c>
      <c r="K4" s="78" t="b">
        <f ca="1"/>
        <v>1</v>
      </c>
      <c r="L4" s="82">
        <f ca="1"/>
        <v>44471</v>
      </c>
      <c r="M4" s="78" t="str">
        <f ca="1"/>
        <v>A, comma</v>
      </c>
      <c r="N4" s="76"/>
      <c r="O4" s="76"/>
      <c r="P4" s="12"/>
    </row>
    <row r="5" spans="1:16" ht="28.5" x14ac:dyDescent="0.45">
      <c r="A5" s="78">
        <v>3</v>
      </c>
      <c r="B5" s="78" t="b">
        <v>0</v>
      </c>
      <c r="C5" s="82">
        <f ca="1"/>
        <v>44472</v>
      </c>
      <c r="D5" s="81" t="s">
        <v>662</v>
      </c>
      <c r="E5" s="82"/>
      <c r="F5" s="78"/>
      <c r="G5" s="78"/>
      <c r="H5" s="78" t="str">
        <f ca="1"/>
        <v>3,False,2021-10-03,"A</v>
      </c>
      <c r="I5" s="78"/>
      <c r="J5" s="78">
        <f ca="1"/>
        <v>3</v>
      </c>
      <c r="K5" s="78" t="b">
        <f ca="1"/>
        <v>0</v>
      </c>
      <c r="L5" s="82">
        <f ca="1"/>
        <v>44472</v>
      </c>
      <c r="M5" s="78" t="str">
        <f ca="1"/>
        <v>A
LF</v>
      </c>
      <c r="N5" s="76"/>
      <c r="O5" s="76"/>
      <c r="P5" s="12"/>
    </row>
    <row r="6" spans="1:16" x14ac:dyDescent="0.45">
      <c r="A6" s="78">
        <v>4</v>
      </c>
      <c r="B6" s="78" t="b">
        <v>1</v>
      </c>
      <c r="C6" s="82">
        <f ca="1"/>
        <v>44473</v>
      </c>
      <c r="D6" s="81" t="str">
        <f>"A"&amp;CHAR(13)&amp;" CR"</f>
        <v>A_x000D_ CR</v>
      </c>
      <c r="E6" s="82"/>
      <c r="F6" s="78"/>
      <c r="G6" s="78"/>
      <c r="H6" s="78" t="str">
        <f ca="1"/>
        <v>LF"</v>
      </c>
      <c r="I6" s="78"/>
      <c r="J6" s="78">
        <f ca="1"/>
        <v>4</v>
      </c>
      <c r="K6" s="78" t="b">
        <f ca="1"/>
        <v>1</v>
      </c>
      <c r="L6" s="82">
        <f ca="1"/>
        <v>44473</v>
      </c>
      <c r="M6" s="78" t="str">
        <f ca="1"/>
        <v>A_x000D_ CR</v>
      </c>
      <c r="N6" s="76"/>
      <c r="O6" s="76"/>
      <c r="P6" s="12"/>
    </row>
    <row r="7" spans="1:16" x14ac:dyDescent="0.45">
      <c r="A7" s="78">
        <v>5</v>
      </c>
      <c r="B7" s="78" t="b">
        <v>0</v>
      </c>
      <c r="C7" s="82">
        <f ca="1"/>
        <v>44474</v>
      </c>
      <c r="D7" s="13" t="s">
        <v>661</v>
      </c>
      <c r="E7" s="82"/>
      <c r="F7" s="78"/>
      <c r="G7" s="78"/>
      <c r="H7" s="78" t="str">
        <f ca="1"/>
        <v>4,True,2021-10-04,"A</v>
      </c>
      <c r="I7" s="78"/>
      <c r="J7" s="78">
        <f ca="1"/>
        <v>5</v>
      </c>
      <c r="K7" s="78" t="b">
        <f ca="1"/>
        <v>0</v>
      </c>
      <c r="L7" s="82">
        <f ca="1"/>
        <v>44474</v>
      </c>
      <c r="M7" s="78" t="str">
        <f ca="1"/>
        <v>"Quotes"</v>
      </c>
      <c r="N7" s="76"/>
      <c r="O7" s="76"/>
      <c r="P7" s="12"/>
    </row>
    <row r="8" spans="1:16" x14ac:dyDescent="0.45">
      <c r="A8" s="78">
        <v>6</v>
      </c>
      <c r="B8" s="78" t="b">
        <v>1</v>
      </c>
      <c r="C8" s="82">
        <f ca="1"/>
        <v>44475</v>
      </c>
      <c r="D8" s="81" t="s">
        <v>648</v>
      </c>
      <c r="E8" s="82"/>
      <c r="F8" s="78"/>
      <c r="G8" s="78"/>
      <c r="H8" s="78" t="str">
        <f ca="1"/>
        <v xml:space="preserve"> CR"</v>
      </c>
      <c r="I8" s="78"/>
      <c r="J8" s="78">
        <f ca="1"/>
        <v>6</v>
      </c>
      <c r="K8" s="78" t="b">
        <f ca="1"/>
        <v>1</v>
      </c>
      <c r="L8" s="82">
        <f ca="1"/>
        <v>44475</v>
      </c>
      <c r="M8" s="78" t="str">
        <f ca="1"/>
        <v>Text</v>
      </c>
      <c r="N8" s="76"/>
      <c r="O8" s="76"/>
      <c r="P8" s="12"/>
    </row>
    <row r="9" spans="1:16" x14ac:dyDescent="0.45">
      <c r="A9" s="78"/>
      <c r="B9" s="78"/>
      <c r="C9" s="82"/>
      <c r="D9" s="86"/>
      <c r="E9" s="82"/>
      <c r="F9" s="78"/>
      <c r="G9" s="78"/>
      <c r="H9" s="78" t="str">
        <f ca="1"/>
        <v>5,False,2021-10-05,"""Quotes"""</v>
      </c>
      <c r="I9" s="78"/>
      <c r="J9" s="78"/>
      <c r="K9" s="78"/>
      <c r="L9" s="82"/>
      <c r="M9" s="78"/>
      <c r="N9" s="76"/>
      <c r="O9" s="76"/>
      <c r="P9" s="12"/>
    </row>
    <row r="10" spans="1:16" x14ac:dyDescent="0.45">
      <c r="A10" s="78"/>
      <c r="B10" s="78"/>
      <c r="C10" s="82"/>
      <c r="D10" s="86"/>
      <c r="E10" s="82"/>
      <c r="F10" s="78"/>
      <c r="G10" s="78"/>
      <c r="H10" s="78" t="str">
        <f ca="1"/>
        <v>6,True,2021-10-06,"Text"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649</v>
      </c>
      <c r="B1" s="84"/>
      <c r="C1" s="84"/>
      <c r="D1" s="84"/>
    </row>
    <row r="2" spans="1:4" x14ac:dyDescent="0.45">
      <c r="A2" s="78" t="s">
        <v>654</v>
      </c>
      <c r="B2" s="78" t="s">
        <v>658</v>
      </c>
      <c r="C2" s="82" t="s">
        <v>645</v>
      </c>
      <c r="D2" s="82" t="s">
        <v>647</v>
      </c>
    </row>
    <row r="3" spans="1:4" x14ac:dyDescent="0.45">
      <c r="A3" s="78" cm="1">
        <f t="array" ref="A3:A7">_xlfn.SEQUENCE(5)</f>
        <v>1</v>
      </c>
      <c r="B3" s="78" t="b" cm="1">
        <f t="array" ref="B3:B7">MOD(_xlfn.ANCHORARRAY(A3),2)=0</f>
        <v>0</v>
      </c>
      <c r="C3" s="82" cm="1">
        <f t="array" aca="1" ref="C3:C7" ca="1">TODAY()+_xlfn.ANCHORARRAY(A3)</f>
        <v>44470</v>
      </c>
      <c r="D3" s="81" t="s">
        <v>648</v>
      </c>
    </row>
    <row r="4" spans="1:4" x14ac:dyDescent="0.45">
      <c r="A4" s="78">
        <v>2</v>
      </c>
      <c r="B4" s="78" t="b">
        <v>1</v>
      </c>
      <c r="C4" s="82">
        <f ca="1"/>
        <v>44471</v>
      </c>
      <c r="D4" s="13" t="s">
        <v>660</v>
      </c>
    </row>
    <row r="5" spans="1:4" ht="28.5" x14ac:dyDescent="0.45">
      <c r="A5" s="78">
        <v>3</v>
      </c>
      <c r="B5" s="78" t="b">
        <v>0</v>
      </c>
      <c r="C5" s="82">
        <f ca="1"/>
        <v>44472</v>
      </c>
      <c r="D5" s="81" t="s">
        <v>662</v>
      </c>
    </row>
    <row r="6" spans="1:4" x14ac:dyDescent="0.45">
      <c r="A6" s="78">
        <v>4</v>
      </c>
      <c r="B6" s="78" t="b">
        <v>1</v>
      </c>
      <c r="C6" s="82">
        <f ca="1"/>
        <v>44473</v>
      </c>
      <c r="D6" s="81" t="str">
        <f>"A"&amp;CHAR(13)&amp;" CR"</f>
        <v>A_x000D_ CR</v>
      </c>
    </row>
    <row r="7" spans="1:4" x14ac:dyDescent="0.45">
      <c r="A7" s="78">
        <v>5</v>
      </c>
      <c r="B7" s="78" t="b">
        <v>0</v>
      </c>
      <c r="C7" s="82">
        <f ca="1"/>
        <v>44474</v>
      </c>
      <c r="D7" s="13" t="s">
        <v>661</v>
      </c>
    </row>
    <row r="9" spans="1:4" x14ac:dyDescent="0.45">
      <c r="A9" s="87" t="s">
        <v>650</v>
      </c>
    </row>
    <row r="10" spans="1:4" x14ac:dyDescent="0.45">
      <c r="A10" t="str" cm="1">
        <f t="array" aca="1" ref="A10" ca="1">CSVWrite(A2:D7,"C:\Temp\Test.csv")</f>
        <v>C:\Temp\Test.csv</v>
      </c>
    </row>
    <row r="12" spans="1:4" x14ac:dyDescent="0.45">
      <c r="A12" s="88" t="s">
        <v>653</v>
      </c>
    </row>
    <row r="13" spans="1:4" x14ac:dyDescent="0.45">
      <c r="A13" t="str" cm="1">
        <f t="array" aca="1" ref="A13:A21" ca="1">CSVRead(A10,FALSE,FALSE)</f>
        <v>"Nums","Bools","Dates","Strings"</v>
      </c>
    </row>
    <row r="14" spans="1:4" x14ac:dyDescent="0.45">
      <c r="A14" t="str">
        <f ca="1"/>
        <v>1,False,2021-10-01,"Text"</v>
      </c>
    </row>
    <row r="15" spans="1:4" x14ac:dyDescent="0.45">
      <c r="A15" t="str">
        <f ca="1"/>
        <v>2,True,2021-10-02,"A, comma"</v>
      </c>
    </row>
    <row r="16" spans="1:4" x14ac:dyDescent="0.45">
      <c r="A16" t="str">
        <f ca="1"/>
        <v>3,False,2021-10-03,"A</v>
      </c>
    </row>
    <row r="17" spans="1:7" x14ac:dyDescent="0.45">
      <c r="A17" t="str">
        <f ca="1"/>
        <v>LF"</v>
      </c>
    </row>
    <row r="18" spans="1:7" x14ac:dyDescent="0.45">
      <c r="A18" t="str">
        <f ca="1"/>
        <v>4,True,2021-10-04,"A</v>
      </c>
    </row>
    <row r="19" spans="1:7" x14ac:dyDescent="0.45">
      <c r="A19" t="str">
        <f ca="1"/>
        <v xml:space="preserve"> CR"</v>
      </c>
    </row>
    <row r="20" spans="1:7" x14ac:dyDescent="0.45">
      <c r="A20" t="str">
        <f ca="1"/>
        <v>5,False,2021-10-05,"""Quotes"""</v>
      </c>
    </row>
    <row r="21" spans="1:7" x14ac:dyDescent="0.45">
      <c r="A21" t="str">
        <f ca="1"/>
        <v>6,True,2021-10-06,"Text"</v>
      </c>
    </row>
    <row r="22" spans="1:7" x14ac:dyDescent="0.45">
      <c r="A22" s="87" t="s">
        <v>651</v>
      </c>
    </row>
    <row r="23" spans="1:7" x14ac:dyDescent="0.45">
      <c r="A23" s="81" t="str" cm="1">
        <f t="array" aca="1" ref="A23:D29" ca="1">CSVRead(A10,TRUE)</f>
        <v>Nums</v>
      </c>
      <c r="B23" s="81" t="str">
        <f ca="1"/>
        <v>Bools</v>
      </c>
      <c r="C23" s="81" t="str">
        <f ca="1"/>
        <v>Dates</v>
      </c>
      <c r="D23" s="81" t="str">
        <f ca="1"/>
        <v>Strings</v>
      </c>
    </row>
    <row r="24" spans="1:7" x14ac:dyDescent="0.45">
      <c r="A24" s="81">
        <f ca="1"/>
        <v>1</v>
      </c>
      <c r="B24" s="81" t="b">
        <f ca="1"/>
        <v>0</v>
      </c>
      <c r="C24" s="89">
        <f ca="1"/>
        <v>44470</v>
      </c>
      <c r="D24" s="81" t="str">
        <f ca="1"/>
        <v>Text</v>
      </c>
      <c r="G24" s="14"/>
    </row>
    <row r="25" spans="1:7" x14ac:dyDescent="0.45">
      <c r="A25" s="81">
        <f ca="1"/>
        <v>2</v>
      </c>
      <c r="B25" s="81" t="b">
        <f ca="1"/>
        <v>1</v>
      </c>
      <c r="C25" s="89">
        <f ca="1"/>
        <v>44471</v>
      </c>
      <c r="D25" s="81" t="str">
        <f ca="1"/>
        <v>A, comma</v>
      </c>
      <c r="F25" s="14"/>
    </row>
    <row r="26" spans="1:7" ht="28.5" customHeight="1" x14ac:dyDescent="0.45">
      <c r="A26" s="81">
        <f ca="1"/>
        <v>3</v>
      </c>
      <c r="B26" s="81" t="b">
        <f ca="1"/>
        <v>0</v>
      </c>
      <c r="C26" s="89">
        <f ca="1"/>
        <v>44472</v>
      </c>
      <c r="D26" s="81" t="str">
        <f ca="1"/>
        <v>A
LF</v>
      </c>
    </row>
    <row r="27" spans="1:7" x14ac:dyDescent="0.45">
      <c r="A27" s="81">
        <f ca="1"/>
        <v>4</v>
      </c>
      <c r="B27" s="81" t="b">
        <f ca="1"/>
        <v>1</v>
      </c>
      <c r="C27" s="89">
        <f ca="1"/>
        <v>44473</v>
      </c>
      <c r="D27" s="81" t="str">
        <f ca="1"/>
        <v>A_x000D_ CR</v>
      </c>
    </row>
    <row r="28" spans="1:7" x14ac:dyDescent="0.45">
      <c r="A28" s="81">
        <f ca="1"/>
        <v>5</v>
      </c>
      <c r="B28" s="81" t="b">
        <f ca="1"/>
        <v>0</v>
      </c>
      <c r="C28" s="89">
        <f ca="1"/>
        <v>44474</v>
      </c>
      <c r="D28" s="81" t="str">
        <f ca="1"/>
        <v>"Quotes"</v>
      </c>
    </row>
    <row r="29" spans="1:7" x14ac:dyDescent="0.45">
      <c r="A29">
        <f ca="1"/>
        <v>6</v>
      </c>
      <c r="B29" t="b">
        <f ca="1"/>
        <v>1</v>
      </c>
      <c r="C29">
        <f ca="1"/>
        <v>44475</v>
      </c>
      <c r="D29" t="str">
        <f ca="1"/>
        <v>Text</v>
      </c>
    </row>
    <row r="30" spans="1:7" x14ac:dyDescent="0.45">
      <c r="A30" s="88" t="s">
        <v>663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6640625" bestFit="1" customWidth="1"/>
    <col min="5" max="5" width="13.3984375" bestFit="1" customWidth="1"/>
    <col min="6" max="6" width="7.53125" bestFit="1" customWidth="1"/>
    <col min="7" max="7" width="10.59765625" bestFit="1" customWidth="1"/>
    <col min="8" max="8" width="7.73046875" bestFit="1" customWidth="1"/>
    <col min="9" max="9" width="8" bestFit="1" customWidth="1"/>
    <col min="10" max="10" width="14.46484375" bestFit="1" customWidth="1"/>
    <col min="11" max="11" width="15.86328125" bestFit="1" customWidth="1"/>
    <col min="12" max="12" width="9" bestFit="1" customWidth="1"/>
    <col min="13" max="13" width="8.59765625" bestFit="1" customWidth="1"/>
    <col min="15" max="17" width="18.33203125" bestFit="1" customWidth="1"/>
    <col min="19" max="19" width="44.6640625" bestFit="1" customWidth="1"/>
    <col min="21" max="21" width="51.6640625" bestFit="1" customWidth="1"/>
  </cols>
  <sheetData>
    <row r="1" spans="1:23" ht="28.5" x14ac:dyDescent="0.85">
      <c r="A1" s="11" t="s">
        <v>798</v>
      </c>
    </row>
    <row r="3" spans="1:23" x14ac:dyDescent="0.45">
      <c r="B3" t="s">
        <v>782</v>
      </c>
    </row>
    <row r="4" spans="1:23" x14ac:dyDescent="0.45">
      <c r="B4" s="18" t="s">
        <v>781</v>
      </c>
    </row>
    <row r="6" spans="1:23" ht="16.5" x14ac:dyDescent="0.6">
      <c r="B6" s="96" t="s">
        <v>788</v>
      </c>
      <c r="C6" s="96" t="s">
        <v>789</v>
      </c>
      <c r="D6" s="98" t="s">
        <v>796</v>
      </c>
    </row>
    <row r="7" spans="1:23" ht="16.5" x14ac:dyDescent="0.6">
      <c r="B7" s="96" t="s">
        <v>764</v>
      </c>
      <c r="C7" s="96" t="s">
        <v>790</v>
      </c>
      <c r="D7" s="98">
        <f ca="1">_xlfn.UNICODE(B7)</f>
        <v>9251</v>
      </c>
    </row>
    <row r="8" spans="1:23" ht="16.5" x14ac:dyDescent="0.6">
      <c r="B8" s="96" t="s">
        <v>784</v>
      </c>
      <c r="C8" s="96" t="s">
        <v>791</v>
      </c>
      <c r="D8" s="98">
        <f t="shared" ref="D8:D14" ca="1" si="0">_xlfn.UNICODE(B8)</f>
        <v>9229</v>
      </c>
    </row>
    <row r="9" spans="1:23" ht="16.5" x14ac:dyDescent="0.6">
      <c r="B9" s="96" t="s">
        <v>783</v>
      </c>
      <c r="C9" s="96" t="s">
        <v>792</v>
      </c>
      <c r="D9" s="98">
        <f t="shared" ca="1" si="0"/>
        <v>9226</v>
      </c>
    </row>
    <row r="10" spans="1:23" ht="16.5" x14ac:dyDescent="0.6">
      <c r="B10" s="96" t="s">
        <v>740</v>
      </c>
      <c r="C10" s="97" t="s">
        <v>797</v>
      </c>
      <c r="D10" s="98"/>
    </row>
    <row r="11" spans="1:23" ht="16.5" x14ac:dyDescent="0.6">
      <c r="B11" s="96" t="s">
        <v>785</v>
      </c>
      <c r="C11" s="96" t="s">
        <v>793</v>
      </c>
      <c r="D11" s="98">
        <f t="shared" ca="1" si="0"/>
        <v>9166</v>
      </c>
    </row>
    <row r="12" spans="1:23" ht="16.5" x14ac:dyDescent="0.6">
      <c r="B12" s="96" t="s">
        <v>786</v>
      </c>
      <c r="C12" s="96" t="s">
        <v>794</v>
      </c>
      <c r="D12" s="98">
        <f t="shared" ca="1" si="0"/>
        <v>8631</v>
      </c>
    </row>
    <row r="13" spans="1:23" ht="16.5" x14ac:dyDescent="0.6">
      <c r="B13" s="103" t="s">
        <v>787</v>
      </c>
      <c r="C13" s="103" t="s">
        <v>795</v>
      </c>
      <c r="D13" s="104">
        <f t="shared" ca="1" si="0"/>
        <v>9711</v>
      </c>
    </row>
    <row r="14" spans="1:23" ht="16.5" x14ac:dyDescent="0.6">
      <c r="B14" s="96" t="s">
        <v>739</v>
      </c>
      <c r="C14" s="96" t="s">
        <v>805</v>
      </c>
      <c r="D14" s="98">
        <f t="shared" ca="1" si="0"/>
        <v>10134</v>
      </c>
    </row>
    <row r="15" spans="1:23" ht="16.5" x14ac:dyDescent="0.6">
      <c r="B15" s="96" t="s">
        <v>692</v>
      </c>
      <c r="C15" s="101" t="s">
        <v>806</v>
      </c>
      <c r="D15" s="98">
        <f ca="1">_xlfn.UNICODE(B15)</f>
        <v>9989</v>
      </c>
    </row>
    <row r="16" spans="1:23" ht="16.5" x14ac:dyDescent="0.6">
      <c r="B16" s="105" t="s">
        <v>698</v>
      </c>
      <c r="C16" s="96" t="s">
        <v>807</v>
      </c>
      <c r="D16" s="102">
        <f ca="1">_xlfn.UNICODE(B16)</f>
        <v>128165</v>
      </c>
      <c r="U16" t="s">
        <v>857</v>
      </c>
      <c r="W16" s="14"/>
    </row>
    <row r="17" spans="1:25" x14ac:dyDescent="0.45">
      <c r="E17" s="114" t="s">
        <v>873</v>
      </c>
      <c r="F17" s="114"/>
      <c r="G17" s="114"/>
      <c r="H17" s="114"/>
      <c r="I17" s="114"/>
      <c r="J17" s="114"/>
      <c r="K17" s="114"/>
      <c r="L17" s="114"/>
      <c r="M17" s="114"/>
      <c r="O17" s="113" t="s">
        <v>872</v>
      </c>
      <c r="P17" s="113"/>
      <c r="Q17" s="113"/>
    </row>
    <row r="18" spans="1:25" ht="16.5" x14ac:dyDescent="0.6">
      <c r="A18" s="98"/>
      <c r="B18" s="96" t="s">
        <v>780</v>
      </c>
      <c r="C18" s="96" t="s">
        <v>779</v>
      </c>
      <c r="D18" s="96" t="s">
        <v>778</v>
      </c>
      <c r="E18" s="96" t="s">
        <v>777</v>
      </c>
      <c r="F18" s="96" t="s">
        <v>776</v>
      </c>
      <c r="G18" s="96" t="s">
        <v>775</v>
      </c>
      <c r="H18" s="96" t="s">
        <v>774</v>
      </c>
      <c r="I18" s="96" t="s">
        <v>773</v>
      </c>
      <c r="J18" s="96" t="s">
        <v>772</v>
      </c>
      <c r="K18" s="96" t="s">
        <v>771</v>
      </c>
      <c r="L18" s="96" t="s">
        <v>770</v>
      </c>
      <c r="M18" s="96" t="s">
        <v>769</v>
      </c>
      <c r="N18" s="96"/>
      <c r="O18" s="96" t="s">
        <v>651</v>
      </c>
      <c r="P18" s="99" t="s">
        <v>801</v>
      </c>
      <c r="Q18" s="100" t="s">
        <v>802</v>
      </c>
      <c r="R18" s="97" t="s">
        <v>768</v>
      </c>
      <c r="S18" s="96" t="s">
        <v>52</v>
      </c>
    </row>
    <row r="19" spans="1:25" ht="16.5" x14ac:dyDescent="0.6">
      <c r="A19" s="98" cm="1">
        <f t="array" aca="1" ref="A19:A67" ca="1">_xlfn.SEQUENCE(49)</f>
        <v>1</v>
      </c>
      <c r="B19" s="96" t="s">
        <v>212</v>
      </c>
      <c r="C19" s="96" t="s">
        <v>694</v>
      </c>
      <c r="D19" s="96" t="s">
        <v>212</v>
      </c>
      <c r="E19" s="96" t="s">
        <v>692</v>
      </c>
      <c r="F19" s="96" t="s">
        <v>692</v>
      </c>
      <c r="G19" s="96" t="s">
        <v>692</v>
      </c>
      <c r="H19" s="96" t="s">
        <v>692</v>
      </c>
      <c r="I19" s="96" t="s">
        <v>692</v>
      </c>
      <c r="J19" s="96" t="s">
        <v>692</v>
      </c>
      <c r="K19" s="96" t="s">
        <v>692</v>
      </c>
      <c r="L19" s="96" t="s">
        <v>692</v>
      </c>
      <c r="M19" s="96" t="s">
        <v>692</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808</v>
      </c>
      <c r="Y19" s="95"/>
    </row>
    <row r="20" spans="1:25" ht="16.5" x14ac:dyDescent="0.6">
      <c r="A20" s="98">
        <f ca="1"/>
        <v>2</v>
      </c>
      <c r="B20" s="96" t="s">
        <v>767</v>
      </c>
      <c r="C20" s="96" t="s">
        <v>694</v>
      </c>
      <c r="D20" s="96" t="s">
        <v>733</v>
      </c>
      <c r="E20" s="96" t="s">
        <v>692</v>
      </c>
      <c r="F20" s="96" t="s">
        <v>692</v>
      </c>
      <c r="G20" s="96" t="s">
        <v>692</v>
      </c>
      <c r="H20" s="96" t="s">
        <v>692</v>
      </c>
      <c r="I20" s="96" t="s">
        <v>692</v>
      </c>
      <c r="J20" s="96" t="s">
        <v>692</v>
      </c>
      <c r="K20" s="96" t="s">
        <v>692</v>
      </c>
      <c r="L20" s="96" t="s">
        <v>692</v>
      </c>
      <c r="M20" s="96" t="s">
        <v>692</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809</v>
      </c>
      <c r="Y20" s="95"/>
    </row>
    <row r="21" spans="1:25" ht="16.5" x14ac:dyDescent="0.6">
      <c r="A21" s="98">
        <f ca="1"/>
        <v>3</v>
      </c>
      <c r="B21" s="96" t="s">
        <v>766</v>
      </c>
      <c r="C21" s="96" t="s">
        <v>694</v>
      </c>
      <c r="D21" s="96" t="s">
        <v>765</v>
      </c>
      <c r="E21" s="96" t="s">
        <v>692</v>
      </c>
      <c r="F21" s="96" t="s">
        <v>692</v>
      </c>
      <c r="G21" s="96" t="s">
        <v>692</v>
      </c>
      <c r="H21" s="96" t="s">
        <v>692</v>
      </c>
      <c r="I21" s="96" t="s">
        <v>692</v>
      </c>
      <c r="J21" s="96" t="s">
        <v>692</v>
      </c>
      <c r="K21" s="96" t="s">
        <v>692</v>
      </c>
      <c r="L21" s="96" t="s">
        <v>692</v>
      </c>
      <c r="M21" s="96" t="s">
        <v>692</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810</v>
      </c>
      <c r="Y21" s="95"/>
    </row>
    <row r="22" spans="1:25" ht="16.5" x14ac:dyDescent="0.6">
      <c r="A22" s="98">
        <f ca="1"/>
        <v>4</v>
      </c>
      <c r="B22" s="96" t="s">
        <v>764</v>
      </c>
      <c r="C22" s="96" t="s">
        <v>694</v>
      </c>
      <c r="D22" s="96" t="s">
        <v>764</v>
      </c>
      <c r="E22" s="96" t="s">
        <v>692</v>
      </c>
      <c r="F22" s="96" t="s">
        <v>692</v>
      </c>
      <c r="G22" s="96" t="s">
        <v>692</v>
      </c>
      <c r="H22" s="96" t="s">
        <v>692</v>
      </c>
      <c r="I22" s="96" t="s">
        <v>692</v>
      </c>
      <c r="J22" s="96" t="s">
        <v>692</v>
      </c>
      <c r="K22" s="96" t="s">
        <v>692</v>
      </c>
      <c r="L22" s="96" t="s">
        <v>692</v>
      </c>
      <c r="M22" s="96" t="s">
        <v>692</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811</v>
      </c>
      <c r="Y22" s="95"/>
    </row>
    <row r="23" spans="1:25" ht="16.5" x14ac:dyDescent="0.6">
      <c r="A23" s="98">
        <f ca="1"/>
        <v>5</v>
      </c>
      <c r="B23" s="96" t="s">
        <v>763</v>
      </c>
      <c r="C23" s="96" t="s">
        <v>694</v>
      </c>
      <c r="D23" s="96" t="s">
        <v>762</v>
      </c>
      <c r="E23" s="96" t="s">
        <v>692</v>
      </c>
      <c r="F23" s="96" t="s">
        <v>692</v>
      </c>
      <c r="G23" s="96" t="s">
        <v>692</v>
      </c>
      <c r="H23" s="96" t="s">
        <v>692</v>
      </c>
      <c r="I23" s="96" t="s">
        <v>692</v>
      </c>
      <c r="J23" s="96" t="s">
        <v>692</v>
      </c>
      <c r="K23" s="96" t="s">
        <v>692</v>
      </c>
      <c r="L23" s="96" t="s">
        <v>692</v>
      </c>
      <c r="M23" s="96" t="s">
        <v>692</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812</v>
      </c>
      <c r="Y23" s="95"/>
    </row>
    <row r="24" spans="1:25" ht="16.5" x14ac:dyDescent="0.6">
      <c r="A24" s="98">
        <f ca="1"/>
        <v>6</v>
      </c>
      <c r="B24" s="96" t="s">
        <v>761</v>
      </c>
      <c r="C24" s="96" t="s">
        <v>694</v>
      </c>
      <c r="D24" s="96" t="s">
        <v>760</v>
      </c>
      <c r="E24" s="96" t="s">
        <v>692</v>
      </c>
      <c r="F24" s="96" t="s">
        <v>692</v>
      </c>
      <c r="G24" s="96" t="s">
        <v>692</v>
      </c>
      <c r="H24" s="96" t="s">
        <v>692</v>
      </c>
      <c r="I24" s="96" t="s">
        <v>692</v>
      </c>
      <c r="J24" s="96" t="s">
        <v>692</v>
      </c>
      <c r="K24" s="96" t="s">
        <v>692</v>
      </c>
      <c r="L24" s="96" t="s">
        <v>692</v>
      </c>
      <c r="M24" s="96" t="s">
        <v>692</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813</v>
      </c>
      <c r="Y24" s="95"/>
    </row>
    <row r="25" spans="1:25" ht="16.5" x14ac:dyDescent="0.6">
      <c r="A25" s="98">
        <f ca="1"/>
        <v>7</v>
      </c>
      <c r="B25" s="96" t="s">
        <v>759</v>
      </c>
      <c r="C25" s="96" t="s">
        <v>694</v>
      </c>
      <c r="D25" s="96" t="s">
        <v>759</v>
      </c>
      <c r="E25" s="96" t="s">
        <v>692</v>
      </c>
      <c r="F25" s="96" t="s">
        <v>692</v>
      </c>
      <c r="G25" s="96" t="s">
        <v>692</v>
      </c>
      <c r="H25" s="96" t="s">
        <v>692</v>
      </c>
      <c r="I25" s="96" t="s">
        <v>692</v>
      </c>
      <c r="J25" s="96" t="s">
        <v>692</v>
      </c>
      <c r="K25" s="96" t="s">
        <v>692</v>
      </c>
      <c r="L25" s="96" t="s">
        <v>692</v>
      </c>
      <c r="M25" s="96" t="s">
        <v>692</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814</v>
      </c>
      <c r="Y25" s="95"/>
    </row>
    <row r="26" spans="1:25" ht="16.5" x14ac:dyDescent="0.6">
      <c r="A26" s="98">
        <f ca="1"/>
        <v>8</v>
      </c>
      <c r="B26" s="96" t="s">
        <v>758</v>
      </c>
      <c r="C26" s="96" t="s">
        <v>694</v>
      </c>
      <c r="D26" s="96" t="s">
        <v>757</v>
      </c>
      <c r="E26" s="96" t="s">
        <v>692</v>
      </c>
      <c r="F26" s="96" t="s">
        <v>692</v>
      </c>
      <c r="G26" s="96" t="s">
        <v>692</v>
      </c>
      <c r="H26" s="96" t="s">
        <v>692</v>
      </c>
      <c r="I26" s="96" t="s">
        <v>692</v>
      </c>
      <c r="J26" s="96" t="s">
        <v>692</v>
      </c>
      <c r="K26" s="96" t="s">
        <v>692</v>
      </c>
      <c r="L26" s="96" t="s">
        <v>692</v>
      </c>
      <c r="M26" s="96" t="s">
        <v>692</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815</v>
      </c>
      <c r="Y26" s="95"/>
    </row>
    <row r="27" spans="1:25" ht="16.5" x14ac:dyDescent="0.6">
      <c r="A27" s="98">
        <f ca="1"/>
        <v>9</v>
      </c>
      <c r="B27" s="96" t="s">
        <v>756</v>
      </c>
      <c r="C27" s="96" t="s">
        <v>694</v>
      </c>
      <c r="D27" s="96" t="s">
        <v>755</v>
      </c>
      <c r="E27" s="96" t="s">
        <v>692</v>
      </c>
      <c r="F27" s="96" t="s">
        <v>692</v>
      </c>
      <c r="G27" s="96" t="s">
        <v>692</v>
      </c>
      <c r="H27" s="96" t="s">
        <v>692</v>
      </c>
      <c r="I27" s="96" t="s">
        <v>692</v>
      </c>
      <c r="J27" s="96" t="s">
        <v>692</v>
      </c>
      <c r="K27" s="96" t="s">
        <v>692</v>
      </c>
      <c r="L27" s="96" t="s">
        <v>692</v>
      </c>
      <c r="M27" s="96" t="s">
        <v>692</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816</v>
      </c>
      <c r="Y27" s="95"/>
    </row>
    <row r="28" spans="1:25" ht="16.5" x14ac:dyDescent="0.6">
      <c r="A28" s="98">
        <f ca="1"/>
        <v>10</v>
      </c>
      <c r="B28" s="96" t="s">
        <v>754</v>
      </c>
      <c r="C28" s="96" t="s">
        <v>694</v>
      </c>
      <c r="D28" s="96" t="s">
        <v>753</v>
      </c>
      <c r="E28" s="96" t="s">
        <v>692</v>
      </c>
      <c r="F28" s="96" t="s">
        <v>692</v>
      </c>
      <c r="G28" s="96" t="s">
        <v>692</v>
      </c>
      <c r="H28" s="96" t="s">
        <v>692</v>
      </c>
      <c r="I28" s="96" t="s">
        <v>692</v>
      </c>
      <c r="J28" s="96" t="s">
        <v>698</v>
      </c>
      <c r="K28" s="96" t="s">
        <v>692</v>
      </c>
      <c r="L28" s="96" t="s">
        <v>692</v>
      </c>
      <c r="M28" s="96" t="s">
        <v>692</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803</v>
      </c>
      <c r="U28" t="s">
        <v>817</v>
      </c>
      <c r="Y28" s="95"/>
    </row>
    <row r="29" spans="1:25" ht="16.5" x14ac:dyDescent="0.6">
      <c r="A29" s="98">
        <f ca="1"/>
        <v>11</v>
      </c>
      <c r="B29" s="96" t="s">
        <v>752</v>
      </c>
      <c r="C29" s="96" t="s">
        <v>694</v>
      </c>
      <c r="D29" s="96" t="s">
        <v>751</v>
      </c>
      <c r="E29" s="96" t="s">
        <v>692</v>
      </c>
      <c r="F29" s="96" t="s">
        <v>692</v>
      </c>
      <c r="G29" s="96" t="s">
        <v>692</v>
      </c>
      <c r="H29" s="96" t="s">
        <v>692</v>
      </c>
      <c r="I29" s="96" t="s">
        <v>692</v>
      </c>
      <c r="J29" s="96" t="s">
        <v>692</v>
      </c>
      <c r="K29" s="96" t="s">
        <v>692</v>
      </c>
      <c r="L29" s="96" t="s">
        <v>692</v>
      </c>
      <c r="M29" s="96" t="s">
        <v>692</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818</v>
      </c>
      <c r="Y29" s="95"/>
    </row>
    <row r="30" spans="1:25" ht="16.5" x14ac:dyDescent="0.6">
      <c r="A30" s="98">
        <f ca="1"/>
        <v>12</v>
      </c>
      <c r="B30" s="96" t="s">
        <v>750</v>
      </c>
      <c r="C30" s="96" t="s">
        <v>694</v>
      </c>
      <c r="D30" s="96" t="s">
        <v>749</v>
      </c>
      <c r="E30" s="96" t="s">
        <v>692</v>
      </c>
      <c r="F30" s="96" t="s">
        <v>692</v>
      </c>
      <c r="G30" s="96" t="s">
        <v>692</v>
      </c>
      <c r="H30" s="96" t="s">
        <v>692</v>
      </c>
      <c r="I30" s="96" t="s">
        <v>692</v>
      </c>
      <c r="J30" s="96" t="s">
        <v>698</v>
      </c>
      <c r="K30" s="96" t="s">
        <v>692</v>
      </c>
      <c r="L30" s="96" t="s">
        <v>692</v>
      </c>
      <c r="M30" s="96" t="s">
        <v>692</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803</v>
      </c>
      <c r="U30" t="s">
        <v>819</v>
      </c>
      <c r="Y30" s="95"/>
    </row>
    <row r="31" spans="1:25" ht="16.5" x14ac:dyDescent="0.6">
      <c r="A31" s="98">
        <f ca="1"/>
        <v>13</v>
      </c>
      <c r="B31" s="96" t="s">
        <v>719</v>
      </c>
      <c r="C31" s="96" t="s">
        <v>694</v>
      </c>
      <c r="D31" s="96" t="s">
        <v>744</v>
      </c>
      <c r="E31" s="96" t="s">
        <v>692</v>
      </c>
      <c r="F31" s="96" t="s">
        <v>692</v>
      </c>
      <c r="G31" s="96" t="s">
        <v>692</v>
      </c>
      <c r="H31" s="96" t="s">
        <v>692</v>
      </c>
      <c r="I31" s="96" t="s">
        <v>692</v>
      </c>
      <c r="J31" s="96" t="s">
        <v>692</v>
      </c>
      <c r="K31" s="96" t="s">
        <v>692</v>
      </c>
      <c r="L31" s="96" t="s">
        <v>692</v>
      </c>
      <c r="M31" s="96" t="s">
        <v>692</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820</v>
      </c>
      <c r="Y31" s="95"/>
    </row>
    <row r="32" spans="1:25" ht="16.5" x14ac:dyDescent="0.6">
      <c r="A32" s="98">
        <f ca="1"/>
        <v>14</v>
      </c>
      <c r="B32" s="96" t="s">
        <v>748</v>
      </c>
      <c r="C32" s="96" t="s">
        <v>694</v>
      </c>
      <c r="D32" s="96" t="s">
        <v>212</v>
      </c>
      <c r="E32" s="96" t="s">
        <v>692</v>
      </c>
      <c r="F32" s="96" t="s">
        <v>692</v>
      </c>
      <c r="G32" s="96" t="s">
        <v>692</v>
      </c>
      <c r="H32" s="96" t="s">
        <v>692</v>
      </c>
      <c r="I32" s="96" t="s">
        <v>692</v>
      </c>
      <c r="J32" s="96" t="s">
        <v>692</v>
      </c>
      <c r="K32" s="96" t="s">
        <v>692</v>
      </c>
      <c r="L32" s="96" t="s">
        <v>692</v>
      </c>
      <c r="M32" s="96" t="s">
        <v>692</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821</v>
      </c>
      <c r="Y32" s="95"/>
    </row>
    <row r="33" spans="1:25" ht="16.5" x14ac:dyDescent="0.6">
      <c r="A33" s="98">
        <f ca="1"/>
        <v>15</v>
      </c>
      <c r="B33" s="96" t="s">
        <v>747</v>
      </c>
      <c r="C33" s="96" t="s">
        <v>694</v>
      </c>
      <c r="D33" s="96" t="s">
        <v>742</v>
      </c>
      <c r="E33" s="96" t="s">
        <v>692</v>
      </c>
      <c r="F33" s="96" t="s">
        <v>692</v>
      </c>
      <c r="G33" s="96" t="s">
        <v>692</v>
      </c>
      <c r="H33" s="96" t="s">
        <v>692</v>
      </c>
      <c r="I33" s="96" t="s">
        <v>692</v>
      </c>
      <c r="J33" s="96" t="s">
        <v>692</v>
      </c>
      <c r="K33" s="96" t="s">
        <v>692</v>
      </c>
      <c r="L33" s="96" t="s">
        <v>692</v>
      </c>
      <c r="M33" s="96" t="s">
        <v>692</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822</v>
      </c>
      <c r="Y33" s="95"/>
    </row>
    <row r="34" spans="1:25" ht="16.5" x14ac:dyDescent="0.6">
      <c r="A34" s="98">
        <f ca="1"/>
        <v>16</v>
      </c>
      <c r="B34" s="96" t="s">
        <v>747</v>
      </c>
      <c r="C34" s="96" t="s">
        <v>740</v>
      </c>
      <c r="D34" s="96" t="s">
        <v>212</v>
      </c>
      <c r="E34" s="96" t="s">
        <v>692</v>
      </c>
      <c r="F34" s="96" t="s">
        <v>692</v>
      </c>
      <c r="G34" s="96" t="s">
        <v>692</v>
      </c>
      <c r="H34" s="96" t="s">
        <v>692</v>
      </c>
      <c r="I34" s="96" t="s">
        <v>739</v>
      </c>
      <c r="J34" s="96" t="s">
        <v>739</v>
      </c>
      <c r="K34" s="96" t="s">
        <v>739</v>
      </c>
      <c r="L34" s="96" t="s">
        <v>692</v>
      </c>
      <c r="M34" s="96" t="s">
        <v>692</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823</v>
      </c>
      <c r="Y34" s="95"/>
    </row>
    <row r="35" spans="1:25" ht="16.5" x14ac:dyDescent="0.6">
      <c r="A35" s="98">
        <f ca="1"/>
        <v>17</v>
      </c>
      <c r="B35" s="96" t="s">
        <v>717</v>
      </c>
      <c r="C35" s="96" t="s">
        <v>694</v>
      </c>
      <c r="D35" s="96" t="s">
        <v>744</v>
      </c>
      <c r="E35" s="96" t="s">
        <v>692</v>
      </c>
      <c r="F35" s="96" t="s">
        <v>692</v>
      </c>
      <c r="G35" s="96" t="s">
        <v>692</v>
      </c>
      <c r="H35" s="96" t="s">
        <v>692</v>
      </c>
      <c r="I35" s="96" t="s">
        <v>692</v>
      </c>
      <c r="J35" s="100" t="s" cm="1">
        <v>717</v>
      </c>
      <c r="K35" s="96" t="s">
        <v>692</v>
      </c>
      <c r="L35" s="96" t="s">
        <v>692</v>
      </c>
      <c r="M35" s="100" t="s" cm="1">
        <v>717</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824</v>
      </c>
      <c r="Y35" s="95"/>
    </row>
    <row r="36" spans="1:25" ht="16.5" x14ac:dyDescent="0.6">
      <c r="A36" s="98">
        <f ca="1"/>
        <v>18</v>
      </c>
      <c r="B36" s="96" t="s">
        <v>746</v>
      </c>
      <c r="C36" s="96" t="s">
        <v>694</v>
      </c>
      <c r="D36" s="96" t="s">
        <v>212</v>
      </c>
      <c r="E36" s="96" t="s">
        <v>692</v>
      </c>
      <c r="F36" s="96" t="s">
        <v>692</v>
      </c>
      <c r="G36" s="96" t="s">
        <v>692</v>
      </c>
      <c r="H36" s="96" t="s">
        <v>692</v>
      </c>
      <c r="I36" s="96" t="s">
        <v>692</v>
      </c>
      <c r="J36" s="96" t="s">
        <v>692</v>
      </c>
      <c r="K36" s="96" t="s">
        <v>692</v>
      </c>
      <c r="L36" s="96" t="s">
        <v>692</v>
      </c>
      <c r="M36" s="100" t="s" cm="1">
        <v>746</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825</v>
      </c>
      <c r="Y36" s="95"/>
    </row>
    <row r="37" spans="1:25" ht="16.5" x14ac:dyDescent="0.6">
      <c r="A37" s="98">
        <f ca="1"/>
        <v>19</v>
      </c>
      <c r="B37" s="96" t="s">
        <v>745</v>
      </c>
      <c r="C37" s="96" t="s">
        <v>694</v>
      </c>
      <c r="D37" s="96" t="s">
        <v>742</v>
      </c>
      <c r="E37" s="96" t="s">
        <v>692</v>
      </c>
      <c r="F37" s="96" t="s">
        <v>692</v>
      </c>
      <c r="G37" s="96" t="s">
        <v>692</v>
      </c>
      <c r="H37" s="96" t="s">
        <v>692</v>
      </c>
      <c r="I37" s="96" t="s">
        <v>692</v>
      </c>
      <c r="J37" s="100" t="s" cm="1">
        <v>745</v>
      </c>
      <c r="K37" s="96" t="s">
        <v>692</v>
      </c>
      <c r="L37" s="96" t="s">
        <v>692</v>
      </c>
      <c r="M37" s="100" t="s" cm="1">
        <v>745</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826</v>
      </c>
      <c r="Y37" s="95"/>
    </row>
    <row r="38" spans="1:25" ht="16.5" x14ac:dyDescent="0.6">
      <c r="A38" s="98">
        <f ca="1"/>
        <v>20</v>
      </c>
      <c r="B38" s="96" t="s">
        <v>745</v>
      </c>
      <c r="C38" s="96" t="s">
        <v>740</v>
      </c>
      <c r="D38" s="96" t="s">
        <v>212</v>
      </c>
      <c r="E38" s="96" t="s">
        <v>692</v>
      </c>
      <c r="F38" s="96" t="s">
        <v>692</v>
      </c>
      <c r="G38" s="96" t="s">
        <v>692</v>
      </c>
      <c r="H38" s="96" t="s">
        <v>692</v>
      </c>
      <c r="I38" s="96" t="s">
        <v>739</v>
      </c>
      <c r="J38" s="96" t="s">
        <v>739</v>
      </c>
      <c r="K38" s="96" t="s">
        <v>739</v>
      </c>
      <c r="L38" s="96" t="s">
        <v>692</v>
      </c>
      <c r="M38" s="100" t="s" cm="1">
        <v>745</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827</v>
      </c>
      <c r="Y38" s="95"/>
    </row>
    <row r="39" spans="1:25" ht="16.5" x14ac:dyDescent="0.6">
      <c r="A39" s="98">
        <f ca="1"/>
        <v>21</v>
      </c>
      <c r="B39" s="96" t="s">
        <v>715</v>
      </c>
      <c r="C39" s="96" t="s">
        <v>694</v>
      </c>
      <c r="D39" s="96" t="s">
        <v>744</v>
      </c>
      <c r="E39" s="96" t="s">
        <v>692</v>
      </c>
      <c r="F39" s="96" t="s">
        <v>692</v>
      </c>
      <c r="G39" s="96" t="s">
        <v>692</v>
      </c>
      <c r="H39" s="96" t="s">
        <v>692</v>
      </c>
      <c r="I39" s="96" t="s">
        <v>692</v>
      </c>
      <c r="J39" s="96" t="s">
        <v>692</v>
      </c>
      <c r="K39" s="96" t="s">
        <v>692</v>
      </c>
      <c r="L39" s="96" t="s">
        <v>692</v>
      </c>
      <c r="M39" s="100" t="s" cm="1">
        <v>870</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828</v>
      </c>
      <c r="Y39" s="95"/>
    </row>
    <row r="40" spans="1:25" ht="16.5" x14ac:dyDescent="0.6">
      <c r="A40" s="98">
        <f ca="1"/>
        <v>22</v>
      </c>
      <c r="B40" s="96" t="s">
        <v>743</v>
      </c>
      <c r="C40" s="96" t="s">
        <v>694</v>
      </c>
      <c r="D40" s="96" t="s">
        <v>212</v>
      </c>
      <c r="E40" s="96" t="s">
        <v>692</v>
      </c>
      <c r="F40" s="96" t="s">
        <v>692</v>
      </c>
      <c r="G40" s="96" t="s">
        <v>692</v>
      </c>
      <c r="H40" s="96" t="s">
        <v>692</v>
      </c>
      <c r="I40" s="96" t="s">
        <v>692</v>
      </c>
      <c r="J40" s="96" t="s">
        <v>692</v>
      </c>
      <c r="K40" s="96" t="s">
        <v>692</v>
      </c>
      <c r="L40" s="96" t="s">
        <v>692</v>
      </c>
      <c r="M40" s="100" t="s" cm="1">
        <v>746</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829</v>
      </c>
      <c r="Y40" s="95"/>
    </row>
    <row r="41" spans="1:25" ht="16.5" x14ac:dyDescent="0.6">
      <c r="A41" s="98">
        <f ca="1"/>
        <v>23</v>
      </c>
      <c r="B41" s="96" t="s">
        <v>741</v>
      </c>
      <c r="C41" s="96" t="s">
        <v>694</v>
      </c>
      <c r="D41" s="96" t="s">
        <v>742</v>
      </c>
      <c r="E41" s="96" t="s">
        <v>692</v>
      </c>
      <c r="F41" s="96" t="s">
        <v>692</v>
      </c>
      <c r="G41" s="96" t="s">
        <v>692</v>
      </c>
      <c r="H41" s="96" t="s">
        <v>692</v>
      </c>
      <c r="I41" s="96" t="s">
        <v>692</v>
      </c>
      <c r="J41" s="96" t="s">
        <v>692</v>
      </c>
      <c r="K41" s="96" t="s">
        <v>692</v>
      </c>
      <c r="L41" s="96" t="s">
        <v>692</v>
      </c>
      <c r="M41" s="100" t="s" cm="1">
        <v>871</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830</v>
      </c>
      <c r="Y41" s="95"/>
    </row>
    <row r="42" spans="1:25" ht="16.5" x14ac:dyDescent="0.6">
      <c r="A42" s="98">
        <f ca="1"/>
        <v>24</v>
      </c>
      <c r="B42" s="96" t="s">
        <v>741</v>
      </c>
      <c r="C42" s="96" t="s">
        <v>740</v>
      </c>
      <c r="D42" s="96" t="s">
        <v>212</v>
      </c>
      <c r="E42" s="96" t="s">
        <v>692</v>
      </c>
      <c r="F42" s="96" t="s">
        <v>692</v>
      </c>
      <c r="G42" s="96" t="s">
        <v>692</v>
      </c>
      <c r="H42" s="96" t="s">
        <v>692</v>
      </c>
      <c r="I42" s="96" t="s">
        <v>739</v>
      </c>
      <c r="J42" s="96" t="s">
        <v>739</v>
      </c>
      <c r="K42" s="96" t="s">
        <v>739</v>
      </c>
      <c r="L42" s="96" t="s">
        <v>692</v>
      </c>
      <c r="M42" s="100" t="s" cm="1">
        <v>871</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831</v>
      </c>
      <c r="Y42" s="95"/>
    </row>
    <row r="43" spans="1:25" ht="16.5" x14ac:dyDescent="0.6">
      <c r="A43" s="98">
        <f ca="1"/>
        <v>25</v>
      </c>
      <c r="B43" s="96" t="s">
        <v>738</v>
      </c>
      <c r="C43" s="96" t="s">
        <v>694</v>
      </c>
      <c r="D43" s="96" t="s">
        <v>737</v>
      </c>
      <c r="E43" s="96" t="s">
        <v>692</v>
      </c>
      <c r="F43" s="96" t="s">
        <v>692</v>
      </c>
      <c r="G43" s="96" t="s">
        <v>692</v>
      </c>
      <c r="H43" s="96" t="s">
        <v>692</v>
      </c>
      <c r="I43" s="96" t="s">
        <v>692</v>
      </c>
      <c r="J43" s="96" t="s">
        <v>692</v>
      </c>
      <c r="K43" s="96" t="s">
        <v>692</v>
      </c>
      <c r="L43" s="96" t="s">
        <v>692</v>
      </c>
      <c r="M43" s="96" t="s">
        <v>692</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832</v>
      </c>
      <c r="Y43" s="95"/>
    </row>
    <row r="44" spans="1:25" ht="16.5" x14ac:dyDescent="0.6">
      <c r="A44" s="98">
        <f ca="1"/>
        <v>26</v>
      </c>
      <c r="B44" s="96" t="s">
        <v>736</v>
      </c>
      <c r="C44" s="96" t="s">
        <v>694</v>
      </c>
      <c r="D44" s="96" t="s">
        <v>212</v>
      </c>
      <c r="E44" s="96" t="s">
        <v>692</v>
      </c>
      <c r="F44" s="96" t="s">
        <v>692</v>
      </c>
      <c r="G44" s="96" t="s">
        <v>692</v>
      </c>
      <c r="H44" s="96" t="s">
        <v>692</v>
      </c>
      <c r="I44" s="96" t="s">
        <v>692</v>
      </c>
      <c r="J44" s="96" t="s">
        <v>692</v>
      </c>
      <c r="K44" s="96" t="s">
        <v>692</v>
      </c>
      <c r="L44" s="96" t="s">
        <v>692</v>
      </c>
      <c r="M44" s="96" t="s">
        <v>692</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833</v>
      </c>
      <c r="Y44" s="95"/>
    </row>
    <row r="45" spans="1:25" ht="16.5" x14ac:dyDescent="0.6">
      <c r="A45" s="98">
        <f ca="1"/>
        <v>27</v>
      </c>
      <c r="B45" s="96" t="s">
        <v>735</v>
      </c>
      <c r="C45" s="96" t="s">
        <v>694</v>
      </c>
      <c r="D45" s="96" t="s">
        <v>733</v>
      </c>
      <c r="E45" s="96" t="s">
        <v>692</v>
      </c>
      <c r="F45" s="96" t="s">
        <v>692</v>
      </c>
      <c r="G45" s="96" t="s">
        <v>692</v>
      </c>
      <c r="H45" s="96" t="s">
        <v>692</v>
      </c>
      <c r="I45" s="96" t="s">
        <v>692</v>
      </c>
      <c r="J45" s="96" t="s">
        <v>692</v>
      </c>
      <c r="K45" s="96" t="s">
        <v>692</v>
      </c>
      <c r="L45" s="96" t="s">
        <v>692</v>
      </c>
      <c r="M45" s="96" t="s">
        <v>692</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834</v>
      </c>
      <c r="Y45" s="95"/>
    </row>
    <row r="46" spans="1:25" ht="16.5" x14ac:dyDescent="0.6">
      <c r="A46" s="98">
        <f ca="1"/>
        <v>28</v>
      </c>
      <c r="B46" s="96" t="s">
        <v>734</v>
      </c>
      <c r="C46" s="96" t="s">
        <v>694</v>
      </c>
      <c r="D46" s="96" t="s">
        <v>733</v>
      </c>
      <c r="E46" s="96" t="s">
        <v>692</v>
      </c>
      <c r="F46" s="96" t="s">
        <v>692</v>
      </c>
      <c r="G46" s="96" t="s">
        <v>692</v>
      </c>
      <c r="H46" s="96" t="s">
        <v>692</v>
      </c>
      <c r="I46" s="96" t="s">
        <v>692</v>
      </c>
      <c r="J46" s="96" t="s">
        <v>692</v>
      </c>
      <c r="K46" s="96" t="s">
        <v>692</v>
      </c>
      <c r="L46" s="96" t="s">
        <v>692</v>
      </c>
      <c r="M46" s="96" t="s">
        <v>692</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835</v>
      </c>
      <c r="Y46" s="95"/>
    </row>
    <row r="47" spans="1:25" ht="16.5" x14ac:dyDescent="0.6">
      <c r="A47" s="98">
        <f ca="1"/>
        <v>29</v>
      </c>
      <c r="B47" s="96" t="s">
        <v>732</v>
      </c>
      <c r="C47" s="96" t="s">
        <v>694</v>
      </c>
      <c r="D47" s="96" t="s">
        <v>731</v>
      </c>
      <c r="E47" s="96" t="s">
        <v>698</v>
      </c>
      <c r="F47" s="96" t="s">
        <v>692</v>
      </c>
      <c r="G47" s="96" t="s">
        <v>698</v>
      </c>
      <c r="H47" s="96" t="s">
        <v>692</v>
      </c>
      <c r="I47" s="96" t="s">
        <v>698</v>
      </c>
      <c r="J47" s="96" t="s">
        <v>698</v>
      </c>
      <c r="K47" s="96" t="s">
        <v>692</v>
      </c>
      <c r="L47" s="96" t="s">
        <v>698</v>
      </c>
      <c r="M47" s="96" t="s">
        <v>692</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800</v>
      </c>
      <c r="U47" t="s">
        <v>836</v>
      </c>
      <c r="Y47" s="95"/>
    </row>
    <row r="48" spans="1:25" ht="16.5" x14ac:dyDescent="0.6">
      <c r="A48" s="98">
        <f ca="1"/>
        <v>30</v>
      </c>
      <c r="B48" s="96" t="s">
        <v>730</v>
      </c>
      <c r="C48" s="96" t="s">
        <v>694</v>
      </c>
      <c r="D48" s="96" t="s">
        <v>729</v>
      </c>
      <c r="E48" s="96" t="s">
        <v>692</v>
      </c>
      <c r="F48" s="96" t="s">
        <v>692</v>
      </c>
      <c r="G48" s="96" t="s">
        <v>692</v>
      </c>
      <c r="H48" s="96" t="s">
        <v>692</v>
      </c>
      <c r="I48" s="96" t="s">
        <v>698</v>
      </c>
      <c r="J48" s="96" t="s">
        <v>692</v>
      </c>
      <c r="K48" s="96" t="s">
        <v>692</v>
      </c>
      <c r="L48" s="96" t="s">
        <v>698</v>
      </c>
      <c r="M48" s="96" t="s">
        <v>692</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837</v>
      </c>
      <c r="Y48" s="95"/>
    </row>
    <row r="49" spans="1:25" ht="16.5" x14ac:dyDescent="0.6">
      <c r="A49" s="98">
        <f ca="1"/>
        <v>31</v>
      </c>
      <c r="B49" s="96" t="s">
        <v>728</v>
      </c>
      <c r="C49" s="96" t="s">
        <v>694</v>
      </c>
      <c r="D49" s="96" t="s">
        <v>727</v>
      </c>
      <c r="E49" s="96" t="s">
        <v>698</v>
      </c>
      <c r="F49" s="96" t="s">
        <v>692</v>
      </c>
      <c r="G49" s="96" t="s">
        <v>698</v>
      </c>
      <c r="H49" s="96" t="s">
        <v>692</v>
      </c>
      <c r="I49" s="96" t="s">
        <v>698</v>
      </c>
      <c r="J49" s="96" t="s">
        <v>698</v>
      </c>
      <c r="K49" s="96" t="s">
        <v>692</v>
      </c>
      <c r="L49" s="96" t="s">
        <v>698</v>
      </c>
      <c r="M49" s="96" t="s">
        <v>692</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800</v>
      </c>
      <c r="U49" t="s">
        <v>838</v>
      </c>
      <c r="Y49" s="95"/>
    </row>
    <row r="50" spans="1:25" ht="16.5" x14ac:dyDescent="0.6">
      <c r="A50" s="98">
        <f ca="1"/>
        <v>32</v>
      </c>
      <c r="B50" s="96" t="s">
        <v>726</v>
      </c>
      <c r="C50" s="96" t="s">
        <v>694</v>
      </c>
      <c r="D50" s="96" t="s">
        <v>725</v>
      </c>
      <c r="E50" s="96" t="s">
        <v>692</v>
      </c>
      <c r="F50" s="96" t="s">
        <v>692</v>
      </c>
      <c r="G50" s="96" t="s">
        <v>692</v>
      </c>
      <c r="H50" s="96" t="s">
        <v>692</v>
      </c>
      <c r="I50" s="96" t="s">
        <v>692</v>
      </c>
      <c r="J50" s="96" t="s">
        <v>692</v>
      </c>
      <c r="K50" s="96" t="s">
        <v>692</v>
      </c>
      <c r="L50" s="96" t="s">
        <v>692</v>
      </c>
      <c r="M50" s="96" t="s">
        <v>692</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839</v>
      </c>
    </row>
    <row r="51" spans="1:25" ht="16.5" x14ac:dyDescent="0.6">
      <c r="A51" s="98">
        <f ca="1"/>
        <v>33</v>
      </c>
      <c r="B51" s="96" t="s">
        <v>724</v>
      </c>
      <c r="C51" s="96" t="s">
        <v>694</v>
      </c>
      <c r="D51" s="96" t="s">
        <v>723</v>
      </c>
      <c r="E51" s="96" t="s">
        <v>692</v>
      </c>
      <c r="F51" s="96" t="s">
        <v>692</v>
      </c>
      <c r="G51" s="96" t="s">
        <v>692</v>
      </c>
      <c r="H51" s="96" t="s">
        <v>692</v>
      </c>
      <c r="I51" s="96" t="s">
        <v>692</v>
      </c>
      <c r="J51" s="96" t="s">
        <v>692</v>
      </c>
      <c r="K51" s="96" t="s">
        <v>692</v>
      </c>
      <c r="L51" s="96" t="s">
        <v>692</v>
      </c>
      <c r="M51" s="96" t="s">
        <v>692</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840</v>
      </c>
    </row>
    <row r="52" spans="1:25" ht="16.5" x14ac:dyDescent="0.6">
      <c r="A52" s="98">
        <f ca="1"/>
        <v>34</v>
      </c>
      <c r="B52" s="96" t="s">
        <v>722</v>
      </c>
      <c r="C52" s="96" t="s">
        <v>694</v>
      </c>
      <c r="D52" s="96" t="s">
        <v>721</v>
      </c>
      <c r="E52" s="96" t="s">
        <v>692</v>
      </c>
      <c r="F52" s="96" t="s">
        <v>692</v>
      </c>
      <c r="G52" s="96" t="s">
        <v>692</v>
      </c>
      <c r="H52" s="96" t="s">
        <v>692</v>
      </c>
      <c r="I52" s="96" t="s">
        <v>692</v>
      </c>
      <c r="J52" s="96" t="s">
        <v>692</v>
      </c>
      <c r="K52" s="96" t="s">
        <v>692</v>
      </c>
      <c r="L52" s="96" t="s">
        <v>692</v>
      </c>
      <c r="M52" s="96" t="s">
        <v>692</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841</v>
      </c>
    </row>
    <row r="53" spans="1:25" ht="16.5" x14ac:dyDescent="0.6">
      <c r="A53" s="98">
        <f ca="1"/>
        <v>35</v>
      </c>
      <c r="B53" s="96" t="s">
        <v>720</v>
      </c>
      <c r="C53" s="96" t="s">
        <v>694</v>
      </c>
      <c r="D53" s="96" t="s">
        <v>719</v>
      </c>
      <c r="E53" s="96" t="s">
        <v>692</v>
      </c>
      <c r="F53" s="96" t="s">
        <v>692</v>
      </c>
      <c r="G53" s="96" t="s">
        <v>692</v>
      </c>
      <c r="H53" s="96" t="s">
        <v>692</v>
      </c>
      <c r="I53" s="96" t="s">
        <v>692</v>
      </c>
      <c r="J53" s="96" t="s">
        <v>692</v>
      </c>
      <c r="K53" s="96" t="s">
        <v>692</v>
      </c>
      <c r="L53" s="96" t="s">
        <v>692</v>
      </c>
      <c r="M53" s="96" t="s">
        <v>692</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842</v>
      </c>
      <c r="X53" s="55"/>
    </row>
    <row r="54" spans="1:25" ht="16.5" x14ac:dyDescent="0.6">
      <c r="A54" s="98">
        <f ca="1"/>
        <v>36</v>
      </c>
      <c r="B54" s="96" t="s">
        <v>718</v>
      </c>
      <c r="C54" s="96" t="s">
        <v>694</v>
      </c>
      <c r="D54" s="96" t="s">
        <v>717</v>
      </c>
      <c r="E54" s="96" t="s">
        <v>692</v>
      </c>
      <c r="F54" s="96" t="s">
        <v>692</v>
      </c>
      <c r="G54" s="96" t="s">
        <v>692</v>
      </c>
      <c r="H54" s="96" t="s">
        <v>692</v>
      </c>
      <c r="I54" s="100" t="s" cm="1">
        <v>719</v>
      </c>
      <c r="J54" s="96" t="s">
        <v>692</v>
      </c>
      <c r="K54" s="96" t="s">
        <v>692</v>
      </c>
      <c r="L54" s="100" t="s" cm="1">
        <v>719</v>
      </c>
      <c r="M54" s="96" t="s">
        <v>692</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843</v>
      </c>
    </row>
    <row r="55" spans="1:25" ht="16.5" x14ac:dyDescent="0.6">
      <c r="A55" s="98">
        <f ca="1"/>
        <v>37</v>
      </c>
      <c r="B55" s="96" t="s">
        <v>716</v>
      </c>
      <c r="C55" s="96" t="s">
        <v>694</v>
      </c>
      <c r="D55" s="96" t="s">
        <v>715</v>
      </c>
      <c r="E55" s="96" t="s">
        <v>692</v>
      </c>
      <c r="F55" s="96" t="s">
        <v>692</v>
      </c>
      <c r="G55" s="96" t="s">
        <v>692</v>
      </c>
      <c r="H55" s="96" t="s">
        <v>692</v>
      </c>
      <c r="I55" s="100" t="s" cm="1">
        <v>719</v>
      </c>
      <c r="J55" s="96" t="s">
        <v>692</v>
      </c>
      <c r="K55" s="96" t="s">
        <v>692</v>
      </c>
      <c r="L55" s="100" t="s" cm="1">
        <v>719</v>
      </c>
      <c r="M55" s="96" t="s">
        <v>692</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844</v>
      </c>
    </row>
    <row r="56" spans="1:25" ht="16.5" x14ac:dyDescent="0.6">
      <c r="A56" s="98">
        <f ca="1"/>
        <v>38</v>
      </c>
      <c r="B56" s="96" t="s">
        <v>714</v>
      </c>
      <c r="C56" s="96" t="s">
        <v>694</v>
      </c>
      <c r="D56" s="96" t="s">
        <v>713</v>
      </c>
      <c r="E56" s="96" t="s">
        <v>692</v>
      </c>
      <c r="F56" s="96" t="s">
        <v>692</v>
      </c>
      <c r="G56" s="96" t="s">
        <v>692</v>
      </c>
      <c r="H56" s="96" t="s">
        <v>692</v>
      </c>
      <c r="I56" s="96" t="s">
        <v>692</v>
      </c>
      <c r="J56" s="100" t="s" cm="1">
        <v>865</v>
      </c>
      <c r="K56" s="96" t="s">
        <v>692</v>
      </c>
      <c r="L56" s="96" t="s">
        <v>692</v>
      </c>
      <c r="M56" s="96" t="s">
        <v>692</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803</v>
      </c>
      <c r="U56" t="s">
        <v>845</v>
      </c>
    </row>
    <row r="57" spans="1:25" ht="16.5" x14ac:dyDescent="0.6">
      <c r="A57" s="98">
        <f ca="1"/>
        <v>39</v>
      </c>
      <c r="B57" s="96" t="s">
        <v>712</v>
      </c>
      <c r="C57" s="96" t="s">
        <v>694</v>
      </c>
      <c r="D57" s="96" t="s">
        <v>711</v>
      </c>
      <c r="E57" s="96" t="s">
        <v>692</v>
      </c>
      <c r="F57" s="96" t="s">
        <v>692</v>
      </c>
      <c r="G57" s="96" t="s">
        <v>692</v>
      </c>
      <c r="H57" s="96" t="s">
        <v>692</v>
      </c>
      <c r="I57" s="96" t="s">
        <v>692</v>
      </c>
      <c r="J57" s="96" t="s">
        <v>698</v>
      </c>
      <c r="K57" s="96" t="s">
        <v>692</v>
      </c>
      <c r="L57" s="96" t="s">
        <v>692</v>
      </c>
      <c r="M57" s="96" t="s">
        <v>692</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803</v>
      </c>
      <c r="U57" t="s">
        <v>846</v>
      </c>
    </row>
    <row r="58" spans="1:25" ht="16.5" x14ac:dyDescent="0.6">
      <c r="A58" s="98">
        <f ca="1"/>
        <v>40</v>
      </c>
      <c r="B58" s="96" t="s">
        <v>710</v>
      </c>
      <c r="C58" s="96" t="s">
        <v>694</v>
      </c>
      <c r="D58" s="96" t="s">
        <v>709</v>
      </c>
      <c r="E58" s="96" t="s">
        <v>692</v>
      </c>
      <c r="F58" s="96" t="s">
        <v>692</v>
      </c>
      <c r="G58" s="96" t="s">
        <v>692</v>
      </c>
      <c r="H58" s="96" t="s">
        <v>692</v>
      </c>
      <c r="I58" s="96" t="s">
        <v>692</v>
      </c>
      <c r="J58" s="100" t="s" cm="1">
        <v>866</v>
      </c>
      <c r="K58" s="96" t="s">
        <v>692</v>
      </c>
      <c r="L58" s="96" t="s">
        <v>692</v>
      </c>
      <c r="M58" s="96" t="s">
        <v>692</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803</v>
      </c>
      <c r="U58" t="s">
        <v>847</v>
      </c>
    </row>
    <row r="59" spans="1:25" ht="16.5" x14ac:dyDescent="0.6">
      <c r="A59" s="98">
        <f ca="1"/>
        <v>41</v>
      </c>
      <c r="B59" s="96" t="s">
        <v>708</v>
      </c>
      <c r="C59" s="96" t="s">
        <v>694</v>
      </c>
      <c r="D59" s="96" t="s">
        <v>707</v>
      </c>
      <c r="E59" s="100" t="s" cm="1">
        <v>212</v>
      </c>
      <c r="F59" s="96" t="s">
        <v>692</v>
      </c>
      <c r="G59" s="100" t="s" cm="1">
        <v>212</v>
      </c>
      <c r="H59" s="100" t="s" cm="1">
        <v>212</v>
      </c>
      <c r="I59" s="96" t="s">
        <v>692</v>
      </c>
      <c r="J59" s="100" t="s" cm="1">
        <v>212</v>
      </c>
      <c r="K59" s="100" t="s" cm="1">
        <v>867</v>
      </c>
      <c r="L59" s="96" t="s">
        <v>692</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800</v>
      </c>
      <c r="U59" t="s">
        <v>848</v>
      </c>
    </row>
    <row r="60" spans="1:25" ht="16.5" x14ac:dyDescent="0.6">
      <c r="A60" s="98">
        <f ca="1"/>
        <v>42</v>
      </c>
      <c r="B60" s="96" t="s">
        <v>706</v>
      </c>
      <c r="C60" s="96" t="s">
        <v>694</v>
      </c>
      <c r="D60" s="96" t="s">
        <v>705</v>
      </c>
      <c r="E60" s="100" t="s" cm="1">
        <v>727</v>
      </c>
      <c r="F60" s="96" t="s">
        <v>692</v>
      </c>
      <c r="G60" s="100" t="s" cm="1">
        <v>727</v>
      </c>
      <c r="H60" s="100" t="s" cm="1">
        <v>727</v>
      </c>
      <c r="I60" s="100" t="s" cm="1">
        <v>859</v>
      </c>
      <c r="J60" s="100" t="s" cm="1">
        <v>727</v>
      </c>
      <c r="K60" s="100" t="s" cm="1">
        <v>859</v>
      </c>
      <c r="L60" s="96" t="s">
        <v>692</v>
      </c>
      <c r="M60" s="100" t="s" cm="1">
        <v>727</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800</v>
      </c>
      <c r="U60" t="s">
        <v>849</v>
      </c>
    </row>
    <row r="61" spans="1:25" ht="16.5" x14ac:dyDescent="0.6">
      <c r="A61" s="98">
        <f ca="1"/>
        <v>43</v>
      </c>
      <c r="B61" s="96" t="s">
        <v>704</v>
      </c>
      <c r="C61" s="96" t="s">
        <v>694</v>
      </c>
      <c r="D61" s="96" t="s">
        <v>704</v>
      </c>
      <c r="E61" s="96" t="s">
        <v>692</v>
      </c>
      <c r="F61" s="96" t="s">
        <v>692</v>
      </c>
      <c r="G61" s="96" t="s">
        <v>692</v>
      </c>
      <c r="H61" s="96" t="s">
        <v>692</v>
      </c>
      <c r="I61" s="100" t="s" cm="1">
        <v>759</v>
      </c>
      <c r="J61" s="96" t="s">
        <v>692</v>
      </c>
      <c r="K61" s="96" t="s">
        <v>692</v>
      </c>
      <c r="L61" s="100" t="s" cm="1">
        <v>759</v>
      </c>
      <c r="M61" s="96" t="s">
        <v>692</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850</v>
      </c>
    </row>
    <row r="62" spans="1:25" ht="16.5" x14ac:dyDescent="0.6">
      <c r="A62" s="98">
        <f ca="1"/>
        <v>44</v>
      </c>
      <c r="B62" s="96" t="s">
        <v>703</v>
      </c>
      <c r="C62" s="96" t="s">
        <v>694</v>
      </c>
      <c r="D62" s="96" t="s">
        <v>703</v>
      </c>
      <c r="E62" s="96" t="s">
        <v>692</v>
      </c>
      <c r="F62" s="96" t="s">
        <v>692</v>
      </c>
      <c r="G62" s="96" t="s">
        <v>692</v>
      </c>
      <c r="H62" s="96" t="s">
        <v>692</v>
      </c>
      <c r="I62" s="100" t="s" cm="1">
        <v>860</v>
      </c>
      <c r="J62" s="96" t="s">
        <v>692</v>
      </c>
      <c r="K62" s="96" t="s">
        <v>692</v>
      </c>
      <c r="L62" s="100" t="s" cm="1">
        <v>737</v>
      </c>
      <c r="M62" s="96" t="s">
        <v>692</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851</v>
      </c>
      <c r="Y62" s="95"/>
    </row>
    <row r="63" spans="1:25" ht="16.5" x14ac:dyDescent="0.6">
      <c r="A63" s="98">
        <f ca="1"/>
        <v>45</v>
      </c>
      <c r="B63" s="96" t="s">
        <v>702</v>
      </c>
      <c r="C63" s="96" t="s">
        <v>694</v>
      </c>
      <c r="D63" s="96" t="s">
        <v>701</v>
      </c>
      <c r="E63" s="96" t="s">
        <v>698</v>
      </c>
      <c r="F63" s="96" t="s">
        <v>692</v>
      </c>
      <c r="G63" s="96" t="s">
        <v>698</v>
      </c>
      <c r="H63" s="100" t="s" cm="1">
        <v>212</v>
      </c>
      <c r="I63" s="96" t="s">
        <v>692</v>
      </c>
      <c r="J63" s="100" t="s" cm="1">
        <v>212</v>
      </c>
      <c r="K63" s="100" t="s" cm="1">
        <v>868</v>
      </c>
      <c r="L63" s="96" t="s">
        <v>692</v>
      </c>
      <c r="M63" s="100" t="s" cm="1">
        <v>702</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800</v>
      </c>
      <c r="U63" t="s">
        <v>852</v>
      </c>
      <c r="Y63" s="95"/>
    </row>
    <row r="64" spans="1:25" ht="16.5" x14ac:dyDescent="0.6">
      <c r="A64" s="98">
        <f ca="1"/>
        <v>46</v>
      </c>
      <c r="B64" s="96" t="s">
        <v>700</v>
      </c>
      <c r="C64" s="96" t="s">
        <v>694</v>
      </c>
      <c r="D64" s="96" t="s">
        <v>699</v>
      </c>
      <c r="E64" s="96" t="s">
        <v>698</v>
      </c>
      <c r="F64" s="96" t="s">
        <v>692</v>
      </c>
      <c r="G64" s="96" t="s">
        <v>698</v>
      </c>
      <c r="H64" s="100" t="s" cm="1">
        <v>727</v>
      </c>
      <c r="I64" s="100" t="s" cm="1">
        <v>861</v>
      </c>
      <c r="J64" s="100" t="s" cm="1">
        <v>727</v>
      </c>
      <c r="K64" s="100" t="s" cm="1">
        <v>861</v>
      </c>
      <c r="L64" s="96" t="s">
        <v>692</v>
      </c>
      <c r="M64" s="100" t="s" cm="1">
        <v>700</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853</v>
      </c>
      <c r="Y64" s="95"/>
    </row>
    <row r="65" spans="1:25" ht="16.5" x14ac:dyDescent="0.6">
      <c r="A65" s="98">
        <f ca="1"/>
        <v>47</v>
      </c>
      <c r="B65" s="96" t="s">
        <v>697</v>
      </c>
      <c r="C65" s="96" t="s">
        <v>694</v>
      </c>
      <c r="D65" s="96" t="s">
        <v>697</v>
      </c>
      <c r="E65" s="96" t="s">
        <v>692</v>
      </c>
      <c r="F65" s="96" t="s">
        <v>692</v>
      </c>
      <c r="G65" s="96" t="s">
        <v>692</v>
      </c>
      <c r="H65" s="96" t="s">
        <v>692</v>
      </c>
      <c r="I65" s="100" t="s" cm="1">
        <v>862</v>
      </c>
      <c r="J65" s="96" t="s">
        <v>692</v>
      </c>
      <c r="K65" s="96" t="s">
        <v>692</v>
      </c>
      <c r="L65" s="100" t="s" cm="1">
        <v>862</v>
      </c>
      <c r="M65" s="96" t="s">
        <v>692</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854</v>
      </c>
      <c r="Y65" s="95"/>
    </row>
    <row r="66" spans="1:25" ht="16.5" x14ac:dyDescent="0.6">
      <c r="A66" s="98">
        <f ca="1"/>
        <v>48</v>
      </c>
      <c r="B66" s="96" t="s">
        <v>696</v>
      </c>
      <c r="C66" s="96" t="s">
        <v>694</v>
      </c>
      <c r="D66" s="96" t="s">
        <v>695</v>
      </c>
      <c r="E66" s="96" t="s">
        <v>692</v>
      </c>
      <c r="F66" s="96" t="s">
        <v>692</v>
      </c>
      <c r="G66" s="96" t="s">
        <v>692</v>
      </c>
      <c r="H66" s="96" t="s">
        <v>692</v>
      </c>
      <c r="I66" s="100" t="s" cm="1">
        <v>863</v>
      </c>
      <c r="J66" s="96" t="s">
        <v>692</v>
      </c>
      <c r="K66" s="96" t="s">
        <v>692</v>
      </c>
      <c r="L66" s="100" t="s" cm="1">
        <v>863</v>
      </c>
      <c r="M66" s="96" t="s">
        <v>692</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858</v>
      </c>
      <c r="U66" t="s">
        <v>855</v>
      </c>
      <c r="Y66" s="95"/>
    </row>
    <row r="67" spans="1:25" ht="16.5" x14ac:dyDescent="0.6">
      <c r="A67" s="98">
        <f ca="1"/>
        <v>49</v>
      </c>
      <c r="B67" s="96" t="s">
        <v>693</v>
      </c>
      <c r="C67" s="96" t="s">
        <v>694</v>
      </c>
      <c r="D67" s="96" t="s">
        <v>693</v>
      </c>
      <c r="E67" s="96" t="s">
        <v>692</v>
      </c>
      <c r="F67" s="96" t="s">
        <v>692</v>
      </c>
      <c r="G67" s="96" t="s">
        <v>692</v>
      </c>
      <c r="H67" s="96" t="s">
        <v>692</v>
      </c>
      <c r="I67" s="100" t="s" cm="1">
        <v>864</v>
      </c>
      <c r="J67" s="96" t="s">
        <v>692</v>
      </c>
      <c r="K67" s="96" t="s">
        <v>692</v>
      </c>
      <c r="L67" s="100" t="s" cm="1">
        <v>869</v>
      </c>
      <c r="M67" s="96" t="s">
        <v>692</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856</v>
      </c>
      <c r="Y67" s="95"/>
    </row>
  </sheetData>
  <sheetProtection sheet="1" objects="1" scenarios="1"/>
  <mergeCells count="2">
    <mergeCell ref="O17:Q17"/>
    <mergeCell ref="E17:M17"/>
  </mergeCells>
  <hyperlinks>
    <hyperlink ref="B4" r:id="rId1" xr:uid="{CEEE6AE0-7170-4D91-806D-11446ECB427D}"/>
  </hyperlinks>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61E17-1600-415C-BD5B-CA8240999A9D}">
  <sheetPr codeName="Sheet2"/>
  <dimension ref="B4:C60"/>
  <sheetViews>
    <sheetView showGridLines="0" showRowColHeaders="0" workbookViewId="0"/>
  </sheetViews>
  <sheetFormatPr defaultRowHeight="14.25" x14ac:dyDescent="0.45"/>
  <cols>
    <col min="2" max="2" width="121.1328125" bestFit="1" customWidth="1"/>
    <col min="3" max="3" width="56.1328125" bestFit="1" customWidth="1"/>
  </cols>
  <sheetData>
    <row r="4" spans="2:2" x14ac:dyDescent="0.45">
      <c r="B4" t="s">
        <v>902</v>
      </c>
    </row>
    <row r="5" spans="2:2" x14ac:dyDescent="0.45">
      <c r="B5" s="14" t="s">
        <v>903</v>
      </c>
    </row>
    <row r="6" spans="2:2" x14ac:dyDescent="0.45">
      <c r="B6" s="14" t="s">
        <v>911</v>
      </c>
    </row>
    <row r="7" spans="2:2" x14ac:dyDescent="0.45">
      <c r="B7" s="14" t="s">
        <v>904</v>
      </c>
    </row>
    <row r="8" spans="2:2" x14ac:dyDescent="0.45">
      <c r="B8" s="14" t="s">
        <v>912</v>
      </c>
    </row>
    <row r="9" spans="2:2" x14ac:dyDescent="0.45">
      <c r="B9" s="14" t="s">
        <v>905</v>
      </c>
    </row>
    <row r="10" spans="2:2" x14ac:dyDescent="0.45">
      <c r="B10" s="14"/>
    </row>
    <row r="11" spans="2:2" x14ac:dyDescent="0.45">
      <c r="B11" s="14" t="s">
        <v>906</v>
      </c>
    </row>
    <row r="12" spans="2:2" x14ac:dyDescent="0.45">
      <c r="B12" s="14"/>
    </row>
    <row r="13" spans="2:2" x14ac:dyDescent="0.45">
      <c r="B13" s="14" t="s">
        <v>913</v>
      </c>
    </row>
    <row r="14" spans="2:2" x14ac:dyDescent="0.45">
      <c r="B14" s="14"/>
    </row>
    <row r="15" spans="2:2" x14ac:dyDescent="0.45">
      <c r="B15" s="14"/>
    </row>
    <row r="16" spans="2:2" x14ac:dyDescent="0.45">
      <c r="B16" s="14" t="s">
        <v>909</v>
      </c>
    </row>
    <row r="17" spans="2:2" x14ac:dyDescent="0.45">
      <c r="B17" s="14" t="s">
        <v>910</v>
      </c>
    </row>
    <row r="18" spans="2:2" x14ac:dyDescent="0.45">
      <c r="B18" s="14"/>
    </row>
    <row r="19" spans="2:2" x14ac:dyDescent="0.45">
      <c r="B19" s="14"/>
    </row>
    <row r="20" spans="2:2" x14ac:dyDescent="0.45">
      <c r="B20" s="14"/>
    </row>
    <row r="21" spans="2:2" x14ac:dyDescent="0.45">
      <c r="B21" s="14"/>
    </row>
    <row r="22" spans="2:2" x14ac:dyDescent="0.45">
      <c r="B22" s="14"/>
    </row>
    <row r="23" spans="2:2" x14ac:dyDescent="0.45">
      <c r="B23" s="14"/>
    </row>
    <row r="24" spans="2:2" x14ac:dyDescent="0.45">
      <c r="B24" s="14"/>
    </row>
    <row r="25" spans="2:2" x14ac:dyDescent="0.45">
      <c r="B25" s="14"/>
    </row>
    <row r="26" spans="2:2" x14ac:dyDescent="0.45">
      <c r="B26" s="14"/>
    </row>
    <row r="27" spans="2:2" x14ac:dyDescent="0.45">
      <c r="B27" s="14"/>
    </row>
    <row r="28" spans="2:2" x14ac:dyDescent="0.45">
      <c r="B28" s="14" t="s">
        <v>907</v>
      </c>
    </row>
    <row r="29" spans="2:2" x14ac:dyDescent="0.45">
      <c r="B29" s="14" t="s">
        <v>908</v>
      </c>
    </row>
    <row r="30" spans="2:2" x14ac:dyDescent="0.45">
      <c r="B30" s="14"/>
    </row>
    <row r="31" spans="2:2" x14ac:dyDescent="0.45">
      <c r="B31" s="14"/>
    </row>
    <row r="32" spans="2:2" x14ac:dyDescent="0.45">
      <c r="B32" s="14"/>
    </row>
    <row r="33" spans="2:3" x14ac:dyDescent="0.45">
      <c r="B33" s="14"/>
    </row>
    <row r="34" spans="2:3" x14ac:dyDescent="0.45">
      <c r="B34" s="14"/>
    </row>
    <row r="35" spans="2:3" x14ac:dyDescent="0.45">
      <c r="B35" s="14" t="s">
        <v>901</v>
      </c>
    </row>
    <row r="36" spans="2:3" x14ac:dyDescent="0.45">
      <c r="B36" s="14" t="s">
        <v>900</v>
      </c>
    </row>
    <row r="37" spans="2:3" x14ac:dyDescent="0.45">
      <c r="B37" t="s">
        <v>899</v>
      </c>
    </row>
    <row r="38" spans="2:3" x14ac:dyDescent="0.45">
      <c r="B38" s="14" t="s">
        <v>898</v>
      </c>
    </row>
    <row r="40" spans="2:3" x14ac:dyDescent="0.45">
      <c r="B40" s="14" t="s">
        <v>897</v>
      </c>
    </row>
    <row r="41" spans="2:3" x14ac:dyDescent="0.45">
      <c r="B41" t="s">
        <v>896</v>
      </c>
    </row>
    <row r="42" spans="2:3" x14ac:dyDescent="0.45">
      <c r="B42" s="14" t="s">
        <v>895</v>
      </c>
    </row>
    <row r="43" spans="2:3" x14ac:dyDescent="0.45">
      <c r="B43" s="14" t="s">
        <v>894</v>
      </c>
    </row>
    <row r="45" spans="2:3" x14ac:dyDescent="0.45">
      <c r="B45" s="47" t="s">
        <v>893</v>
      </c>
    </row>
    <row r="48" spans="2:3" x14ac:dyDescent="0.45">
      <c r="B48" s="14" t="s">
        <v>892</v>
      </c>
      <c r="C48" t="s">
        <v>52</v>
      </c>
    </row>
    <row r="49" spans="2:3" x14ac:dyDescent="0.45">
      <c r="B49" s="14" t="s">
        <v>891</v>
      </c>
      <c r="C49" t="s">
        <v>890</v>
      </c>
    </row>
    <row r="50" spans="2:3" x14ac:dyDescent="0.45">
      <c r="B50" s="14" t="s">
        <v>889</v>
      </c>
    </row>
    <row r="51" spans="2:3" x14ac:dyDescent="0.45">
      <c r="B51" s="14" t="s">
        <v>888</v>
      </c>
    </row>
    <row r="52" spans="2:3" x14ac:dyDescent="0.45">
      <c r="B52" s="47" t="s">
        <v>887</v>
      </c>
      <c r="C52" t="s">
        <v>886</v>
      </c>
    </row>
    <row r="53" spans="2:3" x14ac:dyDescent="0.45">
      <c r="B53" s="47" t="s">
        <v>885</v>
      </c>
    </row>
    <row r="54" spans="2:3" x14ac:dyDescent="0.45">
      <c r="B54" s="47" t="s">
        <v>884</v>
      </c>
      <c r="C54" t="s">
        <v>883</v>
      </c>
    </row>
    <row r="55" spans="2:3" x14ac:dyDescent="0.45">
      <c r="B55" s="47" t="s">
        <v>882</v>
      </c>
      <c r="C55" s="14" t="s">
        <v>881</v>
      </c>
    </row>
    <row r="56" spans="2:3" x14ac:dyDescent="0.45">
      <c r="B56" s="47" t="s">
        <v>880</v>
      </c>
    </row>
    <row r="57" spans="2:3" x14ac:dyDescent="0.45">
      <c r="B57" s="47" t="s">
        <v>879</v>
      </c>
    </row>
    <row r="58" spans="2:3" x14ac:dyDescent="0.45">
      <c r="B58" s="47" t="s">
        <v>878</v>
      </c>
      <c r="C58" t="s">
        <v>877</v>
      </c>
    </row>
    <row r="59" spans="2:3" x14ac:dyDescent="0.45">
      <c r="B59" s="14" t="s">
        <v>876</v>
      </c>
      <c r="C59" s="14" t="s">
        <v>875</v>
      </c>
    </row>
    <row r="60" spans="2:3" x14ac:dyDescent="0.45">
      <c r="B60" s="14" t="s">
        <v>874</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35"/>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08" t="s">
        <v>50</v>
      </c>
      <c r="E5" s="21" t="s">
        <v>51</v>
      </c>
      <c r="F5" s="22" t="s">
        <v>52</v>
      </c>
      <c r="H5" s="17" t="s">
        <v>642</v>
      </c>
    </row>
    <row r="6" spans="2:13" ht="28.5" x14ac:dyDescent="0.45">
      <c r="B6" s="107">
        <v>130</v>
      </c>
      <c r="C6" s="23">
        <v>44474</v>
      </c>
      <c r="D6" s="109">
        <v>0.68423611111211358</v>
      </c>
      <c r="E6" s="24" t="s">
        <v>54</v>
      </c>
      <c r="F6" s="26" t="s">
        <v>917</v>
      </c>
      <c r="H6" s="18" t="s">
        <v>643</v>
      </c>
    </row>
    <row r="7" spans="2:13" x14ac:dyDescent="0.45">
      <c r="B7" s="106">
        <v>129</v>
      </c>
      <c r="C7" s="23">
        <v>44473</v>
      </c>
      <c r="D7" s="109">
        <v>0.42137731481489027</v>
      </c>
      <c r="E7" s="24" t="s">
        <v>54</v>
      </c>
      <c r="F7" s="25" t="s">
        <v>914</v>
      </c>
    </row>
    <row r="8" spans="2:13" x14ac:dyDescent="0.45">
      <c r="B8" s="106">
        <v>128</v>
      </c>
      <c r="C8" s="23">
        <v>44470</v>
      </c>
      <c r="D8" s="109">
        <v>0.43607638889079681</v>
      </c>
      <c r="E8" s="24" t="s">
        <v>54</v>
      </c>
      <c r="F8" s="25" t="s">
        <v>799</v>
      </c>
      <c r="H8" s="17" t="s">
        <v>678</v>
      </c>
    </row>
    <row r="9" spans="2:13" x14ac:dyDescent="0.45">
      <c r="B9" s="106">
        <v>127</v>
      </c>
      <c r="C9" s="23">
        <v>44469</v>
      </c>
      <c r="D9" s="109">
        <v>0.6626157407372375</v>
      </c>
      <c r="E9" s="24" t="s">
        <v>54</v>
      </c>
      <c r="F9" s="26" t="s">
        <v>691</v>
      </c>
      <c r="H9" s="18" t="s">
        <v>677</v>
      </c>
    </row>
    <row r="10" spans="2:13" x14ac:dyDescent="0.45">
      <c r="B10" s="106">
        <v>126</v>
      </c>
      <c r="C10" s="23">
        <v>44469</v>
      </c>
      <c r="D10" s="109">
        <v>0.60223379629314877</v>
      </c>
      <c r="E10" s="24" t="s">
        <v>54</v>
      </c>
      <c r="F10" s="25" t="s">
        <v>680</v>
      </c>
    </row>
    <row r="11" spans="2:13" x14ac:dyDescent="0.45">
      <c r="B11" s="106">
        <v>125</v>
      </c>
      <c r="C11" s="23">
        <v>44469</v>
      </c>
      <c r="D11" s="109">
        <v>0.57452546296553919</v>
      </c>
      <c r="E11" s="24" t="s">
        <v>54</v>
      </c>
      <c r="F11" s="25" t="s">
        <v>680</v>
      </c>
      <c r="H11" s="90" t="s">
        <v>669</v>
      </c>
    </row>
    <row r="12" spans="2:13" x14ac:dyDescent="0.45">
      <c r="B12" s="106">
        <v>124</v>
      </c>
      <c r="C12" s="23">
        <v>44469</v>
      </c>
      <c r="D12" s="109">
        <v>0.35587962962745223</v>
      </c>
      <c r="E12" s="24" t="s">
        <v>54</v>
      </c>
      <c r="F12" s="26" t="s">
        <v>682</v>
      </c>
      <c r="H12" s="18" t="s">
        <v>47</v>
      </c>
    </row>
    <row r="13" spans="2:13" x14ac:dyDescent="0.45">
      <c r="B13" s="106">
        <v>123</v>
      </c>
      <c r="C13" s="23">
        <v>44469</v>
      </c>
      <c r="D13" s="109">
        <v>0.35304398147854954</v>
      </c>
      <c r="E13" s="24" t="s">
        <v>54</v>
      </c>
      <c r="F13" s="25" t="s">
        <v>681</v>
      </c>
      <c r="H13" s="42" t="s">
        <v>53</v>
      </c>
    </row>
    <row r="14" spans="2:13" x14ac:dyDescent="0.45">
      <c r="B14" s="106">
        <v>122</v>
      </c>
      <c r="C14" s="23">
        <v>44468</v>
      </c>
      <c r="D14" s="109">
        <v>0.81839120370568708</v>
      </c>
      <c r="E14" s="24" t="s">
        <v>54</v>
      </c>
      <c r="F14" s="25" t="s">
        <v>680</v>
      </c>
      <c r="H14" s="18" t="s">
        <v>675</v>
      </c>
      <c r="M14" t="s">
        <v>676</v>
      </c>
    </row>
    <row r="15" spans="2:13" x14ac:dyDescent="0.45">
      <c r="B15" s="106">
        <v>121</v>
      </c>
      <c r="C15" s="23">
        <v>44468</v>
      </c>
      <c r="D15" s="109">
        <v>0.76211805555794854</v>
      </c>
      <c r="E15" s="24" t="s">
        <v>54</v>
      </c>
      <c r="F15" s="25" t="s">
        <v>680</v>
      </c>
      <c r="H15" s="18"/>
    </row>
    <row r="16" spans="2:13" x14ac:dyDescent="0.45">
      <c r="B16" s="106">
        <v>120</v>
      </c>
      <c r="C16" s="23">
        <v>44468</v>
      </c>
      <c r="D16" s="109">
        <v>0.70792824074305827</v>
      </c>
      <c r="E16" s="24" t="s">
        <v>54</v>
      </c>
      <c r="F16" s="25" t="s">
        <v>680</v>
      </c>
      <c r="H16" s="17" t="s">
        <v>668</v>
      </c>
    </row>
    <row r="17" spans="2:8" x14ac:dyDescent="0.45">
      <c r="B17" s="106">
        <v>119</v>
      </c>
      <c r="C17" s="23">
        <v>44468</v>
      </c>
      <c r="D17" s="109">
        <v>0.52937499999825377</v>
      </c>
      <c r="E17" s="24" t="s">
        <v>54</v>
      </c>
      <c r="F17" s="25" t="s">
        <v>679</v>
      </c>
      <c r="H17" s="18" t="s">
        <v>665</v>
      </c>
    </row>
    <row r="18" spans="2:8" x14ac:dyDescent="0.45">
      <c r="B18" s="106">
        <v>118</v>
      </c>
      <c r="C18" s="23">
        <v>44467</v>
      </c>
      <c r="D18" s="109">
        <v>0.83431712962919846</v>
      </c>
      <c r="E18" s="24" t="s">
        <v>54</v>
      </c>
      <c r="F18" s="25" t="s">
        <v>674</v>
      </c>
      <c r="H18" s="18" t="s">
        <v>666</v>
      </c>
    </row>
    <row r="19" spans="2:8" x14ac:dyDescent="0.45">
      <c r="B19" s="106">
        <v>117</v>
      </c>
      <c r="C19" s="23">
        <v>44467</v>
      </c>
      <c r="D19" s="109">
        <v>0.70918981481372612</v>
      </c>
      <c r="E19" s="24" t="s">
        <v>54</v>
      </c>
      <c r="F19" s="26" t="s">
        <v>664</v>
      </c>
      <c r="H19" s="18" t="s">
        <v>667</v>
      </c>
    </row>
    <row r="20" spans="2:8" x14ac:dyDescent="0.45">
      <c r="B20" s="106">
        <v>116</v>
      </c>
      <c r="C20" s="23">
        <v>44467</v>
      </c>
      <c r="D20" s="109">
        <v>0.47929398147971369</v>
      </c>
      <c r="E20" s="24" t="s">
        <v>54</v>
      </c>
      <c r="F20" s="25" t="s">
        <v>659</v>
      </c>
    </row>
    <row r="21" spans="2:8" x14ac:dyDescent="0.45">
      <c r="B21" s="106">
        <v>115</v>
      </c>
      <c r="C21" s="23">
        <v>44467</v>
      </c>
      <c r="D21" s="109">
        <v>0.46600694444350665</v>
      </c>
      <c r="E21" s="24" t="s">
        <v>54</v>
      </c>
      <c r="F21" s="25" t="s">
        <v>657</v>
      </c>
      <c r="H21" s="17" t="s">
        <v>247</v>
      </c>
    </row>
    <row r="22" spans="2:8" x14ac:dyDescent="0.45">
      <c r="B22" s="106">
        <v>114</v>
      </c>
      <c r="C22" s="23">
        <v>44467</v>
      </c>
      <c r="D22" s="109">
        <v>0.42388888888672227</v>
      </c>
      <c r="E22" s="24" t="s">
        <v>54</v>
      </c>
      <c r="F22" s="25" t="s">
        <v>656</v>
      </c>
      <c r="H22" t="s">
        <v>248</v>
      </c>
    </row>
    <row r="23" spans="2:8" x14ac:dyDescent="0.45">
      <c r="B23" s="106">
        <v>113</v>
      </c>
      <c r="C23" s="23">
        <v>44466</v>
      </c>
      <c r="D23" s="109">
        <v>0.80304398148291511</v>
      </c>
      <c r="E23" s="24" t="s">
        <v>54</v>
      </c>
      <c r="F23" s="25" t="s">
        <v>655</v>
      </c>
      <c r="H23" s="18" t="s">
        <v>249</v>
      </c>
    </row>
    <row r="24" spans="2:8" x14ac:dyDescent="0.45">
      <c r="B24" s="106">
        <v>112</v>
      </c>
      <c r="C24" s="23">
        <v>44466</v>
      </c>
      <c r="D24" s="109">
        <v>0.78805555555300089</v>
      </c>
      <c r="E24" s="24" t="s">
        <v>54</v>
      </c>
      <c r="F24" s="25" t="s">
        <v>652</v>
      </c>
      <c r="H24" t="s">
        <v>250</v>
      </c>
    </row>
    <row r="25" spans="2:8" x14ac:dyDescent="0.45">
      <c r="B25" s="106">
        <v>111</v>
      </c>
      <c r="C25" s="23">
        <v>44466</v>
      </c>
      <c r="D25" s="109">
        <v>0.76920138888817746</v>
      </c>
      <c r="E25" s="24" t="s">
        <v>54</v>
      </c>
      <c r="F25" s="25" t="s">
        <v>652</v>
      </c>
      <c r="H25" s="18" t="s">
        <v>251</v>
      </c>
    </row>
    <row r="26" spans="2:8" x14ac:dyDescent="0.45">
      <c r="B26" s="106">
        <v>110</v>
      </c>
      <c r="C26" s="23">
        <v>44466</v>
      </c>
      <c r="D26" s="109">
        <v>0.729178240741021</v>
      </c>
      <c r="E26" s="24" t="s">
        <v>54</v>
      </c>
      <c r="F26" s="25" t="s">
        <v>652</v>
      </c>
      <c r="H26" t="s">
        <v>215</v>
      </c>
    </row>
    <row r="27" spans="2:8" x14ac:dyDescent="0.45">
      <c r="B27" s="106">
        <v>109</v>
      </c>
      <c r="C27" s="23">
        <v>44464</v>
      </c>
      <c r="D27" s="109">
        <v>0.815185185187147</v>
      </c>
      <c r="E27" s="24" t="s">
        <v>54</v>
      </c>
      <c r="F27" s="25" t="s">
        <v>646</v>
      </c>
      <c r="H27" s="18" t="s">
        <v>252</v>
      </c>
    </row>
    <row r="28" spans="2:8" x14ac:dyDescent="0.45">
      <c r="B28" s="106">
        <v>108</v>
      </c>
      <c r="C28" s="23">
        <v>44463</v>
      </c>
      <c r="D28" s="109">
        <v>0.73194444444379769</v>
      </c>
      <c r="E28" s="24" t="s">
        <v>54</v>
      </c>
      <c r="F28" s="26" t="s">
        <v>644</v>
      </c>
      <c r="H28" s="42" t="s">
        <v>254</v>
      </c>
    </row>
    <row r="29" spans="2:8" x14ac:dyDescent="0.45">
      <c r="B29" s="106">
        <v>107</v>
      </c>
      <c r="C29" s="23">
        <v>44463</v>
      </c>
      <c r="D29" s="109">
        <v>0.54521990740613546</v>
      </c>
      <c r="E29" s="24" t="s">
        <v>54</v>
      </c>
      <c r="F29" s="25" t="s">
        <v>641</v>
      </c>
      <c r="H29" t="s">
        <v>673</v>
      </c>
    </row>
    <row r="30" spans="2:8" x14ac:dyDescent="0.45">
      <c r="B30" s="106">
        <v>106</v>
      </c>
      <c r="C30" s="23">
        <v>44463</v>
      </c>
      <c r="D30" s="109">
        <v>0.5326273148166365</v>
      </c>
      <c r="E30" s="24" t="s">
        <v>54</v>
      </c>
      <c r="F30" s="25" t="s">
        <v>639</v>
      </c>
      <c r="H30" s="18" t="s">
        <v>672</v>
      </c>
    </row>
    <row r="31" spans="2:8" x14ac:dyDescent="0.45">
      <c r="B31" s="106">
        <v>105</v>
      </c>
      <c r="C31" s="23">
        <v>44463</v>
      </c>
      <c r="D31" s="109">
        <v>0.45555555555620231</v>
      </c>
      <c r="E31" s="24" t="s">
        <v>54</v>
      </c>
      <c r="F31" s="25" t="s">
        <v>638</v>
      </c>
    </row>
    <row r="32" spans="2:8" x14ac:dyDescent="0.45">
      <c r="B32" s="106">
        <v>104</v>
      </c>
      <c r="C32" s="23">
        <v>44462</v>
      </c>
      <c r="D32" s="109">
        <v>0.58405092592875008</v>
      </c>
      <c r="E32" s="24" t="s">
        <v>54</v>
      </c>
      <c r="F32" s="26" t="s">
        <v>637</v>
      </c>
      <c r="H32" s="17" t="s">
        <v>671</v>
      </c>
    </row>
    <row r="33" spans="2:8" x14ac:dyDescent="0.45">
      <c r="B33" s="106">
        <v>103</v>
      </c>
      <c r="C33" s="23">
        <v>44462</v>
      </c>
      <c r="D33" s="109">
        <v>0.55108796296553919</v>
      </c>
      <c r="E33" s="24" t="s">
        <v>54</v>
      </c>
      <c r="F33" s="25" t="s">
        <v>636</v>
      </c>
      <c r="H33" s="18" t="s">
        <v>670</v>
      </c>
    </row>
    <row r="34" spans="2:8" x14ac:dyDescent="0.45">
      <c r="B34" s="106">
        <v>102</v>
      </c>
      <c r="C34" s="23">
        <v>44462</v>
      </c>
      <c r="D34" s="109">
        <v>0.42077546296059154</v>
      </c>
      <c r="E34" s="24" t="s">
        <v>54</v>
      </c>
      <c r="F34" s="25" t="s">
        <v>635</v>
      </c>
    </row>
    <row r="35" spans="2:8" x14ac:dyDescent="0.45">
      <c r="B35" s="106">
        <v>101</v>
      </c>
      <c r="C35" s="23">
        <v>44461</v>
      </c>
      <c r="D35" s="109">
        <v>0.49896990740671754</v>
      </c>
      <c r="E35" s="24" t="s">
        <v>54</v>
      </c>
      <c r="F35" s="25" t="s">
        <v>634</v>
      </c>
      <c r="H35" s="17" t="s">
        <v>804</v>
      </c>
    </row>
    <row r="36" spans="2:8" x14ac:dyDescent="0.45">
      <c r="B36" s="106">
        <v>100</v>
      </c>
      <c r="C36" s="23">
        <v>44461</v>
      </c>
      <c r="D36" s="109">
        <v>0.49760416666686069</v>
      </c>
      <c r="E36" s="24" t="s">
        <v>54</v>
      </c>
      <c r="F36" s="25" t="s">
        <v>633</v>
      </c>
      <c r="H36" s="18" t="s">
        <v>781</v>
      </c>
    </row>
    <row r="37" spans="2:8" x14ac:dyDescent="0.45">
      <c r="B37" s="106">
        <v>99</v>
      </c>
      <c r="C37" s="23">
        <v>44460</v>
      </c>
      <c r="D37" s="109">
        <v>0.73570601851679385</v>
      </c>
      <c r="E37" s="24" t="s">
        <v>54</v>
      </c>
      <c r="F37" s="25" t="s">
        <v>624</v>
      </c>
    </row>
    <row r="38" spans="2:8" x14ac:dyDescent="0.45">
      <c r="B38" s="106">
        <v>98</v>
      </c>
      <c r="C38" s="23">
        <v>44460</v>
      </c>
      <c r="D38" s="109">
        <v>0.67214120370044839</v>
      </c>
      <c r="E38" s="24" t="s">
        <v>54</v>
      </c>
      <c r="F38" s="25" t="s">
        <v>623</v>
      </c>
      <c r="H38" s="17" t="s">
        <v>266</v>
      </c>
    </row>
    <row r="39" spans="2:8" x14ac:dyDescent="0.45">
      <c r="B39" s="106">
        <v>97</v>
      </c>
      <c r="C39" s="23">
        <v>44460</v>
      </c>
      <c r="D39" s="109">
        <v>0.66630787037138361</v>
      </c>
      <c r="E39" s="24" t="s">
        <v>54</v>
      </c>
      <c r="F39" s="25" t="s">
        <v>622</v>
      </c>
      <c r="H39" t="s">
        <v>267</v>
      </c>
    </row>
    <row r="40" spans="2:8" x14ac:dyDescent="0.45">
      <c r="B40" s="106">
        <v>96</v>
      </c>
      <c r="C40" s="23">
        <v>44460</v>
      </c>
      <c r="D40" s="109">
        <v>0.64231481481692754</v>
      </c>
      <c r="E40" s="24" t="s">
        <v>54</v>
      </c>
      <c r="F40" s="25" t="s">
        <v>621</v>
      </c>
      <c r="H40" t="s">
        <v>268</v>
      </c>
    </row>
    <row r="41" spans="2:8" x14ac:dyDescent="0.45">
      <c r="B41" s="106">
        <v>95</v>
      </c>
      <c r="C41" s="23">
        <v>44460</v>
      </c>
      <c r="D41" s="109">
        <v>0.61458333333575865</v>
      </c>
      <c r="E41" s="24" t="s">
        <v>54</v>
      </c>
      <c r="F41" s="26" t="s">
        <v>617</v>
      </c>
      <c r="H41" t="s">
        <v>269</v>
      </c>
    </row>
    <row r="42" spans="2:8" x14ac:dyDescent="0.45">
      <c r="B42" s="106">
        <v>94</v>
      </c>
      <c r="C42" s="23">
        <v>44460</v>
      </c>
      <c r="D42" s="109">
        <v>0.59408564814657439</v>
      </c>
      <c r="E42" s="24" t="s">
        <v>54</v>
      </c>
      <c r="F42" s="25" t="s">
        <v>616</v>
      </c>
      <c r="H42" t="s">
        <v>276</v>
      </c>
    </row>
    <row r="43" spans="2:8" x14ac:dyDescent="0.45">
      <c r="B43" s="106">
        <v>93</v>
      </c>
      <c r="C43" s="23">
        <v>44459</v>
      </c>
      <c r="D43" s="109">
        <v>0.74761574074364034</v>
      </c>
      <c r="E43" s="24" t="s">
        <v>54</v>
      </c>
      <c r="F43" s="25" t="s">
        <v>589</v>
      </c>
      <c r="H43" s="14" t="s">
        <v>274</v>
      </c>
    </row>
    <row r="44" spans="2:8" x14ac:dyDescent="0.45">
      <c r="B44" s="106">
        <v>92</v>
      </c>
      <c r="C44" s="23">
        <v>44459</v>
      </c>
      <c r="D44" s="109">
        <v>0.71629629629751435</v>
      </c>
      <c r="E44" s="24" t="s">
        <v>54</v>
      </c>
      <c r="F44" s="25" t="s">
        <v>615</v>
      </c>
      <c r="H44" t="s">
        <v>275</v>
      </c>
    </row>
    <row r="45" spans="2:8" x14ac:dyDescent="0.45">
      <c r="B45" s="106">
        <v>91</v>
      </c>
      <c r="C45" s="23">
        <v>44459</v>
      </c>
      <c r="D45" s="109">
        <v>0.64791666666860692</v>
      </c>
      <c r="E45" s="24" t="s">
        <v>54</v>
      </c>
      <c r="F45" s="25" t="s">
        <v>614</v>
      </c>
      <c r="H45" s="14" t="s">
        <v>270</v>
      </c>
    </row>
    <row r="46" spans="2:8" x14ac:dyDescent="0.45">
      <c r="B46" s="106">
        <v>90</v>
      </c>
      <c r="C46" s="23">
        <v>44459</v>
      </c>
      <c r="D46" s="109">
        <v>0.64268518518656492</v>
      </c>
      <c r="E46" s="24" t="s">
        <v>54</v>
      </c>
      <c r="F46" s="25" t="s">
        <v>613</v>
      </c>
      <c r="H46" t="s">
        <v>271</v>
      </c>
    </row>
    <row r="47" spans="2:8" x14ac:dyDescent="0.45">
      <c r="B47" s="106">
        <v>89</v>
      </c>
      <c r="C47" s="23">
        <v>44459</v>
      </c>
      <c r="D47" s="109">
        <v>0.60615740740468027</v>
      </c>
      <c r="E47" s="24" t="s">
        <v>54</v>
      </c>
      <c r="F47" s="25" t="s">
        <v>578</v>
      </c>
      <c r="H47" s="14" t="s">
        <v>603</v>
      </c>
    </row>
    <row r="48" spans="2:8" x14ac:dyDescent="0.45">
      <c r="B48" s="106">
        <v>88</v>
      </c>
      <c r="C48" s="23">
        <v>44459</v>
      </c>
      <c r="D48" s="109">
        <v>0.43152777777868323</v>
      </c>
      <c r="E48" s="24" t="s">
        <v>54</v>
      </c>
      <c r="F48" s="25" t="s">
        <v>612</v>
      </c>
    </row>
    <row r="49" spans="2:8" x14ac:dyDescent="0.45">
      <c r="B49" s="106">
        <v>87</v>
      </c>
      <c r="C49" s="23">
        <v>44459</v>
      </c>
      <c r="D49" s="109">
        <v>0.40533564814541023</v>
      </c>
      <c r="E49" s="24" t="s">
        <v>54</v>
      </c>
      <c r="F49" s="26" t="s">
        <v>610</v>
      </c>
      <c r="H49" s="17" t="s">
        <v>344</v>
      </c>
    </row>
    <row r="50" spans="2:8" x14ac:dyDescent="0.45">
      <c r="B50" s="106">
        <v>86</v>
      </c>
      <c r="C50" s="23">
        <v>44458</v>
      </c>
      <c r="D50" s="109">
        <v>0.80187499999738066</v>
      </c>
      <c r="E50" s="24" t="s">
        <v>54</v>
      </c>
      <c r="F50" s="26" t="s">
        <v>601</v>
      </c>
      <c r="H50" t="s">
        <v>345</v>
      </c>
    </row>
    <row r="51" spans="2:8" x14ac:dyDescent="0.45">
      <c r="B51" s="106">
        <v>85</v>
      </c>
      <c r="C51" s="23">
        <v>44458</v>
      </c>
      <c r="D51" s="109">
        <v>0.77153935185197042</v>
      </c>
      <c r="E51" s="24" t="s">
        <v>54</v>
      </c>
      <c r="F51" s="25" t="s">
        <v>600</v>
      </c>
      <c r="H51" t="s">
        <v>346</v>
      </c>
    </row>
    <row r="52" spans="2:8" x14ac:dyDescent="0.45">
      <c r="B52" s="106">
        <v>84</v>
      </c>
      <c r="C52" s="23">
        <v>44458</v>
      </c>
      <c r="D52" s="109">
        <v>0.690150462964084</v>
      </c>
      <c r="E52" s="24" t="s">
        <v>54</v>
      </c>
      <c r="F52" s="26" t="s">
        <v>598</v>
      </c>
    </row>
    <row r="53" spans="2:8" x14ac:dyDescent="0.45">
      <c r="B53" s="106">
        <v>83</v>
      </c>
      <c r="C53" s="23">
        <v>44458</v>
      </c>
      <c r="D53" s="109">
        <v>0.46993055555503815</v>
      </c>
      <c r="E53" s="24" t="s">
        <v>54</v>
      </c>
      <c r="F53" s="25" t="s">
        <v>597</v>
      </c>
      <c r="G53" s="35" t="str">
        <f t="array" aca="1" ref="G53:G68" ca="1">{"*";"*";"*";"*";"*";"*";"*";"*";"*";"*";"*";"*";"*";"*";"*";"*"}</f>
        <v>*</v>
      </c>
      <c r="H53" s="17" t="s">
        <v>506</v>
      </c>
    </row>
    <row r="54" spans="2:8" x14ac:dyDescent="0.45">
      <c r="B54" s="106">
        <v>82</v>
      </c>
      <c r="C54" s="23">
        <v>44458</v>
      </c>
      <c r="D54" s="109">
        <v>0.42821759259095415</v>
      </c>
      <c r="E54" s="24" t="s">
        <v>54</v>
      </c>
      <c r="F54" s="25" t="s">
        <v>596</v>
      </c>
      <c r="G54" s="35" t="str">
        <f ca="1"/>
        <v>*</v>
      </c>
      <c r="H54" t="s">
        <v>521</v>
      </c>
    </row>
    <row r="55" spans="2:8" x14ac:dyDescent="0.45">
      <c r="B55" s="106">
        <v>81</v>
      </c>
      <c r="C55" s="23">
        <v>44450</v>
      </c>
      <c r="D55" s="109">
        <v>0.47984953703416977</v>
      </c>
      <c r="E55" s="24" t="s">
        <v>54</v>
      </c>
      <c r="F55" s="25" t="s">
        <v>593</v>
      </c>
      <c r="G55" s="35" t="str">
        <f ca="1"/>
        <v>*</v>
      </c>
      <c r="H55" t="s">
        <v>507</v>
      </c>
    </row>
    <row r="56" spans="2:8" x14ac:dyDescent="0.45">
      <c r="B56" s="106">
        <v>80</v>
      </c>
      <c r="C56" s="23">
        <v>44450</v>
      </c>
      <c r="D56" s="109">
        <v>0.40421296295971842</v>
      </c>
      <c r="E56" s="24" t="s">
        <v>54</v>
      </c>
      <c r="F56" s="25" t="s">
        <v>595</v>
      </c>
      <c r="G56" s="35" t="str">
        <f ca="1"/>
        <v>*</v>
      </c>
      <c r="H56" t="s">
        <v>508</v>
      </c>
    </row>
    <row r="57" spans="2:8" x14ac:dyDescent="0.45">
      <c r="B57" s="106">
        <v>79</v>
      </c>
      <c r="C57" s="23">
        <v>44450</v>
      </c>
      <c r="D57" s="109">
        <v>0.39056712963065365</v>
      </c>
      <c r="E57" s="24" t="s">
        <v>54</v>
      </c>
      <c r="F57" s="25" t="s">
        <v>593</v>
      </c>
      <c r="G57" s="35" t="str">
        <f ca="1"/>
        <v>*</v>
      </c>
      <c r="H57" t="s">
        <v>509</v>
      </c>
    </row>
    <row r="58" spans="2:8" x14ac:dyDescent="0.45">
      <c r="B58" s="106">
        <v>78</v>
      </c>
      <c r="C58" s="23">
        <v>44448</v>
      </c>
      <c r="D58" s="109">
        <v>0.52339120370015735</v>
      </c>
      <c r="E58" s="24" t="s">
        <v>54</v>
      </c>
      <c r="F58" s="25" t="s">
        <v>592</v>
      </c>
      <c r="G58" s="35" t="str">
        <f ca="1"/>
        <v>*</v>
      </c>
      <c r="H58" t="s">
        <v>510</v>
      </c>
    </row>
    <row r="59" spans="2:8" x14ac:dyDescent="0.45">
      <c r="B59" s="106">
        <v>77</v>
      </c>
      <c r="C59" s="23">
        <v>44448</v>
      </c>
      <c r="D59" s="109">
        <v>0.43658564814541023</v>
      </c>
      <c r="E59" s="24" t="s">
        <v>54</v>
      </c>
      <c r="F59" s="25" t="s">
        <v>591</v>
      </c>
      <c r="G59" s="35" t="str">
        <f ca="1"/>
        <v>*</v>
      </c>
      <c r="H59" t="s">
        <v>511</v>
      </c>
    </row>
    <row r="60" spans="2:8" x14ac:dyDescent="0.45">
      <c r="B60" s="106">
        <v>76</v>
      </c>
      <c r="C60" s="23">
        <v>44448</v>
      </c>
      <c r="D60" s="109">
        <v>0.37820601851854008</v>
      </c>
      <c r="E60" s="24" t="s">
        <v>54</v>
      </c>
      <c r="F60" s="25" t="s">
        <v>590</v>
      </c>
      <c r="G60" s="35" t="str">
        <f ca="1"/>
        <v>*</v>
      </c>
      <c r="H60" t="s">
        <v>512</v>
      </c>
    </row>
    <row r="61" spans="2:8" x14ac:dyDescent="0.45">
      <c r="B61" s="106">
        <v>75</v>
      </c>
      <c r="C61" s="23">
        <v>44447</v>
      </c>
      <c r="D61" s="109">
        <v>0.79199074074131204</v>
      </c>
      <c r="E61" s="24" t="s">
        <v>54</v>
      </c>
      <c r="F61" s="26" t="s">
        <v>589</v>
      </c>
      <c r="G61" s="35" t="str">
        <f ca="1"/>
        <v>*</v>
      </c>
      <c r="H61" t="s">
        <v>513</v>
      </c>
    </row>
    <row r="62" spans="2:8" x14ac:dyDescent="0.45">
      <c r="B62" s="106">
        <v>74</v>
      </c>
      <c r="C62" s="23">
        <v>44447</v>
      </c>
      <c r="D62" s="109">
        <v>0.38273148148437031</v>
      </c>
      <c r="E62" s="24" t="s">
        <v>54</v>
      </c>
      <c r="F62" s="25" t="s">
        <v>588</v>
      </c>
      <c r="G62" s="35" t="str">
        <f ca="1"/>
        <v>*</v>
      </c>
      <c r="H62" t="s">
        <v>514</v>
      </c>
    </row>
    <row r="63" spans="2:8" x14ac:dyDescent="0.45">
      <c r="B63" s="106">
        <v>73</v>
      </c>
      <c r="C63" s="23">
        <v>44446</v>
      </c>
      <c r="D63" s="109">
        <v>0.57453703703504289</v>
      </c>
      <c r="E63" s="24" t="s">
        <v>54</v>
      </c>
      <c r="F63" s="25" t="s">
        <v>586</v>
      </c>
      <c r="G63" s="35" t="str">
        <f ca="1"/>
        <v>*</v>
      </c>
      <c r="H63" t="s">
        <v>515</v>
      </c>
    </row>
    <row r="64" spans="2:8" x14ac:dyDescent="0.45">
      <c r="B64" s="106">
        <v>72</v>
      </c>
      <c r="C64" s="23">
        <v>44446</v>
      </c>
      <c r="D64" s="109">
        <v>0.474016203705105</v>
      </c>
      <c r="E64" s="24" t="s">
        <v>54</v>
      </c>
      <c r="F64" s="26" t="s">
        <v>585</v>
      </c>
      <c r="G64" s="35" t="str">
        <f ca="1"/>
        <v>*</v>
      </c>
      <c r="H64" t="s">
        <v>516</v>
      </c>
    </row>
    <row r="65" spans="2:8" x14ac:dyDescent="0.45">
      <c r="B65" s="106">
        <v>71</v>
      </c>
      <c r="C65" s="23">
        <v>44445</v>
      </c>
      <c r="D65" s="109">
        <v>0.599050925928168</v>
      </c>
      <c r="E65" s="24" t="s">
        <v>54</v>
      </c>
      <c r="F65" s="25" t="s">
        <v>584</v>
      </c>
      <c r="G65" s="35" t="str">
        <f ca="1"/>
        <v>*</v>
      </c>
      <c r="H65" t="s">
        <v>517</v>
      </c>
    </row>
    <row r="66" spans="2:8" x14ac:dyDescent="0.45">
      <c r="B66" s="106">
        <v>70</v>
      </c>
      <c r="C66" s="23">
        <v>44444</v>
      </c>
      <c r="D66" s="109">
        <v>0.35259259259328246</v>
      </c>
      <c r="E66" s="24" t="s">
        <v>54</v>
      </c>
      <c r="F66" s="25" t="s">
        <v>583</v>
      </c>
      <c r="G66" s="35" t="str">
        <f ca="1"/>
        <v>*</v>
      </c>
      <c r="H66" t="s">
        <v>518</v>
      </c>
    </row>
    <row r="67" spans="2:8" x14ac:dyDescent="0.45">
      <c r="B67" s="106">
        <v>69</v>
      </c>
      <c r="C67" s="23">
        <v>44442</v>
      </c>
      <c r="D67" s="109">
        <v>0.38805555555882165</v>
      </c>
      <c r="E67" s="24" t="s">
        <v>54</v>
      </c>
      <c r="F67" s="25" t="s">
        <v>582</v>
      </c>
      <c r="G67" s="35" t="str">
        <f ca="1"/>
        <v>*</v>
      </c>
      <c r="H67" t="s">
        <v>519</v>
      </c>
    </row>
    <row r="68" spans="2:8" x14ac:dyDescent="0.45">
      <c r="B68" s="106">
        <v>68</v>
      </c>
      <c r="C68" s="23">
        <v>44441</v>
      </c>
      <c r="D68" s="109">
        <v>0.77039351851999527</v>
      </c>
      <c r="E68" s="24" t="s">
        <v>54</v>
      </c>
      <c r="F68" s="25" t="s">
        <v>579</v>
      </c>
      <c r="G68" s="35" t="str">
        <f ca="1"/>
        <v>*</v>
      </c>
      <c r="H68" t="s">
        <v>520</v>
      </c>
    </row>
    <row r="69" spans="2:8" x14ac:dyDescent="0.45">
      <c r="B69" s="106">
        <v>67</v>
      </c>
      <c r="C69" s="23">
        <v>44441</v>
      </c>
      <c r="D69" s="109">
        <v>0.73449074073869269</v>
      </c>
      <c r="E69" s="24" t="s">
        <v>54</v>
      </c>
      <c r="F69" s="25" t="s">
        <v>578</v>
      </c>
    </row>
    <row r="70" spans="2:8" x14ac:dyDescent="0.45">
      <c r="B70" s="106">
        <v>66</v>
      </c>
      <c r="C70" s="23">
        <v>44441</v>
      </c>
      <c r="D70" s="109">
        <v>0.40944444444176042</v>
      </c>
      <c r="E70" s="24" t="s">
        <v>54</v>
      </c>
      <c r="F70" s="25" t="s">
        <v>577</v>
      </c>
    </row>
    <row r="71" spans="2:8" x14ac:dyDescent="0.45">
      <c r="B71" s="106">
        <v>65</v>
      </c>
      <c r="C71" s="23">
        <v>44441</v>
      </c>
      <c r="D71" s="109">
        <v>0.39550925925868796</v>
      </c>
      <c r="E71" s="24" t="s">
        <v>54</v>
      </c>
      <c r="F71" s="25" t="s">
        <v>576</v>
      </c>
    </row>
    <row r="72" spans="2:8" x14ac:dyDescent="0.45">
      <c r="B72" s="106">
        <v>64</v>
      </c>
      <c r="C72" s="23">
        <v>44440</v>
      </c>
      <c r="D72" s="109">
        <v>0.75807870370044839</v>
      </c>
      <c r="E72" s="24" t="s">
        <v>54</v>
      </c>
      <c r="F72" s="25" t="s">
        <v>575</v>
      </c>
    </row>
    <row r="73" spans="2:8" x14ac:dyDescent="0.45">
      <c r="B73" s="106">
        <v>63</v>
      </c>
      <c r="C73" s="23">
        <v>44440</v>
      </c>
      <c r="D73" s="109">
        <v>0.69891203703446081</v>
      </c>
      <c r="E73" s="24" t="s">
        <v>54</v>
      </c>
      <c r="F73" s="25" t="s">
        <v>574</v>
      </c>
    </row>
    <row r="74" spans="2:8" x14ac:dyDescent="0.45">
      <c r="B74" s="106">
        <v>62</v>
      </c>
      <c r="C74" s="23">
        <v>44440</v>
      </c>
      <c r="D74" s="109">
        <v>0.67539351851883112</v>
      </c>
      <c r="E74" s="24" t="s">
        <v>54</v>
      </c>
      <c r="F74" s="25" t="s">
        <v>573</v>
      </c>
    </row>
    <row r="75" spans="2:8" x14ac:dyDescent="0.45">
      <c r="B75" s="106">
        <v>61</v>
      </c>
      <c r="C75" s="23">
        <v>44440</v>
      </c>
      <c r="D75" s="109">
        <v>0.64565972222044365</v>
      </c>
      <c r="E75" s="24" t="s">
        <v>54</v>
      </c>
      <c r="F75" s="25" t="s">
        <v>572</v>
      </c>
    </row>
    <row r="76" spans="2:8" x14ac:dyDescent="0.45">
      <c r="B76" s="106">
        <v>60</v>
      </c>
      <c r="C76" s="23">
        <v>44440</v>
      </c>
      <c r="D76" s="109">
        <v>0.64527777778130258</v>
      </c>
      <c r="E76" s="24" t="s">
        <v>54</v>
      </c>
      <c r="F76" s="25" t="s">
        <v>571</v>
      </c>
    </row>
    <row r="77" spans="2:8" x14ac:dyDescent="0.45">
      <c r="B77" s="106">
        <v>59</v>
      </c>
      <c r="C77" s="23">
        <v>44440</v>
      </c>
      <c r="D77" s="109">
        <v>0.44094907407270512</v>
      </c>
      <c r="E77" s="24" t="s">
        <v>54</v>
      </c>
      <c r="F77" s="25" t="s">
        <v>569</v>
      </c>
    </row>
    <row r="78" spans="2:8" x14ac:dyDescent="0.45">
      <c r="B78" s="106">
        <v>58</v>
      </c>
      <c r="C78" s="23">
        <v>44439</v>
      </c>
      <c r="D78" s="109">
        <v>0.41174768518249039</v>
      </c>
      <c r="E78" s="24" t="s">
        <v>54</v>
      </c>
      <c r="F78" s="25" t="s">
        <v>560</v>
      </c>
    </row>
    <row r="79" spans="2:8" x14ac:dyDescent="0.45">
      <c r="B79" s="106">
        <v>57</v>
      </c>
      <c r="C79" s="23">
        <v>44438</v>
      </c>
      <c r="D79" s="109">
        <v>0.81614583333430346</v>
      </c>
      <c r="E79" s="24" t="s">
        <v>54</v>
      </c>
      <c r="F79" s="25" t="s">
        <v>57</v>
      </c>
    </row>
    <row r="80" spans="2:8" x14ac:dyDescent="0.45">
      <c r="B80" s="106">
        <v>56</v>
      </c>
      <c r="C80" s="23">
        <v>44438</v>
      </c>
      <c r="D80" s="109">
        <v>0.77097222222073469</v>
      </c>
      <c r="E80" s="24" t="s">
        <v>54</v>
      </c>
      <c r="F80" s="25" t="s">
        <v>544</v>
      </c>
    </row>
    <row r="81" spans="2:6" x14ac:dyDescent="0.45">
      <c r="B81" s="106">
        <v>55</v>
      </c>
      <c r="C81" s="23">
        <v>44438</v>
      </c>
      <c r="D81" s="109">
        <v>0.5741319444423425</v>
      </c>
      <c r="E81" s="24" t="s">
        <v>54</v>
      </c>
      <c r="F81" s="25" t="s">
        <v>540</v>
      </c>
    </row>
    <row r="82" spans="2:6" x14ac:dyDescent="0.45">
      <c r="B82" s="106">
        <v>54</v>
      </c>
      <c r="C82" s="23">
        <v>44438</v>
      </c>
      <c r="D82" s="109">
        <v>0.32952546296291985</v>
      </c>
      <c r="E82" s="24" t="s">
        <v>54</v>
      </c>
      <c r="F82" s="25" t="s">
        <v>505</v>
      </c>
    </row>
    <row r="83" spans="2:6" x14ac:dyDescent="0.45">
      <c r="B83" s="106">
        <v>53</v>
      </c>
      <c r="C83" s="23">
        <v>44436</v>
      </c>
      <c r="D83" s="109">
        <v>0.65918981481809169</v>
      </c>
      <c r="E83" s="24" t="s">
        <v>54</v>
      </c>
      <c r="F83" s="25" t="s">
        <v>373</v>
      </c>
    </row>
    <row r="84" spans="2:6" x14ac:dyDescent="0.45">
      <c r="B84" s="106">
        <v>52</v>
      </c>
      <c r="C84" s="23">
        <v>44435</v>
      </c>
      <c r="D84" s="109">
        <v>0.85357638888672227</v>
      </c>
      <c r="E84" s="24" t="s">
        <v>54</v>
      </c>
      <c r="F84" s="26" t="s">
        <v>351</v>
      </c>
    </row>
    <row r="85" spans="2:6" x14ac:dyDescent="0.45">
      <c r="B85" s="106">
        <v>51</v>
      </c>
      <c r="C85" s="23">
        <v>44434</v>
      </c>
      <c r="D85" s="109">
        <v>0.80643518518627388</v>
      </c>
      <c r="E85" s="24" t="s">
        <v>54</v>
      </c>
      <c r="F85" s="25" t="s">
        <v>343</v>
      </c>
    </row>
    <row r="86" spans="2:6" x14ac:dyDescent="0.45">
      <c r="B86" s="106">
        <v>50</v>
      </c>
      <c r="C86" s="23">
        <v>44434</v>
      </c>
      <c r="D86" s="109">
        <v>0.80153935185080627</v>
      </c>
      <c r="E86" s="24" t="s">
        <v>54</v>
      </c>
      <c r="F86" s="25" t="s">
        <v>342</v>
      </c>
    </row>
    <row r="87" spans="2:6" x14ac:dyDescent="0.45">
      <c r="B87" s="106">
        <v>49</v>
      </c>
      <c r="C87" s="23">
        <v>44434</v>
      </c>
      <c r="D87" s="109">
        <v>0.77059027777431766</v>
      </c>
      <c r="E87" s="24" t="s">
        <v>54</v>
      </c>
      <c r="F87" s="25" t="s">
        <v>341</v>
      </c>
    </row>
    <row r="88" spans="2:6" x14ac:dyDescent="0.45">
      <c r="B88" s="106">
        <v>48</v>
      </c>
      <c r="C88" s="23">
        <v>44434</v>
      </c>
      <c r="D88" s="109">
        <v>0.57442129629635019</v>
      </c>
      <c r="E88" s="24" t="s">
        <v>54</v>
      </c>
      <c r="F88" s="26" t="s">
        <v>340</v>
      </c>
    </row>
    <row r="89" spans="2:6" x14ac:dyDescent="0.45">
      <c r="B89" s="106">
        <v>47</v>
      </c>
      <c r="C89" s="23">
        <v>44434</v>
      </c>
      <c r="D89" s="109">
        <v>0.57239583333284827</v>
      </c>
      <c r="E89" s="24" t="s">
        <v>54</v>
      </c>
      <c r="F89" s="25" t="s">
        <v>328</v>
      </c>
    </row>
    <row r="90" spans="2:6" x14ac:dyDescent="0.45">
      <c r="B90" s="106">
        <v>46</v>
      </c>
      <c r="C90" s="23">
        <v>44433</v>
      </c>
      <c r="D90" s="109">
        <v>1.0671296295186039E-2</v>
      </c>
      <c r="E90" s="24" t="s">
        <v>54</v>
      </c>
      <c r="F90" s="25" t="s">
        <v>309</v>
      </c>
    </row>
    <row r="91" spans="2:6" x14ac:dyDescent="0.45">
      <c r="B91" s="106">
        <v>45</v>
      </c>
      <c r="C91" s="23">
        <v>44432</v>
      </c>
      <c r="D91" s="109">
        <v>0.82049768518481869</v>
      </c>
      <c r="E91" s="24" t="s">
        <v>54</v>
      </c>
      <c r="F91" s="25" t="s">
        <v>301</v>
      </c>
    </row>
    <row r="92" spans="2:6" x14ac:dyDescent="0.45">
      <c r="B92" s="106">
        <v>44</v>
      </c>
      <c r="C92" s="23">
        <v>44432</v>
      </c>
      <c r="D92" s="109">
        <v>0.799525462964084</v>
      </c>
      <c r="E92" s="24" t="s">
        <v>54</v>
      </c>
      <c r="F92" s="26" t="s">
        <v>296</v>
      </c>
    </row>
    <row r="93" spans="2:6" x14ac:dyDescent="0.45">
      <c r="B93" s="106">
        <v>43</v>
      </c>
      <c r="C93" s="23">
        <v>44432</v>
      </c>
      <c r="D93" s="109">
        <v>0.43258101851824904</v>
      </c>
      <c r="E93" s="24" t="s">
        <v>54</v>
      </c>
      <c r="F93" s="25" t="s">
        <v>287</v>
      </c>
    </row>
    <row r="94" spans="2:6" x14ac:dyDescent="0.45">
      <c r="B94" s="106">
        <v>42</v>
      </c>
      <c r="C94" s="23">
        <v>44432</v>
      </c>
      <c r="D94" s="109">
        <v>0.40347222222044365</v>
      </c>
      <c r="E94" s="24" t="s">
        <v>54</v>
      </c>
      <c r="F94" s="25" t="s">
        <v>286</v>
      </c>
    </row>
    <row r="95" spans="2:6" x14ac:dyDescent="0.45">
      <c r="B95" s="106">
        <v>41</v>
      </c>
      <c r="C95" s="23">
        <v>44429</v>
      </c>
      <c r="D95" s="109">
        <v>0.79307870370394085</v>
      </c>
      <c r="E95" s="24" t="s">
        <v>54</v>
      </c>
      <c r="F95" s="25" t="s">
        <v>273</v>
      </c>
    </row>
    <row r="96" spans="2:6" x14ac:dyDescent="0.45">
      <c r="B96" s="106">
        <v>40</v>
      </c>
      <c r="C96" s="23">
        <v>44429</v>
      </c>
      <c r="D96" s="109">
        <v>0.49694444444321562</v>
      </c>
      <c r="E96" s="24" t="s">
        <v>54</v>
      </c>
      <c r="F96" s="25" t="s">
        <v>272</v>
      </c>
    </row>
    <row r="97" spans="2:6" x14ac:dyDescent="0.45">
      <c r="B97" s="106">
        <v>39</v>
      </c>
      <c r="C97" s="23">
        <v>44428</v>
      </c>
      <c r="D97" s="109">
        <v>0.52388888888526708</v>
      </c>
      <c r="E97" s="24" t="s">
        <v>54</v>
      </c>
      <c r="F97" s="25" t="s">
        <v>255</v>
      </c>
    </row>
    <row r="98" spans="2:6" x14ac:dyDescent="0.45">
      <c r="B98" s="106">
        <v>38</v>
      </c>
      <c r="C98" s="23">
        <v>44428</v>
      </c>
      <c r="D98" s="109">
        <v>0.37546296296204673</v>
      </c>
      <c r="E98" s="24" t="s">
        <v>54</v>
      </c>
      <c r="F98" s="25" t="s">
        <v>253</v>
      </c>
    </row>
    <row r="99" spans="2:6" x14ac:dyDescent="0.45">
      <c r="B99" s="106">
        <v>37</v>
      </c>
      <c r="C99" s="23">
        <v>44427</v>
      </c>
      <c r="D99" s="109">
        <v>0.80869212962716119</v>
      </c>
      <c r="E99" s="24" t="s">
        <v>54</v>
      </c>
      <c r="F99" s="25" t="s">
        <v>245</v>
      </c>
    </row>
    <row r="100" spans="2:6" x14ac:dyDescent="0.45">
      <c r="B100" s="106">
        <v>36</v>
      </c>
      <c r="C100" s="23">
        <v>44427</v>
      </c>
      <c r="D100" s="109">
        <v>0.74518518518743804</v>
      </c>
      <c r="E100" s="24" t="s">
        <v>54</v>
      </c>
      <c r="F100" s="25" t="s">
        <v>244</v>
      </c>
    </row>
    <row r="101" spans="2:6" x14ac:dyDescent="0.45">
      <c r="B101" s="106">
        <v>35</v>
      </c>
      <c r="C101" s="23">
        <v>44427</v>
      </c>
      <c r="D101" s="109">
        <v>0.51920138888817746</v>
      </c>
      <c r="E101" s="24" t="s">
        <v>54</v>
      </c>
      <c r="F101" s="25" t="s">
        <v>238</v>
      </c>
    </row>
    <row r="102" spans="2:6" x14ac:dyDescent="0.45">
      <c r="B102" s="106">
        <v>34</v>
      </c>
      <c r="C102" s="23">
        <v>44426</v>
      </c>
      <c r="D102" s="109">
        <v>0.84697916666482342</v>
      </c>
      <c r="E102" s="24" t="s">
        <v>54</v>
      </c>
      <c r="F102" s="25" t="s">
        <v>231</v>
      </c>
    </row>
    <row r="103" spans="2:6" x14ac:dyDescent="0.45">
      <c r="B103" s="106">
        <v>33</v>
      </c>
      <c r="C103" s="23">
        <v>44426</v>
      </c>
      <c r="D103" s="109">
        <v>0.84443287036992842</v>
      </c>
      <c r="E103" s="24" t="s">
        <v>54</v>
      </c>
      <c r="F103" s="25" t="s">
        <v>230</v>
      </c>
    </row>
    <row r="104" spans="2:6" x14ac:dyDescent="0.45">
      <c r="B104" s="106">
        <v>32</v>
      </c>
      <c r="C104" s="23">
        <v>44424</v>
      </c>
      <c r="D104" s="109">
        <v>0.93637731481430819</v>
      </c>
      <c r="E104" s="24" t="s">
        <v>54</v>
      </c>
      <c r="F104" s="26" t="s">
        <v>224</v>
      </c>
    </row>
    <row r="105" spans="2:6" x14ac:dyDescent="0.45">
      <c r="B105" s="106">
        <v>31</v>
      </c>
      <c r="C105" s="23">
        <v>44424</v>
      </c>
      <c r="D105" s="109">
        <v>0.49105324073752854</v>
      </c>
      <c r="E105" s="24" t="s">
        <v>54</v>
      </c>
      <c r="F105" s="25" t="s">
        <v>223</v>
      </c>
    </row>
    <row r="106" spans="2:6" x14ac:dyDescent="0.45">
      <c r="B106" s="106">
        <v>30</v>
      </c>
      <c r="C106" s="23">
        <v>44423</v>
      </c>
      <c r="D106" s="109">
        <v>0.49593750000349246</v>
      </c>
      <c r="E106" s="24" t="s">
        <v>54</v>
      </c>
      <c r="F106" s="25" t="s">
        <v>105</v>
      </c>
    </row>
    <row r="107" spans="2:6" x14ac:dyDescent="0.45">
      <c r="B107" s="106">
        <v>29</v>
      </c>
      <c r="C107" s="23">
        <v>44423</v>
      </c>
      <c r="D107" s="109">
        <v>0.437638888892252</v>
      </c>
      <c r="E107" s="24" t="s">
        <v>54</v>
      </c>
      <c r="F107" s="25" t="s">
        <v>55</v>
      </c>
    </row>
    <row r="108" spans="2:6" x14ac:dyDescent="0.45">
      <c r="B108" s="106">
        <v>28</v>
      </c>
      <c r="C108" s="23">
        <v>44423</v>
      </c>
      <c r="D108" s="109">
        <v>0.33465277777577285</v>
      </c>
      <c r="E108" s="24" t="s">
        <v>54</v>
      </c>
      <c r="F108" s="25" t="s">
        <v>56</v>
      </c>
    </row>
    <row r="109" spans="2:6" x14ac:dyDescent="0.45">
      <c r="B109" s="106">
        <v>27</v>
      </c>
      <c r="C109" s="23">
        <v>44421</v>
      </c>
      <c r="D109" s="109">
        <v>0.84150462962861639</v>
      </c>
      <c r="E109" s="24" t="s">
        <v>54</v>
      </c>
      <c r="F109" s="25" t="s">
        <v>57</v>
      </c>
    </row>
    <row r="110" spans="2:6" x14ac:dyDescent="0.45">
      <c r="B110" s="106">
        <v>26</v>
      </c>
      <c r="C110" s="23">
        <v>44421</v>
      </c>
      <c r="D110" s="109">
        <v>0.83098379629518604</v>
      </c>
      <c r="E110" s="24" t="s">
        <v>54</v>
      </c>
      <c r="F110" s="25" t="s">
        <v>58</v>
      </c>
    </row>
    <row r="111" spans="2:6" x14ac:dyDescent="0.45">
      <c r="B111" s="106">
        <v>25</v>
      </c>
      <c r="C111" s="23">
        <v>44421</v>
      </c>
      <c r="D111" s="109">
        <v>0.73097222221986158</v>
      </c>
      <c r="E111" s="24" t="s">
        <v>54</v>
      </c>
      <c r="F111" s="25" t="s">
        <v>59</v>
      </c>
    </row>
    <row r="112" spans="2:6" x14ac:dyDescent="0.45">
      <c r="B112" s="106">
        <v>24</v>
      </c>
      <c r="C112" s="23">
        <v>44421</v>
      </c>
      <c r="D112" s="109">
        <v>0.71106481481547235</v>
      </c>
      <c r="E112" s="24" t="s">
        <v>54</v>
      </c>
      <c r="F112" s="25" t="s">
        <v>60</v>
      </c>
    </row>
    <row r="113" spans="2:6" x14ac:dyDescent="0.45">
      <c r="B113" s="106">
        <v>23</v>
      </c>
      <c r="C113" s="23">
        <v>44420</v>
      </c>
      <c r="D113" s="109">
        <v>0.80428240740729962</v>
      </c>
      <c r="E113" s="24" t="s">
        <v>54</v>
      </c>
      <c r="F113" s="25" t="s">
        <v>61</v>
      </c>
    </row>
    <row r="114" spans="2:6" x14ac:dyDescent="0.45">
      <c r="B114" s="106">
        <v>22</v>
      </c>
      <c r="C114" s="23">
        <v>44420</v>
      </c>
      <c r="D114" s="109">
        <v>0.74781249999796273</v>
      </c>
      <c r="E114" s="24" t="s">
        <v>54</v>
      </c>
      <c r="F114" s="26" t="s">
        <v>62</v>
      </c>
    </row>
    <row r="115" spans="2:6" x14ac:dyDescent="0.45">
      <c r="B115" s="106">
        <v>21</v>
      </c>
      <c r="C115" s="23">
        <v>44419</v>
      </c>
      <c r="D115" s="109">
        <v>0.98854166666569654</v>
      </c>
      <c r="E115" s="24" t="s">
        <v>54</v>
      </c>
      <c r="F115" s="25" t="s">
        <v>63</v>
      </c>
    </row>
    <row r="116" spans="2:6" x14ac:dyDescent="0.45">
      <c r="B116" s="106">
        <v>20</v>
      </c>
      <c r="C116" s="23">
        <v>44419</v>
      </c>
      <c r="D116" s="109">
        <v>0.98135416666627862</v>
      </c>
      <c r="E116" s="24" t="s">
        <v>54</v>
      </c>
      <c r="F116" s="25" t="s">
        <v>64</v>
      </c>
    </row>
    <row r="117" spans="2:6" x14ac:dyDescent="0.45">
      <c r="B117" s="106">
        <v>19</v>
      </c>
      <c r="C117" s="23">
        <v>44419</v>
      </c>
      <c r="D117" s="109">
        <v>0.82271990740991896</v>
      </c>
      <c r="E117" s="24" t="s">
        <v>54</v>
      </c>
      <c r="F117" s="25" t="s">
        <v>65</v>
      </c>
    </row>
    <row r="118" spans="2:6" x14ac:dyDescent="0.45">
      <c r="B118" s="106">
        <v>18</v>
      </c>
      <c r="C118" s="23">
        <v>44419</v>
      </c>
      <c r="D118" s="109">
        <v>0.73975694444379769</v>
      </c>
      <c r="E118" s="24" t="s">
        <v>54</v>
      </c>
      <c r="F118" s="25" t="s">
        <v>66</v>
      </c>
    </row>
    <row r="119" spans="2:6" x14ac:dyDescent="0.45">
      <c r="B119" s="106">
        <v>17</v>
      </c>
      <c r="C119" s="23">
        <v>44419</v>
      </c>
      <c r="D119" s="109">
        <v>0.708356481482042</v>
      </c>
      <c r="E119" s="24" t="s">
        <v>54</v>
      </c>
      <c r="F119" s="25" t="s">
        <v>67</v>
      </c>
    </row>
    <row r="120" spans="2:6" x14ac:dyDescent="0.45">
      <c r="B120" s="106">
        <v>16</v>
      </c>
      <c r="C120" s="23">
        <v>44419</v>
      </c>
      <c r="D120" s="109">
        <v>0.51960648148087785</v>
      </c>
      <c r="E120" s="24" t="s">
        <v>54</v>
      </c>
      <c r="F120" s="25" t="s">
        <v>68</v>
      </c>
    </row>
    <row r="121" spans="2:6" x14ac:dyDescent="0.45">
      <c r="B121" s="106">
        <v>15</v>
      </c>
      <c r="C121" s="23">
        <v>44419</v>
      </c>
      <c r="D121" s="109">
        <v>0.49577546296495711</v>
      </c>
      <c r="E121" s="24" t="s">
        <v>54</v>
      </c>
      <c r="F121" s="26" t="s">
        <v>69</v>
      </c>
    </row>
    <row r="122" spans="2:6" x14ac:dyDescent="0.45">
      <c r="B122" s="106">
        <v>14</v>
      </c>
      <c r="C122" s="23">
        <v>44419</v>
      </c>
      <c r="D122" s="109">
        <v>0.49174768518423662</v>
      </c>
      <c r="E122" s="24" t="s">
        <v>54</v>
      </c>
      <c r="F122" s="25" t="s">
        <v>70</v>
      </c>
    </row>
    <row r="123" spans="2:6" x14ac:dyDescent="0.45">
      <c r="B123" s="106">
        <v>13</v>
      </c>
      <c r="C123" s="23">
        <v>44419</v>
      </c>
      <c r="D123" s="109">
        <v>0.49034722222131677</v>
      </c>
      <c r="E123" s="24" t="s">
        <v>54</v>
      </c>
      <c r="F123" s="25" t="s">
        <v>71</v>
      </c>
    </row>
    <row r="124" spans="2:6" x14ac:dyDescent="0.45">
      <c r="B124" s="106">
        <v>12</v>
      </c>
      <c r="C124" s="23">
        <v>44419</v>
      </c>
      <c r="D124" s="109">
        <v>0.48190972222073469</v>
      </c>
      <c r="E124" s="24" t="s">
        <v>54</v>
      </c>
      <c r="F124" s="25" t="s">
        <v>72</v>
      </c>
    </row>
    <row r="125" spans="2:6" x14ac:dyDescent="0.45">
      <c r="B125" s="106">
        <v>11</v>
      </c>
      <c r="C125" s="23">
        <v>44418</v>
      </c>
      <c r="D125" s="109">
        <v>0.95467592592467554</v>
      </c>
      <c r="E125" s="24" t="s">
        <v>54</v>
      </c>
      <c r="F125" s="26" t="s">
        <v>73</v>
      </c>
    </row>
    <row r="126" spans="2:6" x14ac:dyDescent="0.45">
      <c r="B126" s="106">
        <v>10</v>
      </c>
      <c r="C126" s="23">
        <v>44418</v>
      </c>
      <c r="D126" s="109">
        <v>0.73436342592322035</v>
      </c>
      <c r="E126" s="24" t="s">
        <v>54</v>
      </c>
      <c r="F126" s="26" t="s">
        <v>74</v>
      </c>
    </row>
    <row r="127" spans="2:6" x14ac:dyDescent="0.45">
      <c r="B127" s="106">
        <v>9</v>
      </c>
      <c r="C127" s="23">
        <v>44417</v>
      </c>
      <c r="D127" s="109">
        <v>0.54605324073781958</v>
      </c>
      <c r="E127" s="24" t="s">
        <v>54</v>
      </c>
      <c r="F127" s="25" t="s">
        <v>75</v>
      </c>
    </row>
    <row r="128" spans="2:6" x14ac:dyDescent="0.45">
      <c r="B128" s="106">
        <v>8</v>
      </c>
      <c r="C128" s="23">
        <v>44416</v>
      </c>
      <c r="D128" s="109">
        <v>0.54939814814861165</v>
      </c>
      <c r="E128" s="24" t="s">
        <v>54</v>
      </c>
      <c r="F128" s="25" t="s">
        <v>76</v>
      </c>
    </row>
    <row r="129" spans="2:6" x14ac:dyDescent="0.45">
      <c r="B129" s="106">
        <v>7</v>
      </c>
      <c r="C129" s="23">
        <v>44415</v>
      </c>
      <c r="D129" s="109">
        <v>0.96137731481576338</v>
      </c>
      <c r="E129" s="24" t="s">
        <v>54</v>
      </c>
      <c r="F129" s="25" t="s">
        <v>77</v>
      </c>
    </row>
    <row r="130" spans="2:6" x14ac:dyDescent="0.45">
      <c r="B130" s="106">
        <v>6</v>
      </c>
      <c r="C130" s="23">
        <v>44414</v>
      </c>
      <c r="D130" s="109">
        <v>0.66607638888672227</v>
      </c>
      <c r="E130" s="24" t="s">
        <v>54</v>
      </c>
      <c r="F130" s="26" t="s">
        <v>78</v>
      </c>
    </row>
    <row r="131" spans="2:6" x14ac:dyDescent="0.45">
      <c r="B131" s="106">
        <v>5</v>
      </c>
      <c r="C131" s="23">
        <v>44412</v>
      </c>
      <c r="D131" s="109">
        <v>0.34912037036701804</v>
      </c>
      <c r="E131" s="24" t="s">
        <v>54</v>
      </c>
      <c r="F131" s="26" t="s">
        <v>79</v>
      </c>
    </row>
    <row r="132" spans="2:6" x14ac:dyDescent="0.45">
      <c r="B132" s="106">
        <v>4</v>
      </c>
      <c r="C132" s="23">
        <v>44411</v>
      </c>
      <c r="D132" s="109">
        <v>0.37682870370190358</v>
      </c>
      <c r="E132" s="24" t="s">
        <v>54</v>
      </c>
      <c r="F132" s="25" t="s">
        <v>80</v>
      </c>
    </row>
    <row r="133" spans="2:6" x14ac:dyDescent="0.45">
      <c r="B133" s="106">
        <v>3</v>
      </c>
      <c r="C133" s="23">
        <v>44406</v>
      </c>
      <c r="D133" s="109">
        <v>0.59842592592758592</v>
      </c>
      <c r="E133" s="24" t="s">
        <v>54</v>
      </c>
      <c r="F133" s="25" t="s">
        <v>81</v>
      </c>
    </row>
    <row r="134" spans="2:6" x14ac:dyDescent="0.45">
      <c r="B134" s="106">
        <v>2</v>
      </c>
      <c r="C134" s="23">
        <v>44406</v>
      </c>
      <c r="D134" s="109">
        <v>0.57677083333692281</v>
      </c>
      <c r="E134" s="24" t="s">
        <v>54</v>
      </c>
      <c r="F134" s="26" t="s">
        <v>82</v>
      </c>
    </row>
    <row r="135" spans="2:6" x14ac:dyDescent="0.45">
      <c r="B135" s="27">
        <v>1</v>
      </c>
      <c r="C135" s="28">
        <v>44400</v>
      </c>
      <c r="D135" s="110">
        <v>0.58872685184906004</v>
      </c>
      <c r="E135" s="29" t="s">
        <v>54</v>
      </c>
      <c r="F135"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 ref="H36" r:id="rId15" xr:uid="{F0F822E3-13E9-43FF-AE81-A1E6D2BE803C}"/>
  </hyperlinks>
  <pageMargins left="0.7" right="0.7" top="0.75" bottom="0.75" header="0.3" footer="0.3"/>
  <pageSetup paperSize="9"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3073" r:id="rId19"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84</vt:i4>
      </vt:variant>
    </vt:vector>
  </HeadingPairs>
  <TitlesOfParts>
    <vt:vector size="100" baseType="lpstr">
      <vt:lpstr>Demo</vt:lpstr>
      <vt:lpstr>Col-by-col</vt:lpstr>
      <vt:lpstr>Test</vt:lpstr>
      <vt:lpstr>HiddenSheet</vt:lpstr>
      <vt:lpstr>TestResults</vt:lpstr>
      <vt:lpstr>Performance</vt:lpstr>
      <vt:lpstr>Performance (2)</vt:lpstr>
      <vt:lpstr>Performance (3)</vt:lpstr>
      <vt:lpstr>Performance (4)</vt:lpstr>
      <vt:lpstr>RegExp</vt:lpstr>
      <vt:lpstr>GIF</vt:lpstr>
      <vt:lpstr>GIF2</vt:lpstr>
      <vt:lpstr>GIF3</vt:lpstr>
      <vt:lpstr>NotRFC4180</vt:lpstr>
      <vt:lpstr>AdHoc</vt:lpstr>
      <vt:lpstr>Audit</vt:lpstr>
      <vt:lpstr>Test!CallToCSVRead</vt:lpstr>
      <vt:lpstr>'Col-by-col'!ConvertTypes</vt:lpstr>
      <vt:lpstr>NotRFC4180!CrashSymbol</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Test!NumFailed</vt:lpstr>
      <vt:lpstr>Test!NumPassed</vt:lpstr>
      <vt:lpstr>Test!NumSkipped</vt:lpstr>
      <vt:lpstr>Performance!ParserNames</vt:lpstr>
      <vt:lpstr>'Performance (4)'!ParserNames</vt:lpstr>
      <vt:lpstr>Performance!PasteResultsHere1</vt:lpstr>
      <vt:lpstr>'Performance (2)'!PasteResultsHere1</vt:lpstr>
      <vt:lpstr>'Performance (3)'!PasteResultsHere1</vt:lpstr>
      <vt:lpstr>'Performance (4)'!PasteResultsHere1</vt:lpstr>
      <vt:lpstr>Performance!PasteResultsHere2</vt:lpstr>
      <vt:lpstr>'Performance (2)'!PasteResultsHere2</vt:lpstr>
      <vt:lpstr>'Performance (3)'!PasteResultsHere2</vt:lpstr>
      <vt:lpstr>'Performance (4)'!PasteResultsHere2</vt:lpstr>
      <vt:lpstr>Performance!PasteResultsHere3</vt:lpstr>
      <vt:lpstr>'Performance (2)'!PasteResultsHere3</vt:lpstr>
      <vt:lpstr>'Performance (3)'!PasteResultsHere3</vt:lpstr>
      <vt:lpstr>'Performance (4)'!PasteResultsHere3</vt:lpstr>
      <vt:lpstr>Performance!PasteResultsHere4</vt:lpstr>
      <vt:lpstr>'Performance (2)'!PasteResultsHere4</vt:lpstr>
      <vt:lpstr>'Performance (3)'!PasteResultsHere4</vt:lpstr>
      <vt:lpstr>'Performance (4)'!PasteResultsHere4</vt:lpstr>
      <vt:lpstr>Performance!PasteResultsHere5</vt:lpstr>
      <vt:lpstr>'Performance (2)'!PasteResultsHere5</vt:lpstr>
      <vt:lpstr>'Performance (3)'!PasteResultsHere5</vt:lpstr>
      <vt:lpstr>'Performance (4)'!PasteResultsHere5</vt:lpstr>
      <vt:lpstr>Performance!PasteResultsHere6</vt:lpstr>
      <vt:lpstr>'Performance (2)'!PasteResultsHere6</vt:lpstr>
      <vt:lpstr>'Performance (3)'!PasteResultsHere6</vt:lpstr>
      <vt:lpstr>'Performance (4)'!PasteResultsHere6</vt:lpstr>
      <vt:lpstr>Performance!PasteResultsHere7</vt:lpstr>
      <vt:lpstr>'Performance (2)'!PasteResultsHere7</vt:lpstr>
      <vt:lpstr>'Performance (3)'!PasteResultsHere7</vt:lpstr>
      <vt:lpstr>'Performance (4)'!PasteResultsHere7</vt:lpstr>
      <vt:lpstr>Demo!QuoteAllStrings</vt:lpstr>
      <vt:lpstr>Test!RowNo</vt:lpstr>
      <vt:lpstr>Performance!rxNoNo</vt:lpstr>
      <vt:lpstr>'Performance (2)'!rxNoNo</vt:lpstr>
      <vt:lpstr>'Performance (3)'!rxNoNo</vt:lpstr>
      <vt:lpstr>'Performance (4)'!rxNoNo</vt:lpstr>
      <vt:lpstr>rxNoNo</vt:lpstr>
      <vt:lpstr>Performance!rxNoYes</vt:lpstr>
      <vt:lpstr>'Performance (2)'!rxNoYes</vt:lpstr>
      <vt:lpstr>'Performance (3)'!rxNoYes</vt:lpstr>
      <vt:lpstr>'Performance (4)'!rxNoYes</vt:lpstr>
      <vt:lpstr>rxNoYes</vt:lpstr>
      <vt:lpstr>Performance!rxYesNo</vt:lpstr>
      <vt:lpstr>'Performance (2)'!rxYesNo</vt:lpstr>
      <vt:lpstr>'Performance (3)'!rxYesNo</vt:lpstr>
      <vt:lpstr>'Performance (4)'!rxYesNo</vt:lpstr>
      <vt:lpstr>rxYesNo</vt:lpstr>
      <vt:lpstr>Performance!rxYesYes</vt:lpstr>
      <vt:lpstr>'Performance (2)'!rxYesYes</vt:lpstr>
      <vt:lpstr>'Performance (3)'!rxYesYes</vt:lpstr>
      <vt:lpstr>'Performance (4)'!rxYesYes</vt:lpstr>
      <vt:lpstr>rxYesYes</vt:lpstr>
      <vt:lpstr>Test!TestNo</vt:lpstr>
      <vt:lpstr>Test!TheVBACode</vt:lpstr>
      <vt:lpstr>Performance!TimeStamp</vt:lpstr>
      <vt:lpstr>'Performance (2)'!TimeStamp</vt:lpstr>
      <vt:lpstr>'Performance (3)'!TimeStamp</vt:lpstr>
      <vt:lpstr>'Performance (4)'!TimeStamp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2021-10-06T08:38:45Z</dcterms:modified>
</cp:coreProperties>
</file>