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0EF365FF-9CC6-4677-ABFA-B62311E2AC3D}" xr6:coauthVersionLast="47" xr6:coauthVersionMax="47" xr10:uidLastSave="{00000000-0000-0000-0000-000000000000}"/>
  <bookViews>
    <workbookView xWindow="-110" yWindow="-110" windowWidth="38620" windowHeight="21100"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Test!$B$15:$U$279</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78" i="4" l="1"/>
  <c r="O274"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O18" i="50" a="1"/>
  <c r="O21" i="50" a="1"/>
  <c r="O15" i="50" a="1"/>
  <c r="O9" i="50" a="1"/>
  <c r="O38" i="50" a="1"/>
  <c r="O43" i="50" a="1"/>
  <c r="O47" i="50" a="1"/>
  <c r="O42" i="50" a="1"/>
  <c r="O10" i="50" a="1"/>
  <c r="O37" i="50" a="1"/>
  <c r="O33" i="50" a="1"/>
  <c r="O41" i="50" a="1"/>
  <c r="O22" i="50" a="1"/>
  <c r="O11" i="50" a="1"/>
  <c r="O24" i="50" a="1"/>
  <c r="O12" i="50" a="1"/>
  <c r="O27" i="50" a="1"/>
  <c r="O25" i="50" a="1"/>
  <c r="O48" i="50" a="1"/>
  <c r="O14" i="50" a="1"/>
  <c r="O16" i="50" a="1"/>
  <c r="O52" i="50" a="1"/>
  <c r="O17" i="50" a="1"/>
  <c r="O19" i="50" a="1"/>
  <c r="O39" i="50" a="1"/>
  <c r="O28" i="50" a="1"/>
  <c r="O26" i="50" a="1"/>
  <c r="O51" i="50" a="1"/>
  <c r="O8" i="50" a="1"/>
  <c r="O31" i="50" a="1"/>
  <c r="O36" i="50" a="1"/>
  <c r="O29" i="50" a="1"/>
  <c r="O20" i="50" a="1"/>
  <c r="O32" i="50" a="1"/>
  <c r="O46" i="50" a="1"/>
  <c r="O40" i="50" a="1"/>
  <c r="O23" i="50" a="1"/>
  <c r="O13" i="50" a="1"/>
  <c r="O30" i="50" a="1"/>
  <c r="O48" i="50" l="1"/>
  <c r="O38" i="50"/>
  <c r="O28" i="50"/>
  <c r="O12" i="50"/>
  <c r="O47" i="50"/>
  <c r="O41" i="50"/>
  <c r="O37" i="50"/>
  <c r="O31" i="50"/>
  <c r="O27" i="50"/>
  <c r="O23" i="50"/>
  <c r="O19" i="50"/>
  <c r="O15" i="50"/>
  <c r="O11" i="50"/>
  <c r="O16" i="50"/>
  <c r="O42" i="50"/>
  <c r="O32" i="50"/>
  <c r="O24" i="50"/>
  <c r="O20"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53" i="50" a="1"/>
  <c r="O49" i="50" a="1"/>
  <c r="O50"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34" i="50" a="1"/>
  <c r="O35" i="50" a="1"/>
  <c r="O44" i="50" a="1"/>
  <c r="O45" i="50" a="1"/>
  <c r="O35" i="50" l="1"/>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Y15" i="4" a="1"/>
  <c r="B95" i="4" a="1"/>
  <c r="B198" i="4" a="1"/>
  <c r="B96" i="4" a="1"/>
  <c r="B196" i="4" a="1"/>
  <c r="B161" i="4" a="1"/>
  <c r="B93" i="4" a="1"/>
  <c r="B241" i="4" a="1"/>
  <c r="B42" i="4" a="1"/>
  <c r="B63" i="4" a="1"/>
  <c r="B208" i="4" a="1"/>
  <c r="B56" i="4" a="1"/>
  <c r="B20" i="4" a="1"/>
  <c r="B154" i="4" a="1"/>
  <c r="B232" i="4" a="1"/>
  <c r="B136" i="4" a="1"/>
  <c r="B150" i="4" a="1"/>
  <c r="B162" i="4" a="1"/>
  <c r="B229" i="4" a="1"/>
  <c r="B149" i="4" a="1"/>
  <c r="B194" i="4" a="1"/>
  <c r="B183" i="4" a="1"/>
  <c r="B178" i="4" a="1"/>
  <c r="B131" i="4" a="1"/>
  <c r="B113" i="4" a="1"/>
  <c r="B233" i="4" a="1"/>
  <c r="B37" i="4" a="1"/>
  <c r="B231" i="4" a="1"/>
  <c r="B123" i="4" a="1"/>
  <c r="B138" i="4" a="1"/>
  <c r="B152" i="4" a="1"/>
  <c r="B226" i="4" a="1"/>
  <c r="B223" i="4" a="1"/>
  <c r="B55" i="4" a="1"/>
  <c r="B117" i="4" a="1"/>
  <c r="B114" i="4" a="1"/>
  <c r="B97" i="4" a="1"/>
  <c r="B186" i="4" a="1"/>
  <c r="B193" i="4" a="1"/>
  <c r="B207" i="4" a="1"/>
  <c r="B210" i="4" a="1"/>
  <c r="B237" i="4" a="1"/>
  <c r="B73" i="4" a="1"/>
  <c r="B224" i="4" a="1"/>
  <c r="B24" i="4" a="1"/>
  <c r="B214" i="4" a="1"/>
  <c r="B165" i="4" a="1"/>
  <c r="B217" i="4" a="1"/>
  <c r="B59" i="4" a="1"/>
  <c r="B68" i="4" a="1"/>
  <c r="B127" i="4" a="1"/>
  <c r="B112" i="4" a="1"/>
  <c r="B50" i="4" a="1"/>
  <c r="B157" i="4" a="1"/>
  <c r="B170" i="4" a="1"/>
  <c r="B34" i="4" a="1"/>
  <c r="B185" i="4" a="1"/>
  <c r="B74" i="4" a="1"/>
  <c r="B77" i="4" a="1"/>
  <c r="B41" i="4" a="1"/>
  <c r="B92" i="4" a="1"/>
  <c r="B67" i="4" a="1"/>
  <c r="B190" i="4" a="1"/>
  <c r="B120" i="4" a="1"/>
  <c r="B17" i="4" a="1"/>
  <c r="B142" i="4" a="1"/>
  <c r="B94" i="4" a="1"/>
  <c r="B175" i="4" a="1"/>
  <c r="B75" i="4" a="1"/>
  <c r="B33" i="4" a="1"/>
  <c r="B158" i="4" a="1"/>
  <c r="B133" i="4" a="1"/>
  <c r="B219" i="4" a="1"/>
  <c r="B65" i="4" a="1"/>
  <c r="B238" i="4" a="1"/>
  <c r="B104" i="4" a="1"/>
  <c r="B187" i="4" a="1"/>
  <c r="B225" i="4" a="1"/>
  <c r="B140" i="4" a="1"/>
  <c r="B54" i="4" a="1"/>
  <c r="B163" i="4" a="1"/>
  <c r="B76" i="4" a="1"/>
  <c r="B201" i="4" a="1"/>
  <c r="B177" i="4" a="1"/>
  <c r="B155" i="4" a="1"/>
  <c r="B86" i="4" a="1"/>
  <c r="B69" i="4" a="1"/>
  <c r="B180" i="4" a="1"/>
  <c r="B21" i="4" a="1"/>
  <c r="B228" i="4" a="1"/>
  <c r="B15" i="4" a="1"/>
  <c r="B235" i="4" a="1"/>
  <c r="B122" i="4" a="1"/>
  <c r="B108" i="4" a="1"/>
  <c r="B218" i="4" a="1"/>
  <c r="B88" i="4" a="1"/>
  <c r="B179" i="4" a="1"/>
  <c r="B91" i="4" a="1"/>
  <c r="B135" i="4" a="1"/>
  <c r="B191" i="4" a="1"/>
  <c r="B182" i="4" a="1"/>
  <c r="B139" i="4" a="1"/>
  <c r="B125" i="4" a="1"/>
  <c r="B103" i="4" a="1"/>
  <c r="B126" i="4" a="1"/>
  <c r="B101" i="4" a="1"/>
  <c r="B206" i="4" a="1"/>
  <c r="B188" i="4" a="1"/>
  <c r="B145" i="4" a="1"/>
  <c r="B110" i="4" a="1"/>
  <c r="B204" i="4" a="1"/>
  <c r="B47" i="4" a="1"/>
  <c r="B181" i="4" a="1"/>
  <c r="B51" i="4" a="1"/>
  <c r="B84" i="4" a="1"/>
  <c r="B151" i="4" a="1"/>
  <c r="B32" i="4" a="1"/>
  <c r="B80" i="4" a="1"/>
  <c r="B199" i="4" a="1"/>
  <c r="B141" i="4" a="1"/>
  <c r="B28" i="4" a="1"/>
  <c r="B147" i="4" a="1"/>
  <c r="B172" i="4" a="1"/>
  <c r="B85" i="4" a="1"/>
  <c r="B168" i="4" a="1"/>
  <c r="B109" i="4" a="1"/>
  <c r="B166" i="4" a="1"/>
  <c r="B46" i="4" a="1"/>
  <c r="B153" i="4" a="1"/>
  <c r="B66" i="4" a="1"/>
  <c r="B171" i="4" a="1"/>
  <c r="B19" i="4" a="1"/>
  <c r="B118" i="4" a="1"/>
  <c r="B205" i="4" a="1"/>
  <c r="B81" i="4" a="1"/>
  <c r="B18" i="4" a="1"/>
  <c r="B70" i="4" a="1"/>
  <c r="B78" i="4" a="1"/>
  <c r="B82" i="4" a="1"/>
  <c r="B216" i="4" a="1"/>
  <c r="B31" i="4" a="1"/>
  <c r="B98" i="4" a="1"/>
  <c r="B57" i="4" a="1"/>
  <c r="B189" i="4" a="1"/>
  <c r="B197" i="4" a="1"/>
  <c r="B105" i="4" a="1"/>
  <c r="B36" i="4" a="1"/>
  <c r="B134" i="4" a="1"/>
  <c r="B60" i="4" a="1"/>
  <c r="B173" i="4" a="1"/>
  <c r="B25" i="4" a="1"/>
  <c r="B39" i="4" a="1"/>
  <c r="B44" i="4" a="1"/>
  <c r="B164" i="4" a="1"/>
  <c r="B89" i="4" a="1"/>
  <c r="B16" i="4" a="1"/>
  <c r="B124" i="4" a="1"/>
  <c r="B29" i="4" a="1"/>
  <c r="B52" i="4" a="1"/>
  <c r="B200" i="4" a="1"/>
  <c r="B129" i="4" a="1"/>
  <c r="B128" i="4" a="1"/>
  <c r="B72" i="4" a="1"/>
  <c r="B48" i="4" a="1"/>
  <c r="B87" i="4" a="1"/>
  <c r="B130" i="4" a="1"/>
  <c r="B119" i="4" a="1"/>
  <c r="B143" i="4" a="1"/>
  <c r="B61" i="4" a="1"/>
  <c r="B137" i="4" a="1"/>
  <c r="B38" i="4" a="1"/>
  <c r="B30" i="4" a="1"/>
  <c r="B64" i="4" a="1"/>
  <c r="B111" i="4" a="1"/>
  <c r="B159" i="4" a="1"/>
  <c r="B156" i="4" a="1"/>
  <c r="B71" i="4" a="1"/>
  <c r="B26" i="4" a="1"/>
  <c r="B27" i="4" a="1"/>
  <c r="B146" i="4" a="1"/>
  <c r="B176" i="4" a="1"/>
  <c r="B49" i="4" a="1"/>
  <c r="B169" i="4" a="1"/>
  <c r="B83" i="4" a="1"/>
  <c r="B116" i="4" a="1"/>
  <c r="B40" i="4" a="1"/>
  <c r="B174" i="4" a="1"/>
  <c r="B90" i="4" a="1"/>
  <c r="B213" i="4" a="1"/>
  <c r="B53" i="4" a="1"/>
  <c r="B215" i="4" a="1"/>
  <c r="B99" i="4" a="1"/>
  <c r="B240" i="4" a="1"/>
  <c r="B148" i="4" a="1"/>
  <c r="B212" i="4" a="1"/>
  <c r="B107" i="4" a="1"/>
  <c r="B100" i="4" a="1"/>
  <c r="B102" i="4" a="1"/>
  <c r="B43" i="4" a="1"/>
  <c r="B106" i="4" a="1"/>
  <c r="B45" i="4" a="1"/>
  <c r="B160" i="4" a="1"/>
  <c r="B211" i="4" a="1"/>
  <c r="B35" i="4" a="1"/>
  <c r="B79" i="4" a="1"/>
  <c r="B209" i="4" a="1"/>
  <c r="B236" i="4" a="1"/>
  <c r="B227" i="4" a="1"/>
  <c r="B167" i="4" a="1"/>
  <c r="B58" i="4" a="1"/>
  <c r="B121" i="4" a="1"/>
  <c r="B62" i="4" a="1"/>
  <c r="B115" i="4" a="1"/>
  <c r="B22" i="4" a="1"/>
  <c r="B132" i="4" a="1"/>
  <c r="B144" i="4" a="1"/>
  <c r="B23"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<sst xmlns="http://schemas.openxmlformats.org/spreadsheetml/2006/main" count="4720" uniqueCount="1127">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</sst>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2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21">
    <dxf>
      <font>
        <color rgb="FFFFC000"/>
      </font>
    </dxf>
    <dxf>
      <font>
        <color rgb="FF00B050"/>
      </font>
    </dxf>
    <dxf>
      <font>
        <color rgb="FFC0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374650</xdr:colOff>
          <xdr:row>0</xdr:row>
          <xdr:rowOff>107950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69850</xdr:colOff>
          <xdr:row>0</xdr:row>
          <xdr:rowOff>120650</xdr:rowOff>
        </xdr:from>
        <xdr:to>
          <xdr:col>6</xdr:col>
          <xdr:colOff>1060450</xdr:colOff>
          <xdr:row>2</xdr:row>
          <xdr:rowOff>120650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1</xdr:row>
          <xdr:rowOff>298450</xdr:rowOff>
        </xdr:from>
        <xdr:to>
          <xdr:col>6</xdr:col>
          <xdr:colOff>984250</xdr:colOff>
          <xdr:row>4</xdr:row>
          <xdr:rowOff>120650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654050</xdr:colOff>
          <xdr:row>0</xdr:row>
          <xdr:rowOff>63500</xdr:rowOff>
        </xdr:from>
        <xdr:to>
          <xdr:col>5</xdr:col>
          <xdr:colOff>806450</xdr:colOff>
          <xdr:row>2</xdr:row>
          <xdr:rowOff>63500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69850</xdr:colOff>
          <xdr:row>4</xdr:row>
          <xdr:rowOff>0</xdr:rowOff>
        </xdr:from>
        <xdr:to>
          <xdr:col>13</xdr:col>
          <xdr:colOff>508000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79" totalsRowShown="0" headerRowDxfId="120" dataDxfId="118" headerRowBorderDxfId="119" tableBorderDxfId="117" totalsRowBorderDxfId="116">
  <autoFilter ref="B14:U279" xr:uid="{00000000-0009-0000-0100-000001000000}"/>
  <sortState xmlns:xlrd2="http://schemas.microsoft.com/office/spreadsheetml/2017/richdata2" ref="B15:U267">
    <sortCondition ref="C14:C267"/>
  </sortState>
  <tableColumns count="20">
    <tableColumn id="2" xr3:uid="{00000000-0010-0000-0000-000002000000}" name="File Size" dataDxfId="115"/>
    <tableColumn id="17" xr3:uid="{00000000-0010-0000-0000-000011000000}" name="TestNo" dataDxfId="114"/>
    <tableColumn id="3" xr3:uid="{00000000-0010-0000-0000-000003000000}" name="FileName" dataDxfId="113"/>
    <tableColumn id="4" xr3:uid="{00000000-0010-0000-0000-000004000000}" name="ConvertTypes" dataDxfId="112"/>
    <tableColumn id="5" xr3:uid="{00000000-0010-0000-0000-000005000000}" name="Delimiter" dataDxfId="111"/>
    <tableColumn id="6" xr3:uid="{00000000-0010-0000-0000-000006000000}" name="IgnoreRepeated" dataDxfId="110"/>
    <tableColumn id="7" xr3:uid="{00000000-0010-0000-0000-000007000000}" name="DateFormat" dataDxfId="109"/>
    <tableColumn id="8" xr3:uid="{00000000-0010-0000-0000-000008000000}" name="Comment" dataDxfId="108"/>
    <tableColumn id="1" xr3:uid="{00000000-0010-0000-0000-000001000000}" name="IgnoreEmptyLines" dataDxfId="107"/>
    <tableColumn id="20" xr3:uid="{00000000-0010-0000-0000-000014000000}" name="HeaderRowNum" dataDxfId="106"/>
    <tableColumn id="9" xr3:uid="{00000000-0010-0000-0000-000009000000}" name="SkipToRow" dataDxfId="105"/>
    <tableColumn id="10" xr3:uid="{00000000-0010-0000-0000-00000A000000}" name="SkipToCol" dataDxfId="104"/>
    <tableColumn id="11" xr3:uid="{00000000-0010-0000-0000-00000B000000}" name="NumRows" dataDxfId="103"/>
    <tableColumn id="12" xr3:uid="{00000000-0010-0000-0000-00000C000000}" name="NumCols" dataDxfId="102"/>
    <tableColumn id="19" xr3:uid="{00000000-0010-0000-0000-000013000000}" name="TrueStrings" dataDxfId="101"/>
    <tableColumn id="18" xr3:uid="{00000000-0010-0000-0000-000012000000}" name="FalseStrings" dataDxfId="100"/>
    <tableColumn id="13" xr3:uid="{00000000-0010-0000-0000-00000D000000}" name="MissingStrings" dataDxfId="99"/>
    <tableColumn id="14" xr3:uid="{00000000-0010-0000-0000-00000E000000}" name="Encoding" dataDxfId="98"/>
    <tableColumn id="15" xr3:uid="{00000000-0010-0000-0000-00000F000000}" name="DecimalSeparator" dataDxfId="97"/>
    <tableColumn id="16" xr3:uid="{00000000-0010-0000-0000-000010000000}" name="Notes" dataDxfId="9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08984375" defaultRowHeight="14.5" x14ac:dyDescent="0.35"/>
  <cols>
    <col min="1" max="1" width="3.54296875" customWidth="1"/>
    <col min="2" max="3" width="23.54296875" customWidth="1"/>
    <col min="4" max="4" width="2.54296875" customWidth="1"/>
    <col min="5" max="5" width="17.90625" bestFit="1" customWidth="1"/>
    <col min="6" max="6" width="6.54296875" customWidth="1"/>
    <col min="7" max="8" width="30.54296875" customWidth="1"/>
    <col min="9" max="9" width="6.54296875" customWidth="1"/>
    <col min="10" max="11" width="23.54296875" customWidth="1"/>
    <col min="12" max="12" width="6.54296875" customWidth="1"/>
  </cols>
  <sheetData>
    <row r="1" spans="1:14" ht="28.5" x14ac:dyDescent="0.65">
      <c r="A1" s="1" t="s">
        <v>535</v>
      </c>
    </row>
    <row r="3" spans="1:14" x14ac:dyDescent="0.35">
      <c r="B3" s="3" t="s">
        <v>0</v>
      </c>
    </row>
    <row r="4" spans="1:14" x14ac:dyDescent="0.35">
      <c r="B4" s="4" t="s">
        <v>2</v>
      </c>
      <c r="C4" s="4"/>
    </row>
    <row r="5" spans="1:14" x14ac:dyDescent="0.35">
      <c r="B5" s="8" t="s">
        <v>217</v>
      </c>
      <c r="C5" s="8"/>
    </row>
    <row r="6" spans="1:14" x14ac:dyDescent="0.35">
      <c r="B6" s="7" t="s">
        <v>5</v>
      </c>
      <c r="C6" s="7"/>
    </row>
    <row r="7" spans="1:14" x14ac:dyDescent="0.35">
      <c r="B7" s="6" t="s">
        <v>3</v>
      </c>
      <c r="C7" s="6"/>
    </row>
    <row r="8" spans="1:14" x14ac:dyDescent="0.35">
      <c r="B8" s="48" t="s">
        <v>216</v>
      </c>
      <c r="C8" s="48"/>
    </row>
    <row r="9" spans="1:14" x14ac:dyDescent="0.35">
      <c r="B9" s="47" t="s">
        <v>321</v>
      </c>
      <c r="C9" s="47"/>
    </row>
    <row r="10" spans="1:14" x14ac:dyDescent="0.35">
      <c r="C10" s="5"/>
      <c r="M10" s="3" t="s">
        <v>6</v>
      </c>
    </row>
    <row r="11" spans="1:14" x14ac:dyDescent="0.35">
      <c r="B11" s="2" t="s">
        <v>7</v>
      </c>
      <c r="E11" s="3" t="s">
        <v>8</v>
      </c>
      <c r="G11" s="2" t="s">
        <v>538</v>
      </c>
      <c r="M11" s="10" t="b">
        <f ca="1">AND(ROWS(B13:C52)=ROWS(_xlfn.ANCHORARRAY(G13)),COLUMNS(B13:C52)=COLUMNS(_xlfn.ANCHORARRAY(G13)),AND(M13:N52))</f>
        <v>1</v>
      </c>
    </row>
    <row r="12" spans="1:14" x14ac:dyDescent="0.35">
      <c r="G12" s="2" t="s">
        <v>537</v>
      </c>
      <c r="J12" s="2" t="s">
        <v>536</v>
      </c>
      <c r="M12" t="s">
        <v>9</v>
      </c>
    </row>
    <row r="13" spans="1:14" x14ac:dyDescent="0.3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5" priority="75" operator="equal">
      <formula>FALSE</formula>
    </cfRule>
    <cfRule type="cellIs" dxfId="94" priority="76" operator="equal">
      <formula>TRUE</formula>
    </cfRule>
  </conditionalFormatting>
  <conditionalFormatting sqref="M11">
    <cfRule type="cellIs" dxfId="93" priority="73" operator="equal">
      <formula>FALSE</formula>
    </cfRule>
    <cfRule type="cellIs" dxfId="92" priority="74" operator="equal">
      <formula>TRUE</formula>
    </cfRule>
  </conditionalFormatting>
  <conditionalFormatting sqref="B13:C52">
    <cfRule type="expression" dxfId="91" priority="13">
      <formula>ISNUMBER(B13)</formula>
    </cfRule>
    <cfRule type="expression" dxfId="90" priority="14">
      <formula>ISLOGICAL(B13)</formula>
    </cfRule>
    <cfRule type="expression" dxfId="89" priority="15">
      <formula>ISERROR(B13)</formula>
    </cfRule>
    <cfRule type="expression" dxfId="88" priority="16">
      <formula>ISNUMBER(SEARCH(CHAR(10),B13))</formula>
    </cfRule>
    <cfRule type="expression" dxfId="87" priority="17">
      <formula>ISNUMBER(SEARCH("""",B13))</formula>
    </cfRule>
    <cfRule type="expression" dxfId="86" priority="18">
      <formula>ISTEXT(B13)</formula>
    </cfRule>
  </conditionalFormatting>
  <conditionalFormatting sqref="G13:H52">
    <cfRule type="expression" dxfId="85" priority="7">
      <formula>ISNUMBER(G13)</formula>
    </cfRule>
    <cfRule type="expression" dxfId="84" priority="8">
      <formula>ISLOGICAL(G13)</formula>
    </cfRule>
    <cfRule type="expression" dxfId="83" priority="9">
      <formula>ISERROR(G13)</formula>
    </cfRule>
    <cfRule type="expression" dxfId="82" priority="10">
      <formula>ISNUMBER(SEARCH(CHAR(10),G13))</formula>
    </cfRule>
    <cfRule type="expression" dxfId="81" priority="11">
      <formula>ISNUMBER(SEARCH("""",G13))</formula>
    </cfRule>
    <cfRule type="expression" dxfId="80" priority="12">
      <formula>ISTEXT(G13)</formula>
    </cfRule>
  </conditionalFormatting>
  <conditionalFormatting sqref="J13:K52">
    <cfRule type="expression" dxfId="79" priority="1">
      <formula>ISNUMBER(J13)</formula>
    </cfRule>
    <cfRule type="expression" dxfId="78" priority="2">
      <formula>ISLOGICAL(J13)</formula>
    </cfRule>
    <cfRule type="expression" dxfId="77" priority="3">
      <formula>ISERROR(J13)</formula>
    </cfRule>
    <cfRule type="expression" dxfId="76" priority="4">
      <formula>ISNUMBER(SEARCH(CHAR(10),J13))</formula>
    </cfRule>
    <cfRule type="expression" dxfId="75" priority="5">
      <formula>ISNUMBER(SEARCH("""",J13))</formula>
    </cfRule>
    <cfRule type="expression" dxfId="7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08984375" defaultRowHeight="14.5" x14ac:dyDescent="0.35"/>
  <cols>
    <col min="1" max="1" width="2.54296875" customWidth="1"/>
    <col min="2" max="2" width="7.08984375" bestFit="1" customWidth="1"/>
    <col min="3" max="9" width="18" bestFit="1" customWidth="1"/>
    <col min="10" max="10" width="4.54296875" customWidth="1"/>
    <col min="11" max="11" width="4.90625" bestFit="1" customWidth="1"/>
    <col min="12" max="12" width="5.36328125" bestFit="1" customWidth="1"/>
    <col min="13" max="13" width="4.54296875" customWidth="1"/>
    <col min="14" max="14" width="7.453125" bestFit="1" customWidth="1"/>
    <col min="15" max="21" width="18" bestFit="1" customWidth="1"/>
  </cols>
  <sheetData>
    <row r="1" spans="2:21" ht="28.5" x14ac:dyDescent="0.65">
      <c r="B1" s="1" t="s">
        <v>540</v>
      </c>
    </row>
    <row r="3" spans="2:21" x14ac:dyDescent="0.35">
      <c r="B3" s="3" t="s">
        <v>539</v>
      </c>
    </row>
    <row r="4" spans="2:21" x14ac:dyDescent="0.3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5">
      <c r="K5" s="3" t="s">
        <v>80</v>
      </c>
    </row>
    <row r="6" spans="2:21" x14ac:dyDescent="0.35">
      <c r="B6" s="58" t="s">
        <v>350</v>
      </c>
      <c r="C6" s="58" t="s">
        <v>351</v>
      </c>
      <c r="D6" s="58" t="s">
        <v>352</v>
      </c>
      <c r="E6" s="58" t="s">
        <v>353</v>
      </c>
      <c r="F6" s="58" t="s">
        <v>354</v>
      </c>
      <c r="G6" s="58" t="s">
        <v>355</v>
      </c>
      <c r="H6" s="58" t="s">
        <v>356</v>
      </c>
      <c r="I6" s="58" t="s">
        <v>357</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29" x14ac:dyDescent="0.3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352</v>
      </c>
      <c r="L7" s="9" t="s">
        <v>199</v>
      </c>
      <c r="N7" s="58" t="str">
        <f ca="1"/>
        <v>Number</v>
      </c>
      <c r="O7" s="58" t="str">
        <f ca="1"/>
        <v>44424</v>
      </c>
      <c r="P7" s="58">
        <f ca="1"/>
        <v>44424</v>
      </c>
      <c r="Q7" s="58" t="str">
        <f ca="1"/>
        <v>44424</v>
      </c>
      <c r="R7" s="58" t="str">
        <f ca="1"/>
        <v>44424</v>
      </c>
      <c r="S7" s="58">
        <f ca="1"/>
        <v>44424</v>
      </c>
      <c r="T7" s="58" t="str">
        <f ca="1"/>
        <v>44424</v>
      </c>
      <c r="U7" s="58" t="str">
        <f ca="1"/>
        <v>44424</v>
      </c>
    </row>
    <row r="8" spans="2:21" x14ac:dyDescent="0.35">
      <c r="B8" s="58" t="s">
        <v>48</v>
      </c>
      <c r="C8" s="58">
        <v>44432.534178240741</v>
      </c>
      <c r="D8" s="58">
        <v>44432.534178240741</v>
      </c>
      <c r="E8" s="58">
        <v>44432.534178240741</v>
      </c>
      <c r="F8" s="58">
        <v>44432.534178240741</v>
      </c>
      <c r="G8" s="58">
        <v>44432.534178240741</v>
      </c>
      <c r="H8" s="58">
        <v>44432.534178240741</v>
      </c>
      <c r="I8" s="58">
        <v>44432.534178240741</v>
      </c>
      <c r="K8" s="9" t="s">
        <v>353</v>
      </c>
      <c r="L8" s="9" t="s">
        <v>208</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29" x14ac:dyDescent="0.35">
      <c r="B9" s="58" t="str" cm="1">
        <f t="array" aca="1" ref="B9" ca="1">_xlfn.IFS(ISNUMBER(C9),"Number",ISTEXT(C9),"String",ISLOGICAL(C9),"Boolean",ISERROR(C9),"Error")</f>
        <v>Boolean</v>
      </c>
      <c r="C9" s="58" t="b">
        <v>1</v>
      </c>
      <c r="D9" s="58" t="b">
        <v>1</v>
      </c>
      <c r="E9" s="58" t="b">
        <v>1</v>
      </c>
      <c r="F9" s="58" t="b">
        <v>1</v>
      </c>
      <c r="G9" s="58" t="b">
        <v>1</v>
      </c>
      <c r="H9" s="58" t="b">
        <v>1</v>
      </c>
      <c r="I9" s="58" t="b">
        <v>1</v>
      </c>
      <c r="K9" s="9" t="s">
        <v>354</v>
      </c>
      <c r="L9" s="57" t="s">
        <v>358</v>
      </c>
      <c r="N9" s="58" t="str">
        <f ca="1"/>
        <v>Boolean</v>
      </c>
      <c r="O9" s="58" t="str">
        <f ca="1"/>
        <v>True</v>
      </c>
      <c r="P9" s="58" t="str">
        <f ca="1"/>
        <v>True</v>
      </c>
      <c r="Q9" s="58" t="str">
        <f ca="1"/>
        <v>True</v>
      </c>
      <c r="R9" s="58" t="b">
        <f ca="1"/>
        <v>1</v>
      </c>
      <c r="S9" s="58" t="str">
        <f ca="1"/>
        <v>True</v>
      </c>
      <c r="T9" s="58" t="str">
        <f ca="1"/>
        <v>True</v>
      </c>
      <c r="U9" s="58" t="b">
        <f ca="1"/>
        <v>1</v>
      </c>
    </row>
    <row r="10" spans="2:21" x14ac:dyDescent="0.3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355</v>
      </c>
      <c r="L10" s="9" t="s">
        <v>212</v>
      </c>
      <c r="N10" s="58" t="str">
        <f ca="1"/>
        <v>Error</v>
      </c>
      <c r="O10" s="58" t="str">
        <f ca="1"/>
        <v>#DIV/0!</v>
      </c>
      <c r="P10" s="58" t="str">
        <f ca="1"/>
        <v>#DIV/0!</v>
      </c>
      <c r="Q10" s="58" t="str">
        <f ca="1"/>
        <v>#DIV/0!</v>
      </c>
      <c r="R10" s="58" t="e">
        <f ca="1"/>
        <v>#DIV/0!</v>
      </c>
      <c r="S10" s="58" t="str">
        <f ca="1"/>
        <v>#DIV/0!</v>
      </c>
      <c r="T10" s="58" t="str">
        <f ca="1"/>
        <v>#DIV/0!</v>
      </c>
      <c r="U10" s="58" t="e">
        <f ca="1"/>
        <v>#DIV/0!</v>
      </c>
    </row>
    <row r="11" spans="2:21" ht="14.75" customHeight="1" x14ac:dyDescent="0.35">
      <c r="B11" s="58" t="str" cm="1">
        <f t="array" aca="1" ref="B11" ca="1">_xlfn.IFS(ISNUMBER(C11),"Number",ISTEXT(C11),"String",ISLOGICAL(C11),"Boolean",ISERROR(C11),"Error")</f>
        <v>String</v>
      </c>
      <c r="C11" s="58" t="s">
        <v>201</v>
      </c>
      <c r="D11" s="58" t="s">
        <v>201</v>
      </c>
      <c r="E11" s="58" t="s">
        <v>201</v>
      </c>
      <c r="F11" s="58" t="s">
        <v>201</v>
      </c>
      <c r="G11" s="58" t="s">
        <v>201</v>
      </c>
      <c r="H11" s="58" t="s">
        <v>201</v>
      </c>
      <c r="I11" s="58" t="s">
        <v>201</v>
      </c>
      <c r="K11" s="9" t="s">
        <v>356</v>
      </c>
      <c r="L11" s="9" t="s">
        <v>213</v>
      </c>
      <c r="N11" s="58" t="str">
        <f ca="1"/>
        <v>String</v>
      </c>
      <c r="O11" s="58" t="str">
        <f ca="1"/>
        <v>1</v>
      </c>
      <c r="P11" s="58" t="str">
        <f ca="1"/>
        <v>1</v>
      </c>
      <c r="Q11" s="58" t="str">
        <f ca="1"/>
        <v>1</v>
      </c>
      <c r="R11" s="58" t="str">
        <f ca="1"/>
        <v>1</v>
      </c>
      <c r="S11" s="58">
        <f ca="1"/>
        <v>1</v>
      </c>
      <c r="T11" s="58" t="str">
        <f ca="1"/>
        <v>1</v>
      </c>
      <c r="U11" s="58" t="str">
        <f ca="1"/>
        <v>1</v>
      </c>
    </row>
    <row r="12" spans="2:21" ht="14" customHeight="1" x14ac:dyDescent="0.35">
      <c r="B12" s="58" t="s">
        <v>3</v>
      </c>
      <c r="C12" s="58" t="s">
        <v>280</v>
      </c>
      <c r="D12" s="58" t="s">
        <v>280</v>
      </c>
      <c r="E12" s="58" t="s">
        <v>280</v>
      </c>
      <c r="F12" s="58" t="s">
        <v>280</v>
      </c>
      <c r="G12" s="58" t="s">
        <v>280</v>
      </c>
      <c r="H12" s="58" t="s">
        <v>280</v>
      </c>
      <c r="I12" s="58" t="s">
        <v>280</v>
      </c>
      <c r="K12" s="59" t="s">
        <v>357</v>
      </c>
      <c r="L12" s="40" t="s">
        <v>359</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35">
      <c r="B13" s="58" t="str" cm="1">
        <f t="array" aca="1" ref="B13" ca="1">_xlfn.IFS(ISNUMBER(C13),"Number",ISTEXT(C13),"String",ISLOGICAL(C13),"Boolean",ISERROR(C13),"Error")</f>
        <v>String</v>
      </c>
      <c r="C13" s="58" t="s">
        <v>202</v>
      </c>
      <c r="D13" s="58" t="s">
        <v>202</v>
      </c>
      <c r="E13" s="58" t="s">
        <v>202</v>
      </c>
      <c r="F13" s="58" t="s">
        <v>202</v>
      </c>
      <c r="G13" s="58" t="s">
        <v>202</v>
      </c>
      <c r="H13" s="58" t="s">
        <v>202</v>
      </c>
      <c r="I13" s="58" t="s">
        <v>202</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35">
      <c r="B14" s="58" t="str" cm="1">
        <f t="array" aca="1" ref="B14" ca="1">_xlfn.IFS(ISNUMBER(C14),"Number",ISTEXT(C14),"String",ISLOGICAL(C14),"Boolean",ISERROR(C14),"Error")</f>
        <v>String</v>
      </c>
      <c r="C14" s="58" t="s">
        <v>204</v>
      </c>
      <c r="D14" s="58" t="s">
        <v>204</v>
      </c>
      <c r="E14" s="58" t="s">
        <v>204</v>
      </c>
      <c r="F14" s="58" t="s">
        <v>204</v>
      </c>
      <c r="G14" s="58" t="s">
        <v>204</v>
      </c>
      <c r="H14" s="58" t="s">
        <v>204</v>
      </c>
      <c r="I14" s="58" t="s">
        <v>204</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35">
      <c r="B15" s="58" t="str" cm="1">
        <f t="array" aca="1" ref="B15" ca="1">_xlfn.IFS(ISNUMBER(C15),"Number",ISTEXT(C15),"String",ISLOGICAL(C15),"Boolean",ISERROR(C15),"Error")</f>
        <v>String</v>
      </c>
      <c r="C15" s="58" t="s">
        <v>203</v>
      </c>
      <c r="D15" s="58" t="s">
        <v>203</v>
      </c>
      <c r="E15" s="58" t="s">
        <v>203</v>
      </c>
      <c r="F15" s="58" t="s">
        <v>203</v>
      </c>
      <c r="G15" s="58" t="s">
        <v>203</v>
      </c>
      <c r="H15" s="58" t="s">
        <v>203</v>
      </c>
      <c r="I15" s="58" t="s">
        <v>203</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35">
      <c r="B16" s="58" t="s">
        <v>3</v>
      </c>
      <c r="C16" s="58" t="s">
        <v>207</v>
      </c>
      <c r="D16" s="58" t="s">
        <v>207</v>
      </c>
      <c r="E16" s="58" t="s">
        <v>207</v>
      </c>
      <c r="F16" s="58" t="s">
        <v>207</v>
      </c>
      <c r="G16" s="58" t="s">
        <v>207</v>
      </c>
      <c r="H16" s="58" t="s">
        <v>207</v>
      </c>
      <c r="I16" s="58" t="s">
        <v>207</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29" x14ac:dyDescent="0.35">
      <c r="B17" s="58" t="str" cm="1">
        <f t="array" aca="1" ref="B17" ca="1">_xlfn.IFS(ISNUMBER(C17),"Number",ISTEXT(C17),"String",ISLOGICAL(C17),"Boolean",ISERROR(C17),"Error")</f>
        <v>String</v>
      </c>
      <c r="C17" s="58" t="s">
        <v>320</v>
      </c>
      <c r="D17" s="58" t="s">
        <v>320</v>
      </c>
      <c r="E17" s="58" t="s">
        <v>320</v>
      </c>
      <c r="F17" s="58" t="s">
        <v>320</v>
      </c>
      <c r="G17" s="58" t="s">
        <v>320</v>
      </c>
      <c r="H17" s="58" t="s">
        <v>320</v>
      </c>
      <c r="I17" s="58" t="s">
        <v>320</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3" priority="13">
      <formula>ISNUMBER(B6)</formula>
    </cfRule>
    <cfRule type="expression" dxfId="72" priority="14">
      <formula>ISLOGICAL(B6)</formula>
    </cfRule>
    <cfRule type="expression" dxfId="71" priority="15">
      <formula>ISERROR(B6)</formula>
    </cfRule>
    <cfRule type="expression" dxfId="70" priority="16">
      <formula>ISNUMBER(SEARCH(CHAR(10),B6))</formula>
    </cfRule>
    <cfRule type="expression" dxfId="69" priority="17">
      <formula>ISNUMBER(SEARCH("""",B6))</formula>
    </cfRule>
    <cfRule type="expression" dxfId="68" priority="18">
      <formula>ISTEXT(B6)</formula>
    </cfRule>
  </conditionalFormatting>
  <conditionalFormatting sqref="N6:U17">
    <cfRule type="expression" dxfId="67" priority="1">
      <formula>ISNUMBER(N6)</formula>
    </cfRule>
    <cfRule type="expression" dxfId="66" priority="2">
      <formula>ISLOGICAL(N6)</formula>
    </cfRule>
    <cfRule type="expression" dxfId="65" priority="3">
      <formula>ISERROR(N6)</formula>
    </cfRule>
    <cfRule type="expression" dxfId="64" priority="4">
      <formula>ISNUMBER(SEARCH(CHAR(10),N6))</formula>
    </cfRule>
    <cfRule type="expression" dxfId="63" priority="5">
      <formula>ISNUMBER(SEARCH("""",N6))</formula>
    </cfRule>
    <cfRule type="expression" dxfId="6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79"/>
  <sheetViews>
    <sheetView showGridLines="0" showRowColHeaders="0" zoomScaleNormal="100" workbookViewId="0">
      <pane ySplit="14" topLeftCell="A15" activePane="bottomLeft" state="frozen"/>
      <selection pane="bottomLeft"/>
    </sheetView>
  </sheetViews>
  <sheetFormatPr defaultColWidth="9.08984375" defaultRowHeight="14.5" x14ac:dyDescent="0.35"/>
  <cols>
    <col min="1" max="1" width="3.54296875" customWidth="1"/>
    <col min="2" max="2" width="10.08984375" bestFit="1" customWidth="1"/>
    <col min="3" max="3" width="8.453125" bestFit="1" customWidth="1"/>
    <col min="4" max="4" width="60.6328125" bestFit="1" customWidth="1"/>
    <col min="5" max="5" width="6.54296875" bestFit="1" customWidth="1"/>
    <col min="6" max="6" width="6.81640625" bestFit="1" customWidth="1"/>
    <col min="7" max="7" width="6.08984375" bestFit="1" customWidth="1"/>
    <col min="8" max="9" width="6" bestFit="1" customWidth="1"/>
    <col min="10" max="11" width="6" customWidth="1"/>
    <col min="12" max="12" width="4.54296875" customWidth="1"/>
    <col min="13" max="13" width="7.1796875" bestFit="1" customWidth="1"/>
    <col min="14" max="14" width="4.54296875" customWidth="1"/>
    <col min="15" max="15" width="7.1796875" bestFit="1" customWidth="1"/>
    <col min="16" max="18" width="6" customWidth="1"/>
    <col min="19" max="19" width="8.54296875" customWidth="1"/>
    <col min="20" max="20" width="6" bestFit="1" customWidth="1"/>
    <col min="21" max="21" width="29.90625" bestFit="1" customWidth="1"/>
    <col min="22" max="22" width="2.54296875" customWidth="1"/>
    <col min="23" max="23" width="82.453125" bestFit="1" customWidth="1"/>
    <col min="24" max="24" width="2.54296875" customWidth="1"/>
    <col min="25" max="25" width="10.1796875" bestFit="1" customWidth="1"/>
    <col min="26" max="26" width="9.90625" bestFit="1" customWidth="1"/>
    <col min="27" max="27" width="50.6328125" customWidth="1"/>
    <col min="28" max="28" width="4.6328125" customWidth="1"/>
    <col min="29" max="30" width="4.81640625" customWidth="1"/>
    <col min="31" max="36" width="10.08984375" bestFit="1" customWidth="1"/>
    <col min="37" max="37" width="21.54296875" bestFit="1" customWidth="1"/>
    <col min="38" max="38" width="22.08984375" bestFit="1" customWidth="1"/>
    <col min="39" max="39" width="24.90625" bestFit="1" customWidth="1"/>
    <col min="40" max="40" width="21.54296875" bestFit="1" customWidth="1"/>
    <col min="41" max="41" width="22.08984375" bestFit="1" customWidth="1"/>
  </cols>
  <sheetData>
    <row r="1" spans="2:41" ht="28.5" x14ac:dyDescent="0.65">
      <c r="B1" s="1" t="s">
        <v>520</v>
      </c>
      <c r="C1" s="11"/>
    </row>
    <row r="2" spans="2:41" x14ac:dyDescent="0.35">
      <c r="B2" s="35" t="s">
        <v>103</v>
      </c>
      <c r="C2" t="str" cm="1">
        <f t="array" aca="1" ref="C2" ca="1">TestFolder()</f>
        <v>C:\Projects\VBA-CSV\testfiles\</v>
      </c>
    </row>
    <row r="3" spans="2:41" x14ac:dyDescent="0.35">
      <c r="B3" s="35" t="s">
        <v>1</v>
      </c>
      <c r="C3" t="str" cm="1">
        <f t="array" aca="1" ref="C3" ca="1">IF(OR(LEFT(INDEX(Tests[FileName],RowNo),4)="http",ISNUMBER(SEARCH(",",INDEX(Tests[FileName],RowNo))),ISNUMBER(SEARCH(CHAR(10),INDEX(Tests[FileName],RowNo)))),INDEX(Tests[FileName],RowNo),Folder&amp;INDEX(Tests[FileName],RowNo))</f>
        <v>C:\Projects\VBA-CSV\testfiles\test_skiptocol_is_string.csv</v>
      </c>
      <c r="I3" s="46" t="s">
        <v>318</v>
      </c>
      <c r="J3" s="43" t="b">
        <v>1</v>
      </c>
    </row>
    <row r="4" spans="2:41" x14ac:dyDescent="0.35">
      <c r="B4" s="35" t="s">
        <v>554</v>
      </c>
      <c r="C4" s="43">
        <v>265</v>
      </c>
      <c r="I4" s="35" t="s">
        <v>235</v>
      </c>
      <c r="J4">
        <v>265</v>
      </c>
      <c r="AF4" s="34"/>
      <c r="AG4" s="34"/>
      <c r="AH4" s="34"/>
    </row>
    <row r="5" spans="2:41" x14ac:dyDescent="0.35">
      <c r="B5" s="35" t="s">
        <v>233</v>
      </c>
      <c r="C5">
        <f ca="1">MATCH(TestNo,Tests[TestNo],0)</f>
        <v>265</v>
      </c>
      <c r="I5" s="35" t="s">
        <v>236</v>
      </c>
      <c r="J5">
        <v>0</v>
      </c>
      <c r="K5" s="3" t="s">
        <v>542</v>
      </c>
      <c r="AF5" s="34"/>
      <c r="AG5" s="34"/>
      <c r="AH5" s="34"/>
    </row>
    <row r="6" spans="2:41" x14ac:dyDescent="0.35">
      <c r="I6" s="35" t="s">
        <v>319</v>
      </c>
      <c r="J6">
        <v>0</v>
      </c>
    </row>
    <row r="7" spans="2:41" x14ac:dyDescent="0.35">
      <c r="N7" s="35"/>
      <c r="AB7" s="44"/>
    </row>
    <row r="8" spans="2:41" x14ac:dyDescent="0.35">
      <c r="B8" s="121" t="str">
        <f ca="1">B14</f>
        <v>File Size</v>
      </c>
      <c r="C8" s="121" t="s">
        <v>554</v>
      </c>
      <c r="D8" s="121" t="str">
        <f t="shared" ref="D8:U8" ca="1" si="0">D14</f>
        <v>FileName</v>
      </c>
      <c r="E8" s="121" t="str">
        <f t="shared" ca="1" si="0"/>
        <v>ConvertTypes</v>
      </c>
      <c r="F8" s="121" t="str">
        <f t="shared" ca="1" si="0"/>
        <v>Delimiter</v>
      </c>
      <c r="G8" s="121" t="str">
        <f t="shared" ca="1" si="0"/>
        <v>IgnoreRepeated</v>
      </c>
      <c r="H8" s="121" t="str">
        <f t="shared" ca="1" si="0"/>
        <v>DateFormat</v>
      </c>
      <c r="I8" s="121" t="str">
        <f t="shared" ca="1" si="0"/>
        <v>Comment</v>
      </c>
      <c r="J8" s="121" t="str">
        <f t="shared" ca="1" si="0"/>
        <v>IgnoreEmptyLines</v>
      </c>
      <c r="K8" s="121" t="str">
        <f t="shared" ca="1" si="0"/>
        <v>HeaderRowNum</v>
      </c>
      <c r="L8" s="121" t="str">
        <f t="shared" ca="1" si="0"/>
        <v>SkipToRow</v>
      </c>
      <c r="M8" s="121" t="str">
        <f t="shared" ca="1" si="0"/>
        <v>SkipToCol</v>
      </c>
      <c r="N8" s="121" t="str">
        <f t="shared" ca="1" si="0"/>
        <v>NumRows</v>
      </c>
      <c r="O8" s="121" t="str">
        <f t="shared" ca="1" si="0"/>
        <v>NumCols</v>
      </c>
      <c r="P8" s="121" t="str">
        <f t="shared" ca="1" si="0"/>
        <v>TrueStrings</v>
      </c>
      <c r="Q8" s="121" t="str">
        <f t="shared" ca="1" si="0"/>
        <v>FalseStrings</v>
      </c>
      <c r="R8" s="121" t="str">
        <f t="shared" ca="1" si="0"/>
        <v>MissingStrings</v>
      </c>
      <c r="S8" s="121" t="str">
        <f t="shared" ca="1" si="0"/>
        <v>Encoding</v>
      </c>
      <c r="T8" s="121" t="str">
        <f t="shared" ca="1" si="0"/>
        <v>DecimalSeparator</v>
      </c>
      <c r="U8" s="121" t="str">
        <f t="shared" ca="1" si="0"/>
        <v>Notes</v>
      </c>
      <c r="V8" t="str" cm="1">
        <f t="array" aca="1" ref="V8:V279" ca="1">fill(" ",ROWS(Tests[TestNo])+7,1)</f>
        <v xml:space="preserve"> </v>
      </c>
      <c r="AB8" s="44"/>
    </row>
    <row r="9" spans="2:41" ht="14.25" customHeight="1" x14ac:dyDescent="0.35">
      <c r="B9" s="121"/>
      <c r="C9" s="121"/>
      <c r="D9" s="121"/>
      <c r="E9" s="121"/>
      <c r="F9" s="121"/>
      <c r="G9" s="121"/>
      <c r="H9" s="121"/>
      <c r="I9" s="121"/>
      <c r="J9" s="121"/>
      <c r="K9" s="121"/>
      <c r="L9" s="121"/>
      <c r="M9" s="121"/>
      <c r="N9" s="121"/>
      <c r="O9" s="121"/>
      <c r="P9" s="121"/>
      <c r="Q9" s="121"/>
      <c r="R9" s="121"/>
      <c r="S9" s="121"/>
      <c r="T9" s="121"/>
      <c r="U9" s="121"/>
      <c r="V9" t="str">
        <f ca="1"/>
        <v xml:space="preserve"> </v>
      </c>
      <c r="AA9" s="50"/>
      <c r="AB9" s="44"/>
    </row>
    <row r="10" spans="2:41" ht="14.25" customHeight="1" x14ac:dyDescent="0.35">
      <c r="B10" s="121"/>
      <c r="C10" s="121"/>
      <c r="D10" s="121"/>
      <c r="E10" s="121"/>
      <c r="F10" s="121"/>
      <c r="G10" s="121"/>
      <c r="H10" s="121"/>
      <c r="I10" s="121"/>
      <c r="J10" s="121"/>
      <c r="K10" s="121"/>
      <c r="L10" s="121"/>
      <c r="M10" s="121"/>
      <c r="N10" s="121"/>
      <c r="O10" s="121"/>
      <c r="P10" s="121"/>
      <c r="Q10" s="121"/>
      <c r="R10" s="121"/>
      <c r="S10" s="121"/>
      <c r="T10" s="121"/>
      <c r="U10" s="121"/>
      <c r="V10" t="str">
        <f ca="1"/>
        <v xml:space="preserve"> </v>
      </c>
      <c r="AA10" s="50"/>
      <c r="AB10" s="44"/>
    </row>
    <row r="11" spans="2:41" x14ac:dyDescent="0.35">
      <c r="B11" s="121"/>
      <c r="C11" s="121"/>
      <c r="D11" s="121"/>
      <c r="E11" s="121"/>
      <c r="F11" s="121"/>
      <c r="G11" s="121"/>
      <c r="H11" s="121"/>
      <c r="I11" s="121"/>
      <c r="J11" s="121"/>
      <c r="K11" s="121"/>
      <c r="L11" s="121"/>
      <c r="M11" s="121"/>
      <c r="N11" s="121"/>
      <c r="O11" s="121"/>
      <c r="P11" s="121"/>
      <c r="Q11" s="121"/>
      <c r="R11" s="121"/>
      <c r="S11" s="121"/>
      <c r="T11" s="121"/>
      <c r="U11" s="121"/>
      <c r="V11" t="str">
        <f ca="1"/>
        <v xml:space="preserve"> </v>
      </c>
      <c r="AB11" s="44"/>
    </row>
    <row r="12" spans="2:41" x14ac:dyDescent="0.35">
      <c r="B12" s="121"/>
      <c r="C12" s="121"/>
      <c r="D12" s="121"/>
      <c r="E12" s="121"/>
      <c r="F12" s="121"/>
      <c r="G12" s="121"/>
      <c r="H12" s="121"/>
      <c r="I12" s="121"/>
      <c r="J12" s="121"/>
      <c r="K12" s="121"/>
      <c r="L12" s="121"/>
      <c r="M12" s="121"/>
      <c r="N12" s="121"/>
      <c r="O12" s="121"/>
      <c r="P12" s="121"/>
      <c r="Q12" s="121"/>
      <c r="R12" s="121"/>
      <c r="S12" s="121"/>
      <c r="T12" s="121"/>
      <c r="U12" s="121"/>
      <c r="V12" t="str">
        <f ca="1"/>
        <v xml:space="preserve"> </v>
      </c>
      <c r="AB12" s="44"/>
    </row>
    <row r="13" spans="2:41" x14ac:dyDescent="0.35">
      <c r="B13" s="122"/>
      <c r="C13" s="122"/>
      <c r="D13" s="122"/>
      <c r="E13" s="122"/>
      <c r="F13" s="122"/>
      <c r="G13" s="122"/>
      <c r="H13" s="122"/>
      <c r="I13" s="122"/>
      <c r="J13" s="122"/>
      <c r="K13" s="122"/>
      <c r="L13" s="122"/>
      <c r="M13" s="122"/>
      <c r="N13" s="122"/>
      <c r="O13" s="122"/>
      <c r="P13" s="122"/>
      <c r="Q13" s="122"/>
      <c r="R13" s="122"/>
      <c r="S13" s="122"/>
      <c r="T13" s="122"/>
      <c r="U13" s="122"/>
      <c r="V13" t="str">
        <f ca="1"/>
        <v xml:space="preserve"> </v>
      </c>
      <c r="Z13" s="46" t="s">
        <v>339</v>
      </c>
      <c r="AA13" s="9"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9"/>
      <c r="AC13" s="9"/>
      <c r="AD13" s="9"/>
      <c r="AE13" s="9"/>
      <c r="AF13" s="9"/>
      <c r="AG13" s="9"/>
      <c r="AH13" s="9"/>
      <c r="AI13" s="9"/>
      <c r="AJ13" s="9"/>
      <c r="AK13" s="9"/>
      <c r="AL13" s="9"/>
      <c r="AM13" s="9"/>
      <c r="AN13" s="9"/>
      <c r="AO13" s="9"/>
    </row>
    <row r="14" spans="2:41" x14ac:dyDescent="0.35">
      <c r="B14" s="63" t="s">
        <v>237</v>
      </c>
      <c r="C14" s="66" t="s">
        <v>554</v>
      </c>
      <c r="D14" s="66" t="s">
        <v>1</v>
      </c>
      <c r="E14" s="66" t="s">
        <v>80</v>
      </c>
      <c r="F14" s="66" t="s">
        <v>81</v>
      </c>
      <c r="G14" s="66" t="s">
        <v>82</v>
      </c>
      <c r="H14" s="66" t="s">
        <v>4</v>
      </c>
      <c r="I14" s="66" t="s">
        <v>51</v>
      </c>
      <c r="J14" s="66" t="s">
        <v>303</v>
      </c>
      <c r="K14" s="66" t="s">
        <v>338</v>
      </c>
      <c r="L14" s="66" t="s">
        <v>83</v>
      </c>
      <c r="M14" s="66" t="s">
        <v>84</v>
      </c>
      <c r="N14" s="66" t="s">
        <v>85</v>
      </c>
      <c r="O14" s="66" t="s">
        <v>86</v>
      </c>
      <c r="P14" s="66" t="s">
        <v>254</v>
      </c>
      <c r="Q14" s="66" t="s">
        <v>255</v>
      </c>
      <c r="R14" s="66" t="s">
        <v>253</v>
      </c>
      <c r="S14" s="66" t="s">
        <v>242</v>
      </c>
      <c r="T14" s="66" t="s">
        <v>87</v>
      </c>
      <c r="U14" s="62" t="s">
        <v>88</v>
      </c>
      <c r="V14" t="str">
        <f ca="1"/>
        <v xml:space="preserve"> </v>
      </c>
      <c r="W14" s="3" t="str">
        <f ca="1">"VBA code for Test"&amp;TestNo</f>
        <v>VBA code for Test265</v>
      </c>
      <c r="Y14" s="3" t="s">
        <v>363</v>
      </c>
      <c r="Z14" t="s">
        <v>362</v>
      </c>
      <c r="AA14" t="str">
        <f ca="1">ROWS(_xlfn.ANCHORARRAY(CallToCSVRead))&amp;" x "&amp;COLUMNS(_xlfn.ANCHORARRAY(CallToCSVRead))</f>
        <v>1 x 1</v>
      </c>
    </row>
    <row r="15" spans="2:41" x14ac:dyDescent="0.35">
      <c r="B15" s="65" cm="1">
        <f t="array" aca="1" ref="B15" ca="1">FileSize(Folder&amp;Tests[[#This Row],[FileName]])</f>
        <v>5</v>
      </c>
      <c r="C15" s="41">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1" t="str">
        <f ca="1"/>
        <v xml:space="preserve"> </v>
      </c>
      <c r="W15" t="str" cm="1">
        <f t="array" aca="1" ref="W15:W37"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Test265(Folder As String, ByRef NumPassed As Long, ByRef NumFailed As Long, ByRef Failures() As String)</v>
      </c>
      <c r="X15" t="str">
        <f t="array" aca="1" ref="X15:X60" ca="1">""</f>
        <v/>
      </c>
      <c r="Y15" s="9" t="str" cm="1">
        <f t="array" aca="1" ref="Y15:Y17" ca="1">CSVRead(FileName,FALSE,FALSE,,,,,,,,,,,,,,INDEX(Tests[Encoding],RowNo))</f>
        <v>aa,bb,cc,dd</v>
      </c>
      <c r="Z15" t="str" cm="1">
        <f t="array" aca="1" ref="Z15:Z17" ca="1">fill(" ",ROWS(_xlfn.ANCHORARRAY(Y15)),1)</f>
        <v xml:space="preserve"> </v>
      </c>
      <c r="AA15" s="9"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#CSVRead: NumCols must be a positive integer or a string matching a header in the file!</v>
      </c>
      <c r="AB15" s="9"/>
      <c r="AC15" s="9"/>
      <c r="AD15" s="9"/>
      <c r="AE15" s="9"/>
      <c r="AF15" s="9"/>
      <c r="AG15" s="9"/>
      <c r="AH15" s="9"/>
      <c r="AI15" s="9"/>
      <c r="AJ15" s="9"/>
      <c r="AK15" s="9"/>
      <c r="AL15" s="9"/>
      <c r="AM15" s="9"/>
      <c r="AN15" s="9"/>
      <c r="AO15" s="9"/>
    </row>
    <row r="16" spans="2:41" x14ac:dyDescent="0.35">
      <c r="B16" s="65" cm="1">
        <f t="array" aca="1" ref="B16" ca="1">FileSize(Folder&amp;Tests[[#This Row],[FileName]])</f>
        <v>20</v>
      </c>
      <c r="C16" s="41">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1" t="str">
        <f ca="1"/>
        <v xml:space="preserve"> </v>
      </c>
      <c r="W16" t="str">
        <f ca="1"/>
        <v xml:space="preserve">    Dim Expected as Variant</v>
      </c>
      <c r="X16" t="str">
        <f ca="1"/>
        <v/>
      </c>
      <c r="Y16" s="9" t="str">
        <f ca="1"/>
        <v>1,2,3,4</v>
      </c>
      <c r="Z16" t="str">
        <f ca="1"/>
        <v xml:space="preserve"> </v>
      </c>
      <c r="AA16" s="9"/>
      <c r="AB16" s="9"/>
      <c r="AC16" s="9"/>
      <c r="AD16" s="9"/>
      <c r="AE16" s="9"/>
      <c r="AF16" s="9"/>
      <c r="AG16" s="9"/>
      <c r="AH16" s="9"/>
      <c r="AI16" s="9"/>
      <c r="AJ16" s="9"/>
      <c r="AK16" s="9"/>
      <c r="AL16" s="9"/>
      <c r="AM16" s="9"/>
      <c r="AN16" s="9"/>
      <c r="AO16" s="9"/>
    </row>
    <row r="17" spans="2:41" x14ac:dyDescent="0.35">
      <c r="B17" s="65" cm="1">
        <f t="array" aca="1" ref="B17" ca="1">FileSize(Folder&amp;Tests[[#This Row],[FileName]])</f>
        <v>13</v>
      </c>
      <c r="C17" s="41">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1" t="str">
        <f ca="1"/>
        <v xml:space="preserve"> </v>
      </c>
      <c r="W17" t="str">
        <f ca="1"/>
        <v xml:space="preserve">    Dim FileName As String</v>
      </c>
      <c r="X17" t="str">
        <f ca="1"/>
        <v/>
      </c>
      <c r="Y17" s="9" t="str">
        <f ca="1"/>
        <v>5,6,7,8</v>
      </c>
      <c r="Z17" t="str">
        <f ca="1"/>
        <v xml:space="preserve"> </v>
      </c>
      <c r="AA17" s="9"/>
      <c r="AB17" s="9"/>
      <c r="AC17" s="9"/>
      <c r="AD17" s="9"/>
      <c r="AE17" s="9"/>
      <c r="AF17" s="9"/>
      <c r="AG17" s="9"/>
      <c r="AH17" s="9"/>
      <c r="AI17" s="9"/>
      <c r="AJ17" s="9"/>
      <c r="AK17" s="9"/>
      <c r="AL17" s="9"/>
      <c r="AM17" s="9"/>
      <c r="AN17" s="9"/>
      <c r="AO17" s="9"/>
    </row>
    <row r="18" spans="2:41" x14ac:dyDescent="0.35">
      <c r="B18" s="65" cm="1">
        <f t="array" aca="1" ref="B18" ca="1">FileSize(Folder&amp;Tests[[#This Row],[FileName]])</f>
        <v>18</v>
      </c>
      <c r="C18" s="41">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1" t="str">
        <f ca="1"/>
        <v xml:space="preserve"> </v>
      </c>
      <c r="W18" t="str">
        <f ca="1"/>
        <v xml:space="preserve">    Dim Observed As Variant</v>
      </c>
      <c r="X18" t="str">
        <f ca="1"/>
        <v/>
      </c>
      <c r="Y18" s="9"/>
      <c r="AA18" s="9"/>
      <c r="AB18" s="9"/>
      <c r="AC18" s="9"/>
      <c r="AD18" s="9"/>
      <c r="AE18" s="9"/>
      <c r="AF18" s="9"/>
      <c r="AG18" s="9"/>
      <c r="AH18" s="9"/>
      <c r="AI18" s="9"/>
      <c r="AJ18" s="9"/>
      <c r="AK18" s="9"/>
      <c r="AL18" s="9"/>
      <c r="AM18" s="9"/>
      <c r="AN18" s="9"/>
      <c r="AO18" s="9"/>
    </row>
    <row r="19" spans="2:41" x14ac:dyDescent="0.35">
      <c r="B19" s="65" cm="1">
        <f t="array" aca="1" ref="B19" ca="1">FileSize(Folder&amp;Tests[[#This Row],[FileName]])</f>
        <v>21</v>
      </c>
      <c r="C19" s="41">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1" t="str">
        <f ca="1"/>
        <v xml:space="preserve"> </v>
      </c>
      <c r="W19" t="str">
        <f ca="1"/>
        <v xml:space="preserve">    Dim TestDescription As String</v>
      </c>
      <c r="X19" t="str">
        <f ca="1"/>
        <v/>
      </c>
      <c r="Y19" s="9"/>
      <c r="AA19" s="9"/>
      <c r="AB19" s="9"/>
      <c r="AC19" s="9"/>
      <c r="AD19" s="9"/>
      <c r="AE19" s="9"/>
      <c r="AF19" s="9"/>
      <c r="AG19" s="9"/>
      <c r="AH19" s="9"/>
      <c r="AI19" s="9"/>
      <c r="AJ19" s="9"/>
      <c r="AK19" s="9"/>
      <c r="AL19" s="9"/>
      <c r="AM19" s="9"/>
      <c r="AN19" s="9"/>
      <c r="AO19" s="9"/>
    </row>
    <row r="20" spans="2:41" x14ac:dyDescent="0.35">
      <c r="B20" s="65" cm="1">
        <f t="array" aca="1" ref="B20" ca="1">FileSize(Folder&amp;Tests[[#This Row],[FileName]])</f>
        <v>23</v>
      </c>
      <c r="C20" s="41">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1" t="str">
        <f ca="1"/>
        <v xml:space="preserve"> </v>
      </c>
      <c r="W20" t="str">
        <f ca="1"/>
        <v xml:space="preserve">    Dim TestRes As Boolean</v>
      </c>
      <c r="X20" t="str">
        <f ca="1"/>
        <v/>
      </c>
      <c r="Y20" s="9"/>
      <c r="AA20" s="9"/>
      <c r="AB20" s="9"/>
      <c r="AC20" s="9"/>
      <c r="AD20" s="9"/>
      <c r="AE20" s="9"/>
      <c r="AF20" s="9"/>
      <c r="AG20" s="9"/>
      <c r="AH20" s="9"/>
      <c r="AI20" s="9"/>
      <c r="AJ20" s="9"/>
      <c r="AK20" s="9"/>
      <c r="AL20" s="9"/>
      <c r="AM20" s="9"/>
      <c r="AN20" s="9"/>
      <c r="AO20" s="9"/>
    </row>
    <row r="21" spans="2:41" x14ac:dyDescent="0.35">
      <c r="B21" s="65" cm="1">
        <f t="array" aca="1" ref="B21" ca="1">FileSize(Folder&amp;Tests[[#This Row],[FileName]])</f>
        <v>23</v>
      </c>
      <c r="C21" s="41">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1" t="str">
        <f ca="1"/>
        <v xml:space="preserve"> </v>
      </c>
      <c r="W21" t="str">
        <f ca="1"/>
        <v xml:space="preserve">    Dim WhatDiffers As String</v>
      </c>
      <c r="X21" t="str">
        <f ca="1"/>
        <v/>
      </c>
      <c r="Y21" s="9"/>
      <c r="AA21" s="9"/>
      <c r="AB21" s="9"/>
      <c r="AC21" s="9"/>
      <c r="AD21" s="9"/>
      <c r="AE21" s="9"/>
      <c r="AF21" s="9"/>
      <c r="AG21" s="9"/>
      <c r="AH21" s="9"/>
      <c r="AI21" s="9"/>
      <c r="AJ21" s="9"/>
      <c r="AK21" s="9"/>
      <c r="AL21" s="9"/>
      <c r="AM21" s="9"/>
      <c r="AN21" s="9"/>
      <c r="AO21" s="9"/>
    </row>
    <row r="22" spans="2:41" x14ac:dyDescent="0.35">
      <c r="B22" s="65" cm="1">
        <f t="array" aca="1" ref="B22" ca="1">FileSize(Folder&amp;Tests[[#This Row],[FileName]])</f>
        <v>27</v>
      </c>
      <c r="C22" s="41">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1" t="str">
        <f ca="1"/>
        <v xml:space="preserve"> </v>
      </c>
      <c r="W22" t="str">
        <f ca="1"/>
        <v/>
      </c>
      <c r="X22" t="str">
        <f ca="1"/>
        <v/>
      </c>
      <c r="Y22" s="9"/>
      <c r="AA22" s="9"/>
      <c r="AB22" s="9"/>
      <c r="AC22" s="9"/>
      <c r="AD22" s="9"/>
      <c r="AE22" s="9"/>
      <c r="AF22" s="9"/>
      <c r="AG22" s="9"/>
      <c r="AH22" s="9"/>
      <c r="AI22" s="9"/>
      <c r="AJ22" s="9"/>
      <c r="AK22" s="9"/>
      <c r="AL22" s="9"/>
      <c r="AM22" s="9"/>
      <c r="AN22" s="9"/>
      <c r="AO22" s="9"/>
    </row>
    <row r="23" spans="2:41" x14ac:dyDescent="0.35">
      <c r="B23" s="65" cm="1">
        <f t="array" aca="1" ref="B23" ca="1">FileSize(Folder&amp;Tests[[#This Row],[FileName]])</f>
        <v>28</v>
      </c>
      <c r="C23" s="41">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1" t="str">
        <f ca="1"/>
        <v xml:space="preserve"> </v>
      </c>
      <c r="W23" t="str">
        <f ca="1"/>
        <v xml:space="preserve">    On Error GoTo ErrHandler</v>
      </c>
      <c r="X23" t="str">
        <f ca="1"/>
        <v/>
      </c>
      <c r="Y23" s="9"/>
      <c r="AA23" s="9"/>
      <c r="AB23" s="9"/>
      <c r="AC23" s="9"/>
      <c r="AD23" s="9"/>
      <c r="AE23" s="9"/>
      <c r="AF23" s="9"/>
      <c r="AG23" s="9"/>
      <c r="AH23" s="9"/>
      <c r="AI23" s="9"/>
      <c r="AJ23" s="9"/>
      <c r="AK23" s="9"/>
      <c r="AL23" s="9"/>
      <c r="AM23" s="9"/>
      <c r="AN23" s="9"/>
      <c r="AO23" s="9"/>
    </row>
    <row r="24" spans="2:41" x14ac:dyDescent="0.35">
      <c r="B24" s="65" cm="1">
        <f t="array" aca="1" ref="B24" ca="1">FileSize(Folder&amp;Tests[[#This Row],[FileName]])</f>
        <v>27</v>
      </c>
      <c r="C24" s="41">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1" t="str">
        <f ca="1"/>
        <v xml:space="preserve"> </v>
      </c>
      <c r="W24" t="str">
        <f ca="1"/>
        <v xml:space="preserve">    TestDescription = "test skiptocol is string"</v>
      </c>
      <c r="X24" t="str">
        <f ca="1"/>
        <v/>
      </c>
      <c r="Y24" s="9"/>
      <c r="AA24" s="9"/>
      <c r="AB24" s="9"/>
      <c r="AC24" s="9"/>
      <c r="AD24" s="9"/>
      <c r="AE24" s="9"/>
      <c r="AF24" s="9"/>
      <c r="AG24" s="9"/>
      <c r="AH24" s="9"/>
      <c r="AI24" s="9"/>
      <c r="AJ24" s="9"/>
      <c r="AK24" s="9"/>
      <c r="AL24" s="9"/>
      <c r="AM24" s="9"/>
      <c r="AN24" s="9"/>
      <c r="AO24" s="9"/>
    </row>
    <row r="25" spans="2:41" x14ac:dyDescent="0.35">
      <c r="B25" s="65" cm="1">
        <f t="array" aca="1" ref="B25" ca="1">FileSize(Folder&amp;Tests[[#This Row],[FileName]])</f>
        <v>27</v>
      </c>
      <c r="C25" s="41">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1" t="str">
        <f ca="1"/>
        <v xml:space="preserve"> </v>
      </c>
      <c r="W25" t="str">
        <f ca="1"/>
        <v xml:space="preserve">    Expected = "#CSVRead: NumCols must be a positive integer or a string matching a header in the file!"</v>
      </c>
      <c r="X25" t="str">
        <f ca="1"/>
        <v/>
      </c>
      <c r="Y25" s="9"/>
      <c r="AA25" s="9"/>
      <c r="AB25" s="9"/>
      <c r="AC25" s="9"/>
      <c r="AD25" s="9"/>
      <c r="AE25" s="9"/>
      <c r="AF25" s="9"/>
      <c r="AG25" s="9"/>
      <c r="AH25" s="9"/>
      <c r="AI25" s="9"/>
      <c r="AJ25" s="9"/>
      <c r="AK25" s="9"/>
      <c r="AL25" s="9"/>
      <c r="AM25" s="9"/>
      <c r="AN25" s="9"/>
      <c r="AO25" s="9"/>
    </row>
    <row r="26" spans="2:41" x14ac:dyDescent="0.35">
      <c r="B26" s="65" cm="1">
        <f t="array" aca="1" ref="B26" ca="1">FileSize(Folder&amp;Tests[[#This Row],[FileName]])</f>
        <v>33</v>
      </c>
      <c r="C26" s="41">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1" t="str">
        <f ca="1"/>
        <v xml:space="preserve"> </v>
      </c>
      <c r="W26" t="str">
        <f ca="1"/>
        <v xml:space="preserve">    FileName =  "test_skiptocol_is_string.csv"</v>
      </c>
      <c r="X26" t="str">
        <f ca="1"/>
        <v/>
      </c>
      <c r="Y26" s="9"/>
      <c r="AA26" s="9"/>
      <c r="AB26" s="9"/>
      <c r="AC26" s="9"/>
      <c r="AD26" s="9"/>
      <c r="AE26" s="9"/>
      <c r="AF26" s="9"/>
      <c r="AG26" s="9"/>
      <c r="AH26" s="9"/>
      <c r="AI26" s="9"/>
      <c r="AJ26" s="9"/>
      <c r="AK26" s="9"/>
      <c r="AL26" s="9"/>
      <c r="AM26" s="9"/>
      <c r="AN26" s="9"/>
      <c r="AO26" s="9"/>
    </row>
    <row r="27" spans="2:41" x14ac:dyDescent="0.35">
      <c r="B27" s="65" cm="1">
        <f t="array" aca="1" ref="B27" ca="1">FileSize(Folder&amp;Tests[[#This Row],[FileName]])</f>
        <v>35</v>
      </c>
      <c r="C27" s="41">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1" t="str">
        <f ca="1"/>
        <v xml:space="preserve"> </v>
      </c>
      <c r="W27" t="str">
        <f ca="1"/>
        <v xml:space="preserve">    TestRes = TestCSVRead(265, TestDescription, Expected, Folder &amp; FileName, Observed, WhatDiffers, _</v>
      </c>
      <c r="X27" t="str">
        <f ca="1"/>
        <v/>
      </c>
      <c r="Y27" s="9"/>
      <c r="AA27" s="9"/>
      <c r="AB27" s="9"/>
      <c r="AC27" s="9"/>
      <c r="AD27" s="9"/>
      <c r="AE27" s="9"/>
      <c r="AF27" s="9"/>
      <c r="AG27" s="9"/>
      <c r="AH27" s="9"/>
      <c r="AI27" s="9"/>
      <c r="AJ27" s="9"/>
      <c r="AK27" s="9"/>
      <c r="AL27" s="9"/>
      <c r="AM27" s="9"/>
      <c r="AN27" s="9"/>
      <c r="AO27" s="9"/>
    </row>
    <row r="28" spans="2:41" x14ac:dyDescent="0.35">
      <c r="B28" s="65" cm="1">
        <f t="array" aca="1" ref="B28" ca="1">FileSize(Folder&amp;Tests[[#This Row],[FileName]])</f>
        <v>35</v>
      </c>
      <c r="C28" s="41">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1" t="str">
        <f ca="1"/>
        <v xml:space="preserve"> </v>
      </c>
      <c r="W28" t="str">
        <f ca="1"/>
        <v xml:space="preserve">        ConvertTypes := True, _</v>
      </c>
      <c r="X28" t="str">
        <f ca="1"/>
        <v/>
      </c>
      <c r="Y28" s="9"/>
      <c r="AA28" s="9"/>
      <c r="AB28" s="9"/>
      <c r="AC28" s="9"/>
      <c r="AD28" s="9"/>
      <c r="AE28" s="9"/>
      <c r="AF28" s="9"/>
      <c r="AG28" s="9"/>
      <c r="AH28" s="9"/>
      <c r="AI28" s="9"/>
      <c r="AJ28" s="9"/>
      <c r="AK28" s="9"/>
      <c r="AL28" s="9"/>
      <c r="AM28" s="9"/>
      <c r="AN28" s="9"/>
      <c r="AO28" s="9"/>
    </row>
    <row r="29" spans="2:41" x14ac:dyDescent="0.35">
      <c r="B29" s="65" cm="1">
        <f t="array" aca="1" ref="B29" ca="1">FileSize(Folder&amp;Tests[[#This Row],[FileName]])</f>
        <v>32</v>
      </c>
      <c r="C29" s="41">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1" t="str">
        <f ca="1"/>
        <v xml:space="preserve"> </v>
      </c>
      <c r="W29" t="str">
        <f ca="1"/>
        <v xml:space="preserve">        IgnoreEmptyLines := False, _</v>
      </c>
      <c r="X29" t="str">
        <f ca="1"/>
        <v/>
      </c>
      <c r="Y29" s="9"/>
      <c r="AA29" s="9"/>
      <c r="AB29" s="9"/>
      <c r="AC29" s="9"/>
      <c r="AD29" s="9"/>
      <c r="AE29" s="9"/>
      <c r="AF29" s="9"/>
      <c r="AG29" s="9"/>
      <c r="AH29" s="9"/>
      <c r="AI29" s="9"/>
      <c r="AJ29" s="9"/>
      <c r="AK29" s="9"/>
      <c r="AL29" s="9"/>
      <c r="AM29" s="9"/>
      <c r="AN29" s="9"/>
      <c r="AO29" s="9"/>
    </row>
    <row r="30" spans="2:41" x14ac:dyDescent="0.35">
      <c r="B30" s="65" cm="1">
        <f t="array" aca="1" ref="B30" ca="1">FileSize(Folder&amp;Tests[[#This Row],[FileName]])</f>
        <v>35</v>
      </c>
      <c r="C30" s="41">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1" t="str">
        <f ca="1"/>
        <v xml:space="preserve"> </v>
      </c>
      <c r="W30" t="str">
        <f ca="1"/>
        <v xml:space="preserve">        NumCols := 2.5, _</v>
      </c>
      <c r="X30" t="str">
        <f ca="1"/>
        <v/>
      </c>
      <c r="Y30" s="9"/>
      <c r="AA30" s="9"/>
      <c r="AB30" s="9"/>
      <c r="AC30" s="9"/>
      <c r="AD30" s="9"/>
      <c r="AE30" s="9"/>
      <c r="AF30" s="9"/>
      <c r="AG30" s="9"/>
      <c r="AH30" s="9"/>
      <c r="AI30" s="9"/>
      <c r="AJ30" s="9"/>
      <c r="AK30" s="9"/>
      <c r="AL30" s="9"/>
      <c r="AM30" s="9"/>
      <c r="AN30" s="9"/>
      <c r="AO30" s="9"/>
    </row>
    <row r="31" spans="2:41" x14ac:dyDescent="0.35">
      <c r="B31" s="65" cm="1">
        <f t="array" aca="1" ref="B31" ca="1">FileSize(Folder&amp;Tests[[#This Row],[FileName]])</f>
        <v>37</v>
      </c>
      <c r="C31" s="41">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1" t="str">
        <f ca="1"/>
        <v xml:space="preserve"> </v>
      </c>
      <c r="W31" t="str">
        <f ca="1"/>
        <v xml:space="preserve">        ShowMissingsAs := Empty)</v>
      </c>
      <c r="X31" t="str">
        <f ca="1"/>
        <v/>
      </c>
      <c r="Y31" s="9"/>
      <c r="AA31" s="9"/>
      <c r="AB31" s="9"/>
      <c r="AC31" s="9"/>
      <c r="AD31" s="9"/>
      <c r="AE31" s="9"/>
      <c r="AF31" s="9"/>
      <c r="AG31" s="9"/>
      <c r="AH31" s="9"/>
      <c r="AI31" s="9"/>
      <c r="AJ31" s="9"/>
      <c r="AK31" s="9"/>
      <c r="AL31" s="9"/>
      <c r="AM31" s="9"/>
      <c r="AN31" s="9"/>
      <c r="AO31" s="9"/>
    </row>
    <row r="32" spans="2:41" x14ac:dyDescent="0.35">
      <c r="B32" s="65" cm="1">
        <f t="array" aca="1" ref="B32" ca="1">FileSize(Folder&amp;Tests[[#This Row],[FileName]])</f>
        <v>37</v>
      </c>
      <c r="C32" s="41">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1" t="str">
        <f ca="1"/>
        <v xml:space="preserve"> </v>
      </c>
      <c r="W32" t="str">
        <f ca="1"/>
        <v xml:space="preserve">    AccumulateResults TestRes, NumPassed, NumFailed, WhatDiffers, Failures</v>
      </c>
      <c r="X32" t="str">
        <f ca="1"/>
        <v/>
      </c>
      <c r="Y32" s="9"/>
      <c r="AA32" s="9"/>
      <c r="AB32" s="9"/>
      <c r="AC32" s="9"/>
      <c r="AD32" s="9"/>
      <c r="AE32" s="9"/>
      <c r="AF32" s="9"/>
      <c r="AG32" s="9"/>
      <c r="AH32" s="9"/>
      <c r="AI32" s="9"/>
      <c r="AJ32" s="9"/>
      <c r="AK32" s="9"/>
      <c r="AL32" s="9"/>
      <c r="AM32" s="9"/>
      <c r="AN32" s="9"/>
      <c r="AO32" s="9"/>
    </row>
    <row r="33" spans="2:41" x14ac:dyDescent="0.35">
      <c r="B33" s="65" cm="1">
        <f t="array" aca="1" ref="B33" ca="1">FileSize(Folder&amp;Tests[[#This Row],[FileName]])</f>
        <v>37</v>
      </c>
      <c r="C33" s="41">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1" t="str">
        <f ca="1"/>
        <v xml:space="preserve"> </v>
      </c>
      <c r="W33" t="str">
        <f ca="1"/>
        <v/>
      </c>
      <c r="X33" t="str">
        <f ca="1"/>
        <v/>
      </c>
      <c r="Y33" s="9"/>
      <c r="AA33" s="9"/>
      <c r="AB33" s="9"/>
      <c r="AC33" s="9"/>
      <c r="AD33" s="9"/>
      <c r="AE33" s="9"/>
      <c r="AF33" s="9"/>
      <c r="AG33" s="9"/>
      <c r="AH33" s="9"/>
      <c r="AI33" s="9"/>
      <c r="AJ33" s="9"/>
      <c r="AK33" s="9"/>
      <c r="AL33" s="9"/>
      <c r="AM33" s="9"/>
      <c r="AN33" s="9"/>
      <c r="AO33" s="9"/>
    </row>
    <row r="34" spans="2:41" x14ac:dyDescent="0.35">
      <c r="B34" s="65" cm="1">
        <f t="array" aca="1" ref="B34" ca="1">FileSize(Folder&amp;Tests[[#This Row],[FileName]])</f>
        <v>35</v>
      </c>
      <c r="C34" s="41">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1" t="str">
        <f ca="1"/>
        <v xml:space="preserve"> </v>
      </c>
      <c r="W34" t="str">
        <f ca="1"/>
        <v xml:space="preserve">    Exit Sub</v>
      </c>
      <c r="X34" t="str">
        <f ca="1"/>
        <v/>
      </c>
      <c r="Y34" s="9"/>
      <c r="AA34" s="9"/>
      <c r="AB34" s="9"/>
      <c r="AC34" s="9"/>
      <c r="AD34" s="9"/>
      <c r="AE34" s="9"/>
      <c r="AF34" s="9"/>
      <c r="AG34" s="9"/>
      <c r="AH34" s="9"/>
      <c r="AI34" s="9"/>
      <c r="AJ34" s="9"/>
      <c r="AK34" s="9"/>
      <c r="AL34" s="9"/>
      <c r="AM34" s="9"/>
      <c r="AN34" s="9"/>
      <c r="AO34" s="9"/>
    </row>
    <row r="35" spans="2:41" x14ac:dyDescent="0.35">
      <c r="B35" s="65" cm="1">
        <f t="array" aca="1" ref="B35" ca="1">FileSize(Folder&amp;Tests[[#This Row],[FileName]])</f>
        <v>41</v>
      </c>
      <c r="C35" s="41">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1" t="str">
        <f ca="1"/>
        <v xml:space="preserve"> </v>
      </c>
      <c r="W35" t="str">
        <f ca="1"/>
        <v>ErrHandler:</v>
      </c>
      <c r="X35" t="str">
        <f ca="1"/>
        <v/>
      </c>
      <c r="Y35" s="9"/>
      <c r="AA35" s="9"/>
      <c r="AB35" s="9"/>
      <c r="AC35" s="9"/>
      <c r="AD35" s="9"/>
      <c r="AE35" s="9"/>
      <c r="AF35" s="9"/>
      <c r="AG35" s="9"/>
      <c r="AH35" s="9"/>
      <c r="AI35" s="9"/>
      <c r="AJ35" s="9"/>
      <c r="AK35" s="9"/>
      <c r="AL35" s="9"/>
      <c r="AM35" s="9"/>
      <c r="AN35" s="9"/>
      <c r="AO35" s="9"/>
    </row>
    <row r="36" spans="2:41" x14ac:dyDescent="0.35">
      <c r="B36" s="65" cm="1">
        <f t="array" aca="1" ref="B36" ca="1">FileSize(Folder&amp;Tests[[#This Row],[FileName]])</f>
        <v>37</v>
      </c>
      <c r="C36" s="41">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1" t="str">
        <f ca="1"/>
        <v xml:space="preserve"> </v>
      </c>
      <c r="W36" t="str">
        <f ca="1"/>
        <v xml:space="preserve">    ReThrow "Test265", Err</v>
      </c>
      <c r="X36" t="str">
        <f ca="1"/>
        <v/>
      </c>
      <c r="Y36" s="9"/>
      <c r="AA36" s="9"/>
      <c r="AB36" s="9"/>
      <c r="AC36" s="9"/>
      <c r="AD36" s="9"/>
      <c r="AE36" s="9"/>
      <c r="AF36" s="9"/>
      <c r="AG36" s="9"/>
      <c r="AH36" s="9"/>
      <c r="AI36" s="9"/>
      <c r="AJ36" s="9"/>
      <c r="AK36" s="9"/>
      <c r="AL36" s="9"/>
      <c r="AM36" s="9"/>
      <c r="AN36" s="9"/>
      <c r="AO36" s="9"/>
    </row>
    <row r="37" spans="2:41" x14ac:dyDescent="0.35">
      <c r="B37" s="65" cm="1">
        <f t="array" aca="1" ref="B37" ca="1">FileSize(Folder&amp;Tests[[#This Row],[FileName]])</f>
        <v>37</v>
      </c>
      <c r="C37" s="41">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1" t="str">
        <f ca="1"/>
        <v xml:space="preserve"> </v>
      </c>
      <c r="W37" t="str">
        <f ca="1"/>
        <v>End Sub</v>
      </c>
      <c r="X37" t="str">
        <f ca="1"/>
        <v/>
      </c>
      <c r="Y37" s="9"/>
      <c r="AA37" s="9"/>
      <c r="AB37" s="9"/>
      <c r="AC37" s="9"/>
      <c r="AD37" s="9"/>
      <c r="AE37" s="9"/>
      <c r="AF37" s="9"/>
      <c r="AG37" s="9"/>
      <c r="AH37" s="9"/>
      <c r="AI37" s="9"/>
      <c r="AJ37" s="9"/>
      <c r="AK37" s="9"/>
      <c r="AL37" s="9"/>
      <c r="AM37" s="9"/>
      <c r="AN37" s="9"/>
      <c r="AO37" s="9"/>
    </row>
    <row r="38" spans="2:41" x14ac:dyDescent="0.35">
      <c r="B38" s="65" cm="1">
        <f t="array" aca="1" ref="B38" ca="1">FileSize(Folder&amp;Tests[[#This Row],[FileName]])</f>
        <v>40</v>
      </c>
      <c r="C38" s="41">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1" t="str">
        <f ca="1"/>
        <v xml:space="preserve"> </v>
      </c>
      <c r="X38" t="str">
        <f ca="1"/>
        <v/>
      </c>
      <c r="Y38" s="9"/>
      <c r="AA38" s="9"/>
      <c r="AB38" s="9"/>
      <c r="AC38" s="9"/>
      <c r="AD38" s="9"/>
      <c r="AE38" s="9"/>
      <c r="AF38" s="9"/>
      <c r="AG38" s="9"/>
      <c r="AH38" s="9"/>
      <c r="AI38" s="9"/>
      <c r="AJ38" s="9"/>
      <c r="AK38" s="9"/>
      <c r="AL38" s="9"/>
      <c r="AM38" s="9"/>
      <c r="AN38" s="9"/>
      <c r="AO38" s="9"/>
    </row>
    <row r="39" spans="2:41" x14ac:dyDescent="0.35">
      <c r="B39" s="65" cm="1">
        <f t="array" aca="1" ref="B39" ca="1">FileSize(Folder&amp;Tests[[#This Row],[FileName]])</f>
        <v>40</v>
      </c>
      <c r="C39" s="41">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1" t="str">
        <f ca="1"/>
        <v xml:space="preserve"> </v>
      </c>
      <c r="X39" t="str">
        <f ca="1"/>
        <v/>
      </c>
      <c r="Y39" s="9"/>
      <c r="AA39" s="9"/>
      <c r="AB39" s="9"/>
      <c r="AC39" s="9"/>
      <c r="AD39" s="9"/>
      <c r="AE39" s="9"/>
      <c r="AF39" s="9"/>
      <c r="AG39" s="9"/>
      <c r="AH39" s="9"/>
      <c r="AI39" s="9"/>
      <c r="AJ39" s="9"/>
      <c r="AK39" s="9"/>
      <c r="AL39" s="9"/>
      <c r="AM39" s="9"/>
      <c r="AN39" s="9"/>
      <c r="AO39" s="9"/>
    </row>
    <row r="40" spans="2:41" x14ac:dyDescent="0.35">
      <c r="B40" s="65" cm="1">
        <f t="array" aca="1" ref="B40" ca="1">FileSize(Folder&amp;Tests[[#This Row],[FileName]])</f>
        <v>46</v>
      </c>
      <c r="C40" s="41">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1" t="str">
        <f ca="1"/>
        <v xml:space="preserve"> </v>
      </c>
      <c r="X40" t="str">
        <f ca="1"/>
        <v/>
      </c>
      <c r="Y40" s="9"/>
      <c r="AA40" s="9"/>
      <c r="AB40" s="9"/>
      <c r="AC40" s="9"/>
      <c r="AD40" s="9"/>
      <c r="AE40" s="9"/>
      <c r="AF40" s="9"/>
      <c r="AG40" s="9"/>
      <c r="AH40" s="9"/>
      <c r="AI40" s="9"/>
      <c r="AJ40" s="9"/>
      <c r="AK40" s="9"/>
      <c r="AL40" s="9"/>
      <c r="AM40" s="9"/>
      <c r="AN40" s="9"/>
      <c r="AO40" s="9"/>
    </row>
    <row r="41" spans="2:41" x14ac:dyDescent="0.35">
      <c r="B41" s="65" cm="1">
        <f t="array" aca="1" ref="B41" ca="1">FileSize(Folder&amp;Tests[[#This Row],[FileName]])</f>
        <v>44</v>
      </c>
      <c r="C41" s="41">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1" t="str">
        <f ca="1"/>
        <v xml:space="preserve"> </v>
      </c>
      <c r="X41" t="str">
        <f ca="1"/>
        <v/>
      </c>
      <c r="Y41" s="9"/>
      <c r="AA41" s="9"/>
      <c r="AB41" s="9"/>
      <c r="AC41" s="9"/>
      <c r="AD41" s="9"/>
      <c r="AE41" s="9"/>
      <c r="AF41" s="9"/>
      <c r="AG41" s="9"/>
      <c r="AH41" s="9"/>
      <c r="AI41" s="9"/>
      <c r="AJ41" s="9"/>
      <c r="AK41" s="9"/>
      <c r="AL41" s="9"/>
      <c r="AM41" s="9"/>
      <c r="AN41" s="9"/>
      <c r="AO41" s="9"/>
    </row>
    <row r="42" spans="2:41" x14ac:dyDescent="0.35">
      <c r="B42" s="65" cm="1">
        <f t="array" aca="1" ref="B42" ca="1">FileSize(Folder&amp;Tests[[#This Row],[FileName]])</f>
        <v>51</v>
      </c>
      <c r="C42" s="41">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1" t="str">
        <f ca="1"/>
        <v xml:space="preserve"> </v>
      </c>
      <c r="X42" t="str">
        <f ca="1"/>
        <v/>
      </c>
      <c r="Y42" s="9"/>
      <c r="AA42" s="9"/>
      <c r="AB42" s="9"/>
      <c r="AC42" s="9"/>
      <c r="AD42" s="9"/>
      <c r="AE42" s="9"/>
      <c r="AF42" s="9"/>
      <c r="AG42" s="9"/>
      <c r="AH42" s="9"/>
      <c r="AI42" s="9"/>
      <c r="AJ42" s="9"/>
      <c r="AK42" s="9"/>
      <c r="AL42" s="9"/>
      <c r="AM42" s="9"/>
      <c r="AN42" s="9"/>
      <c r="AO42" s="9"/>
    </row>
    <row r="43" spans="2:41" x14ac:dyDescent="0.35">
      <c r="B43" s="65" cm="1">
        <f t="array" aca="1" ref="B43" ca="1">FileSize(Folder&amp;Tests[[#This Row],[FileName]])</f>
        <v>47</v>
      </c>
      <c r="C43" s="41">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1" t="str">
        <f ca="1"/>
        <v xml:space="preserve"> </v>
      </c>
      <c r="X43" t="str">
        <f ca="1"/>
        <v/>
      </c>
      <c r="Y43" s="9"/>
      <c r="AA43" s="9"/>
      <c r="AB43" s="9"/>
      <c r="AC43" s="9"/>
      <c r="AD43" s="9"/>
      <c r="AE43" s="9"/>
      <c r="AF43" s="9"/>
      <c r="AG43" s="9"/>
      <c r="AH43" s="9"/>
      <c r="AI43" s="9"/>
      <c r="AJ43" s="9"/>
      <c r="AK43" s="9"/>
      <c r="AL43" s="9"/>
      <c r="AM43" s="9"/>
      <c r="AN43" s="9"/>
      <c r="AO43" s="9"/>
    </row>
    <row r="44" spans="2:41" x14ac:dyDescent="0.35">
      <c r="B44" s="65" cm="1">
        <f t="array" aca="1" ref="B44" ca="1">FileSize(Folder&amp;Tests[[#This Row],[FileName]])</f>
        <v>50</v>
      </c>
      <c r="C44" s="41">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1" t="str">
        <f ca="1"/>
        <v xml:space="preserve"> </v>
      </c>
      <c r="X44" t="str">
        <f ca="1"/>
        <v/>
      </c>
      <c r="Y44" s="9"/>
      <c r="AA44" s="9"/>
      <c r="AB44" s="9"/>
      <c r="AC44" s="9"/>
      <c r="AD44" s="9"/>
      <c r="AE44" s="9"/>
      <c r="AF44" s="9"/>
      <c r="AG44" s="9"/>
      <c r="AH44" s="9"/>
      <c r="AI44" s="9"/>
      <c r="AJ44" s="9"/>
      <c r="AK44" s="9"/>
      <c r="AL44" s="9"/>
      <c r="AM44" s="9"/>
      <c r="AN44" s="9"/>
      <c r="AO44" s="9"/>
    </row>
    <row r="45" spans="2:41" x14ac:dyDescent="0.35">
      <c r="B45" s="65" cm="1">
        <f t="array" aca="1" ref="B45" ca="1">FileSize(Folder&amp;Tests[[#This Row],[FileName]])</f>
        <v>53</v>
      </c>
      <c r="C45" s="41">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1" t="str">
        <f ca="1"/>
        <v xml:space="preserve"> </v>
      </c>
      <c r="X45" t="str">
        <f ca="1"/>
        <v/>
      </c>
      <c r="Y45" s="9"/>
      <c r="AA45" s="9"/>
      <c r="AB45" s="9"/>
      <c r="AC45" s="9"/>
      <c r="AD45" s="9"/>
      <c r="AE45" s="9"/>
      <c r="AF45" s="9"/>
      <c r="AG45" s="9"/>
      <c r="AH45" s="9"/>
      <c r="AI45" s="9"/>
      <c r="AJ45" s="9"/>
      <c r="AK45" s="9"/>
      <c r="AL45" s="9"/>
      <c r="AM45" s="9"/>
      <c r="AN45" s="9"/>
      <c r="AO45" s="9"/>
    </row>
    <row r="46" spans="2:41" x14ac:dyDescent="0.35">
      <c r="B46" s="65" cm="1">
        <f t="array" aca="1" ref="B46" ca="1">FileSize(Folder&amp;Tests[[#This Row],[FileName]])</f>
        <v>53</v>
      </c>
      <c r="C46" s="41">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1" t="str">
        <f ca="1"/>
        <v xml:space="preserve"> </v>
      </c>
      <c r="X46" t="str">
        <f ca="1"/>
        <v/>
      </c>
      <c r="Y46" s="9"/>
      <c r="AA46" s="9"/>
      <c r="AB46" s="9"/>
      <c r="AC46" s="9"/>
      <c r="AD46" s="9"/>
      <c r="AE46" s="9"/>
      <c r="AF46" s="9"/>
      <c r="AG46" s="9"/>
      <c r="AH46" s="9"/>
      <c r="AI46" s="9"/>
      <c r="AJ46" s="9"/>
      <c r="AK46" s="9"/>
      <c r="AL46" s="9"/>
      <c r="AM46" s="9"/>
      <c r="AN46" s="9"/>
      <c r="AO46" s="9"/>
    </row>
    <row r="47" spans="2:41" x14ac:dyDescent="0.35">
      <c r="B47" s="65" cm="1">
        <f t="array" aca="1" ref="B47" ca="1">FileSize(Folder&amp;Tests[[#This Row],[FileName]])</f>
        <v>53</v>
      </c>
      <c r="C47" s="41">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1" t="str">
        <f ca="1"/>
        <v xml:space="preserve"> </v>
      </c>
      <c r="X47" t="str">
        <f ca="1"/>
        <v/>
      </c>
      <c r="Y47" s="9"/>
      <c r="AA47" s="9"/>
      <c r="AB47" s="9"/>
      <c r="AC47" s="9"/>
      <c r="AD47" s="9"/>
      <c r="AE47" s="9"/>
      <c r="AF47" s="9"/>
      <c r="AG47" s="9"/>
      <c r="AH47" s="9"/>
      <c r="AI47" s="9"/>
      <c r="AJ47" s="9"/>
      <c r="AK47" s="9"/>
      <c r="AL47" s="9"/>
      <c r="AM47" s="9"/>
      <c r="AN47" s="9"/>
      <c r="AO47" s="9"/>
    </row>
    <row r="48" spans="2:41" x14ac:dyDescent="0.35">
      <c r="B48" s="65" cm="1">
        <f t="array" aca="1" ref="B48" ca="1">FileSize(Folder&amp;Tests[[#This Row],[FileName]])</f>
        <v>53</v>
      </c>
      <c r="C48" s="41">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1" t="str">
        <f ca="1"/>
        <v xml:space="preserve"> </v>
      </c>
      <c r="X48" t="str">
        <f ca="1"/>
        <v/>
      </c>
      <c r="Y48" s="9"/>
      <c r="AA48" s="9"/>
      <c r="AB48" s="9"/>
      <c r="AC48" s="9"/>
      <c r="AD48" s="9"/>
      <c r="AE48" s="9"/>
      <c r="AF48" s="9"/>
      <c r="AG48" s="9"/>
      <c r="AH48" s="9"/>
      <c r="AI48" s="9"/>
      <c r="AJ48" s="9"/>
      <c r="AK48" s="9"/>
      <c r="AL48" s="9"/>
      <c r="AM48" s="9"/>
      <c r="AN48" s="9"/>
      <c r="AO48" s="9"/>
    </row>
    <row r="49" spans="2:41" x14ac:dyDescent="0.35">
      <c r="B49" s="65" cm="1">
        <f t="array" aca="1" ref="B49" ca="1">FileSize(Folder&amp;Tests[[#This Row],[FileName]])</f>
        <v>54</v>
      </c>
      <c r="C49" s="41">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1" t="str">
        <f ca="1"/>
        <v xml:space="preserve"> </v>
      </c>
      <c r="X49" t="str">
        <f ca="1"/>
        <v/>
      </c>
      <c r="Y49" s="9"/>
      <c r="AA49" s="9"/>
      <c r="AB49" s="9"/>
      <c r="AC49" s="9"/>
      <c r="AD49" s="9"/>
      <c r="AE49" s="9"/>
      <c r="AF49" s="9"/>
      <c r="AG49" s="9"/>
      <c r="AH49" s="9"/>
      <c r="AI49" s="9"/>
      <c r="AJ49" s="9"/>
      <c r="AK49" s="9"/>
      <c r="AL49" s="9"/>
      <c r="AM49" s="9"/>
      <c r="AN49" s="9"/>
      <c r="AO49" s="9"/>
    </row>
    <row r="50" spans="2:41" x14ac:dyDescent="0.35">
      <c r="B50" s="65" cm="1">
        <f t="array" aca="1" ref="B50" ca="1">FileSize(Folder&amp;Tests[[#This Row],[FileName]])</f>
        <v>56</v>
      </c>
      <c r="C50" s="41">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1" t="str">
        <f ca="1"/>
        <v xml:space="preserve"> </v>
      </c>
      <c r="X50" t="str">
        <f ca="1"/>
        <v/>
      </c>
      <c r="Y50" s="9"/>
      <c r="AA50" s="9"/>
      <c r="AB50" s="9"/>
      <c r="AC50" s="9"/>
      <c r="AD50" s="9"/>
      <c r="AE50" s="9"/>
      <c r="AF50" s="9"/>
      <c r="AG50" s="9"/>
      <c r="AH50" s="9"/>
      <c r="AI50" s="9"/>
      <c r="AJ50" s="9"/>
      <c r="AK50" s="9"/>
      <c r="AL50" s="9"/>
      <c r="AM50" s="9"/>
      <c r="AN50" s="9"/>
      <c r="AO50" s="9"/>
    </row>
    <row r="51" spans="2:41" x14ac:dyDescent="0.35">
      <c r="B51" s="65" cm="1">
        <f t="array" aca="1" ref="B51" ca="1">FileSize(Folder&amp;Tests[[#This Row],[FileName]])</f>
        <v>61</v>
      </c>
      <c r="C51" s="41">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1" t="str">
        <f ca="1"/>
        <v xml:space="preserve"> </v>
      </c>
      <c r="X51" t="str">
        <f ca="1"/>
        <v/>
      </c>
    </row>
    <row r="52" spans="2:41" x14ac:dyDescent="0.35">
      <c r="B52" s="65" cm="1">
        <f t="array" aca="1" ref="B52" ca="1">FileSize(Folder&amp;Tests[[#This Row],[FileName]])</f>
        <v>56</v>
      </c>
      <c r="C52" s="41">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1" t="str">
        <f ca="1"/>
        <v xml:space="preserve"> </v>
      </c>
      <c r="X52" t="str">
        <f ca="1"/>
        <v/>
      </c>
    </row>
    <row r="53" spans="2:41" x14ac:dyDescent="0.35">
      <c r="B53" s="65" cm="1">
        <f t="array" aca="1" ref="B53" ca="1">FileSize(Folder&amp;Tests[[#This Row],[FileName]])</f>
        <v>60</v>
      </c>
      <c r="C53" s="41">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1" t="str">
        <f ca="1"/>
        <v xml:space="preserve"> </v>
      </c>
      <c r="X53" t="str">
        <f ca="1"/>
        <v/>
      </c>
    </row>
    <row r="54" spans="2:41" x14ac:dyDescent="0.35">
      <c r="B54" s="65" cm="1">
        <f t="array" aca="1" ref="B54" ca="1">FileSize(Folder&amp;Tests[[#This Row],[FileName]])</f>
        <v>63</v>
      </c>
      <c r="C54" s="41">
        <v>40</v>
      </c>
      <c r="D54" s="32" t="s">
        <v>153</v>
      </c>
      <c r="E54" s="31" t="b">
        <v>1</v>
      </c>
      <c r="F54" s="33" t="s">
        <v>89</v>
      </c>
      <c r="G54" s="33" t="b">
        <v>0</v>
      </c>
      <c r="H54" s="33" t="s">
        <v>89</v>
      </c>
      <c r="I54" s="33" t="s">
        <v>89</v>
      </c>
      <c r="J54" s="33" t="b">
        <v>1</v>
      </c>
      <c r="K54" s="33"/>
      <c r="L54" s="31">
        <v>1</v>
      </c>
      <c r="M54" s="31">
        <v>1</v>
      </c>
      <c r="N54" s="31">
        <v>0</v>
      </c>
      <c r="O54" s="31">
        <v>0</v>
      </c>
      <c r="P54" s="31"/>
      <c r="Q54" s="31"/>
      <c r="R54" s="40" t="s">
        <v>272</v>
      </c>
      <c r="S54" s="31"/>
      <c r="T54" s="31" t="s">
        <v>91</v>
      </c>
      <c r="U54" s="38"/>
      <c r="V54" s="51" t="str">
        <f ca="1"/>
        <v xml:space="preserve"> </v>
      </c>
      <c r="X54" t="str">
        <f ca="1"/>
        <v/>
      </c>
    </row>
    <row r="55" spans="2:41" x14ac:dyDescent="0.35">
      <c r="B55" s="65" cm="1">
        <f t="array" aca="1" ref="B55" ca="1">FileSize(Folder&amp;Tests[[#This Row],[FileName]])</f>
        <v>64</v>
      </c>
      <c r="C55" s="41">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1" t="str">
        <f ca="1"/>
        <v xml:space="preserve"> </v>
      </c>
      <c r="X55" t="str">
        <f ca="1"/>
        <v/>
      </c>
    </row>
    <row r="56" spans="2:41" x14ac:dyDescent="0.35">
      <c r="B56" s="65" cm="1">
        <f t="array" aca="1" ref="B56" ca="1">FileSize(Folder&amp;Tests[[#This Row],[FileName]])</f>
        <v>65</v>
      </c>
      <c r="C56" s="41">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1" t="str">
        <f ca="1"/>
        <v xml:space="preserve"> </v>
      </c>
      <c r="X56" t="str">
        <f ca="1"/>
        <v/>
      </c>
    </row>
    <row r="57" spans="2:41" x14ac:dyDescent="0.35">
      <c r="B57" s="65" cm="1">
        <f t="array" aca="1" ref="B57" ca="1">FileSize(Folder&amp;Tests[[#This Row],[FileName]])</f>
        <v>67</v>
      </c>
      <c r="C57" s="41">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1" t="str">
        <f ca="1"/>
        <v xml:space="preserve"> </v>
      </c>
      <c r="X57" t="str">
        <f ca="1"/>
        <v/>
      </c>
    </row>
    <row r="58" spans="2:41" x14ac:dyDescent="0.35">
      <c r="B58" s="65" cm="1">
        <f t="array" aca="1" ref="B58" ca="1">FileSize(Folder&amp;Tests[[#This Row],[FileName]])</f>
        <v>70</v>
      </c>
      <c r="C58" s="41">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1" t="str">
        <f ca="1"/>
        <v xml:space="preserve"> </v>
      </c>
      <c r="X58" t="str">
        <f ca="1"/>
        <v/>
      </c>
    </row>
    <row r="59" spans="2:41" x14ac:dyDescent="0.35">
      <c r="B59" s="65" cm="1">
        <f t="array" aca="1" ref="B59" ca="1">FileSize(Folder&amp;Tests[[#This Row],[FileName]])</f>
        <v>72</v>
      </c>
      <c r="C59" s="41">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1" t="str">
        <f ca="1"/>
        <v xml:space="preserve"> </v>
      </c>
      <c r="X59" t="str">
        <f ca="1"/>
        <v/>
      </c>
    </row>
    <row r="60" spans="2:41" x14ac:dyDescent="0.35">
      <c r="B60" s="65" cm="1">
        <f t="array" aca="1" ref="B60" ca="1">FileSize(Folder&amp;Tests[[#This Row],[FileName]])</f>
        <v>90</v>
      </c>
      <c r="C60" s="41">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1" t="str">
        <f ca="1"/>
        <v xml:space="preserve"> </v>
      </c>
      <c r="X60" t="str">
        <f ca="1"/>
        <v/>
      </c>
    </row>
    <row r="61" spans="2:41" x14ac:dyDescent="0.35">
      <c r="B61" s="65" cm="1">
        <f t="array" aca="1" ref="B61" ca="1">FileSize(Folder&amp;Tests[[#This Row],[FileName]])</f>
        <v>93</v>
      </c>
      <c r="C61" s="41">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1" t="str">
        <f ca="1"/>
        <v xml:space="preserve"> </v>
      </c>
    </row>
    <row r="62" spans="2:41" x14ac:dyDescent="0.35">
      <c r="B62" s="65" cm="1">
        <f t="array" aca="1" ref="B62" ca="1">FileSize(Folder&amp;Tests[[#This Row],[FileName]])</f>
        <v>105</v>
      </c>
      <c r="C62" s="41">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1" t="str">
        <f ca="1"/>
        <v xml:space="preserve"> </v>
      </c>
    </row>
    <row r="63" spans="2:41" x14ac:dyDescent="0.35">
      <c r="B63" s="65" cm="1">
        <f t="array" aca="1" ref="B63" ca="1">FileSize(Folder&amp;Tests[[#This Row],[FileName]])</f>
        <v>100</v>
      </c>
      <c r="C63" s="41">
        <v>49</v>
      </c>
      <c r="D63" s="32" t="s">
        <v>163</v>
      </c>
      <c r="E63" s="31" t="b">
        <v>1</v>
      </c>
      <c r="F63" s="33" t="s">
        <v>89</v>
      </c>
      <c r="G63" s="33" t="b">
        <v>0</v>
      </c>
      <c r="H63" s="33" t="s">
        <v>89</v>
      </c>
      <c r="I63" s="33" t="s">
        <v>89</v>
      </c>
      <c r="J63" s="33" t="b">
        <v>1</v>
      </c>
      <c r="K63" s="33"/>
      <c r="L63" s="31">
        <v>1</v>
      </c>
      <c r="M63" s="31">
        <v>1</v>
      </c>
      <c r="N63" s="31">
        <v>0</v>
      </c>
      <c r="O63" s="31">
        <v>0</v>
      </c>
      <c r="P63" s="31"/>
      <c r="Q63" s="31"/>
      <c r="R63" s="31"/>
      <c r="S63" s="61" t="s">
        <v>252</v>
      </c>
      <c r="T63" s="31" t="s">
        <v>90</v>
      </c>
      <c r="U63" s="36" t="s">
        <v>583</v>
      </c>
      <c r="V63" s="51" t="str">
        <f ca="1"/>
        <v xml:space="preserve"> </v>
      </c>
    </row>
    <row r="64" spans="2:41" x14ac:dyDescent="0.35">
      <c r="B64" s="65" cm="1">
        <f t="array" aca="1" ref="B64" ca="1">FileSize(Folder&amp;Tests[[#This Row],[FileName]])</f>
        <v>100</v>
      </c>
      <c r="C64" s="41">
        <v>50</v>
      </c>
      <c r="D64" s="32" t="s">
        <v>164</v>
      </c>
      <c r="E64" s="31" t="b">
        <v>1</v>
      </c>
      <c r="F64" s="33" t="s">
        <v>89</v>
      </c>
      <c r="G64" s="33" t="b">
        <v>0</v>
      </c>
      <c r="H64" s="33" t="s">
        <v>89</v>
      </c>
      <c r="I64" s="33" t="s">
        <v>89</v>
      </c>
      <c r="J64" s="33" t="b">
        <v>1</v>
      </c>
      <c r="K64" s="33"/>
      <c r="L64" s="31">
        <v>1</v>
      </c>
      <c r="M64" s="31">
        <v>1</v>
      </c>
      <c r="N64" s="31">
        <v>0</v>
      </c>
      <c r="O64" s="31">
        <v>0</v>
      </c>
      <c r="P64" s="31"/>
      <c r="Q64" s="31"/>
      <c r="R64" s="31"/>
      <c r="S64" s="61" t="s">
        <v>252</v>
      </c>
      <c r="T64" s="31" t="s">
        <v>90</v>
      </c>
      <c r="U64" s="36" t="s">
        <v>583</v>
      </c>
      <c r="V64" s="51" t="str">
        <f ca="1"/>
        <v xml:space="preserve"> </v>
      </c>
    </row>
    <row r="65" spans="2:22" x14ac:dyDescent="0.35">
      <c r="B65" s="65" cm="1">
        <f t="array" aca="1" ref="B65" ca="1">FileSize(Folder&amp;Tests[[#This Row],[FileName]])</f>
        <v>111</v>
      </c>
      <c r="C65" s="41">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1" t="str">
        <f ca="1"/>
        <v xml:space="preserve"> </v>
      </c>
    </row>
    <row r="66" spans="2:22" x14ac:dyDescent="0.35">
      <c r="B66" s="65" cm="1">
        <f t="array" aca="1" ref="B66" ca="1">FileSize(Folder&amp;Tests[[#This Row],[FileName]])</f>
        <v>122</v>
      </c>
      <c r="C66" s="41">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1" t="str">
        <f ca="1"/>
        <v xml:space="preserve"> </v>
      </c>
    </row>
    <row r="67" spans="2:22" x14ac:dyDescent="0.35">
      <c r="B67" s="65" cm="1">
        <f t="array" aca="1" ref="B67" ca="1">FileSize(Folder&amp;Tests[[#This Row],[FileName]])</f>
        <v>388</v>
      </c>
      <c r="C67" s="41">
        <v>53</v>
      </c>
      <c r="D67" s="32" t="s">
        <v>167</v>
      </c>
      <c r="E67" s="31" t="b">
        <v>1</v>
      </c>
      <c r="F67" s="33" t="s">
        <v>89</v>
      </c>
      <c r="G67" s="33" t="b">
        <v>0</v>
      </c>
      <c r="H67" s="33" t="s">
        <v>95</v>
      </c>
      <c r="I67" s="33" t="s">
        <v>89</v>
      </c>
      <c r="J67" s="33" t="b">
        <v>1</v>
      </c>
      <c r="K67" s="33"/>
      <c r="L67" s="31">
        <v>1</v>
      </c>
      <c r="M67" s="31">
        <v>1</v>
      </c>
      <c r="N67" s="31">
        <v>0</v>
      </c>
      <c r="O67" s="31">
        <v>0</v>
      </c>
      <c r="P67" s="31"/>
      <c r="Q67" s="31"/>
      <c r="R67" s="40" t="s">
        <v>274</v>
      </c>
      <c r="S67" s="31" t="s">
        <v>574</v>
      </c>
      <c r="T67" s="31" t="s">
        <v>91</v>
      </c>
      <c r="U67" s="36"/>
      <c r="V67" s="51" t="str">
        <f ca="1"/>
        <v xml:space="preserve"> </v>
      </c>
    </row>
    <row r="68" spans="2:22" x14ac:dyDescent="0.35">
      <c r="B68" s="65" cm="1">
        <f t="array" aca="1" ref="B68" ca="1">FileSize(Folder&amp;Tests[[#This Row],[FileName]])</f>
        <v>400</v>
      </c>
      <c r="C68" s="41">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1" t="str">
        <f ca="1"/>
        <v xml:space="preserve"> </v>
      </c>
    </row>
    <row r="69" spans="2:22" x14ac:dyDescent="0.35">
      <c r="B69" s="65" cm="1">
        <f t="array" aca="1" ref="B69" ca="1">FileSize(Folder&amp;Tests[[#This Row],[FileName]])</f>
        <v>450</v>
      </c>
      <c r="C69" s="41">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1" t="str">
        <f ca="1"/>
        <v xml:space="preserve"> </v>
      </c>
    </row>
    <row r="70" spans="2:22" x14ac:dyDescent="0.35">
      <c r="B70" s="65" cm="1">
        <f t="array" aca="1" ref="B70" ca="1">FileSize(Folder&amp;Tests[[#This Row],[FileName]])</f>
        <v>596</v>
      </c>
      <c r="C70" s="41">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1" t="str">
        <f ca="1"/>
        <v xml:space="preserve"> </v>
      </c>
    </row>
    <row r="71" spans="2:22" x14ac:dyDescent="0.35">
      <c r="B71" s="65" cm="1">
        <f t="array" aca="1" ref="B71" ca="1">FileSize(Folder&amp;Tests[[#This Row],[FileName]])</f>
        <v>694</v>
      </c>
      <c r="C71" s="41">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1" t="str">
        <f ca="1"/>
        <v xml:space="preserve"> </v>
      </c>
    </row>
    <row r="72" spans="2:22" x14ac:dyDescent="0.35">
      <c r="B72" s="65" cm="1">
        <f t="array" aca="1" ref="B72" ca="1">FileSize(Folder&amp;Tests[[#This Row],[FileName]])</f>
        <v>732</v>
      </c>
      <c r="C72" s="41">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1" t="str">
        <f ca="1"/>
        <v xml:space="preserve"> </v>
      </c>
    </row>
    <row r="73" spans="2:22" x14ac:dyDescent="0.35">
      <c r="B73" s="65" cm="1">
        <f t="array" aca="1" ref="B73" ca="1">FileSize(Folder&amp;Tests[[#This Row],[FileName]])</f>
        <v>93536</v>
      </c>
      <c r="C73" s="41">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1" t="str">
        <f ca="1"/>
        <v xml:space="preserve"> </v>
      </c>
    </row>
    <row r="74" spans="2:22" x14ac:dyDescent="0.35">
      <c r="B74" s="65" cm="1">
        <f t="array" aca="1" ref="B74" ca="1">FileSize(Folder&amp;Tests[[#This Row],[FileName]])</f>
        <v>768</v>
      </c>
      <c r="C74" s="41">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1" t="str">
        <f ca="1"/>
        <v xml:space="preserve"> </v>
      </c>
    </row>
    <row r="75" spans="2:22" x14ac:dyDescent="0.35">
      <c r="B75" s="65" cm="1">
        <f t="array" aca="1" ref="B75" ca="1">FileSize(Folder&amp;Tests[[#This Row],[FileName]])</f>
        <v>796</v>
      </c>
      <c r="C75" s="41">
        <v>61</v>
      </c>
      <c r="D75" s="32" t="s">
        <v>175</v>
      </c>
      <c r="E75" s="31" t="s">
        <v>238</v>
      </c>
      <c r="F75" s="33" t="str">
        <f ca="1">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1" t="str">
        <f ca="1"/>
        <v xml:space="preserve"> </v>
      </c>
    </row>
    <row r="76" spans="2:22" x14ac:dyDescent="0.35">
      <c r="B76" s="65" cm="1">
        <f t="array" aca="1" ref="B76" ca="1">FileSize(Folder&amp;Tests[[#This Row],[FileName]])</f>
        <v>1770</v>
      </c>
      <c r="C76" s="41">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1" t="str">
        <f ca="1"/>
        <v xml:space="preserve"> </v>
      </c>
    </row>
    <row r="77" spans="2:22" x14ac:dyDescent="0.35">
      <c r="B77" s="65" cm="1">
        <f t="array" aca="1" ref="B77" ca="1">FileSize(Folder&amp;Tests[[#This Row],[FileName]])</f>
        <v>2127</v>
      </c>
      <c r="C77" s="41">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1" t="str">
        <f ca="1"/>
        <v xml:space="preserve"> </v>
      </c>
    </row>
    <row r="78" spans="2:22" x14ac:dyDescent="0.35">
      <c r="B78" s="65" cm="1">
        <f t="array" aca="1" ref="B78" ca="1">FileSize(Folder&amp;Tests[[#This Row],[FileName]])</f>
        <v>180</v>
      </c>
      <c r="C78" s="41">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1" t="str">
        <f ca="1"/>
        <v xml:space="preserve"> </v>
      </c>
    </row>
    <row r="79" spans="2:22" x14ac:dyDescent="0.35">
      <c r="B79" s="65" cm="1">
        <f t="array" aca="1" ref="B79" ca="1">FileSize(Folder&amp;Tests[[#This Row],[FileName]])</f>
        <v>180</v>
      </c>
      <c r="C79" s="41">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1" t="str">
        <f ca="1"/>
        <v xml:space="preserve"> </v>
      </c>
    </row>
    <row r="80" spans="2:22" x14ac:dyDescent="0.35">
      <c r="B80" s="65" cm="1">
        <f t="array" aca="1" ref="B80" ca="1">FileSize(Folder&amp;Tests[[#This Row],[FileName]])</f>
        <v>180</v>
      </c>
      <c r="C80" s="41">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1" t="str">
        <f ca="1"/>
        <v xml:space="preserve"> </v>
      </c>
    </row>
    <row r="81" spans="2:22" x14ac:dyDescent="0.35">
      <c r="B81" s="65" cm="1">
        <f t="array" aca="1" ref="B81" ca="1">FileSize(Folder&amp;Tests[[#This Row],[FileName]])</f>
        <v>180</v>
      </c>
      <c r="C81" s="41">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1" t="str">
        <f ca="1"/>
        <v xml:space="preserve"> </v>
      </c>
    </row>
    <row r="82" spans="2:22" x14ac:dyDescent="0.35">
      <c r="B82" s="65" cm="1">
        <f t="array" aca="1" ref="B82" ca="1">FileSize(Folder&amp;Tests[[#This Row],[FileName]])</f>
        <v>180</v>
      </c>
      <c r="C82" s="41">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1" t="str">
        <f ca="1"/>
        <v xml:space="preserve"> </v>
      </c>
    </row>
    <row r="83" spans="2:22" x14ac:dyDescent="0.35">
      <c r="B83" s="65" cm="1">
        <f t="array" aca="1" ref="B83" ca="1">FileSize(Folder&amp;Tests[[#This Row],[FileName]])</f>
        <v>180</v>
      </c>
      <c r="C83" s="41">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1" t="str">
        <f ca="1"/>
        <v xml:space="preserve"> </v>
      </c>
    </row>
    <row r="84" spans="2:22" x14ac:dyDescent="0.35">
      <c r="B84" s="65" cm="1">
        <f t="array" aca="1" ref="B84" ca="1">FileSize(Folder&amp;Tests[[#This Row],[FileName]])</f>
        <v>180</v>
      </c>
      <c r="C84" s="41">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1" t="str">
        <f ca="1"/>
        <v xml:space="preserve"> </v>
      </c>
    </row>
    <row r="85" spans="2:22" x14ac:dyDescent="0.35">
      <c r="B85" s="65" cm="1">
        <f t="array" aca="1" ref="B85" ca="1">FileSize(Folder&amp;Tests[[#This Row],[FileName]])</f>
        <v>180</v>
      </c>
      <c r="C85" s="41">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1" t="str">
        <f ca="1"/>
        <v xml:space="preserve"> </v>
      </c>
    </row>
    <row r="86" spans="2:22" x14ac:dyDescent="0.35">
      <c r="B86" s="65" cm="1">
        <f t="array" aca="1" ref="B86" ca="1">FileSize(Folder&amp;Tests[[#This Row],[FileName]])</f>
        <v>180</v>
      </c>
      <c r="C86" s="41">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1" t="str">
        <f ca="1"/>
        <v xml:space="preserve"> </v>
      </c>
    </row>
    <row r="87" spans="2:22" x14ac:dyDescent="0.35">
      <c r="B87" s="65" cm="1">
        <f t="array" aca="1" ref="B87" ca="1">FileSize(Folder&amp;Tests[[#This Row],[FileName]])</f>
        <v>180</v>
      </c>
      <c r="C87" s="41">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1" t="str">
        <f ca="1"/>
        <v xml:space="preserve"> </v>
      </c>
    </row>
    <row r="88" spans="2:22" x14ac:dyDescent="0.35">
      <c r="B88" s="65" cm="1">
        <f t="array" aca="1" ref="B88" ca="1">FileSize(Folder&amp;Tests[[#This Row],[FileName]])</f>
        <v>180</v>
      </c>
      <c r="C88" s="41">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1" t="str">
        <f ca="1"/>
        <v xml:space="preserve"> </v>
      </c>
    </row>
    <row r="89" spans="2:22" x14ac:dyDescent="0.35">
      <c r="B89" s="65" cm="1">
        <f t="array" aca="1" ref="B89" ca="1">FileSize(Folder&amp;Tests[[#This Row],[FileName]])</f>
        <v>180</v>
      </c>
      <c r="C89" s="41">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1" t="str">
        <f ca="1"/>
        <v xml:space="preserve"> </v>
      </c>
    </row>
    <row r="90" spans="2:22" x14ac:dyDescent="0.35">
      <c r="B90" s="65" cm="1">
        <f t="array" aca="1" ref="B90" ca="1">FileSize(Folder&amp;Tests[[#This Row],[FileName]])</f>
        <v>197770</v>
      </c>
      <c r="C90" s="41">
        <v>76</v>
      </c>
      <c r="D90" s="32" t="s">
        <v>186</v>
      </c>
      <c r="E90" s="31" t="s">
        <v>100</v>
      </c>
      <c r="F90" s="33"/>
      <c r="G90" s="33"/>
      <c r="H90" s="33" t="s">
        <v>277</v>
      </c>
      <c r="I90" s="33"/>
      <c r="J90" s="33" t="b">
        <v>1</v>
      </c>
      <c r="K90" s="33"/>
      <c r="L90" s="31">
        <v>1</v>
      </c>
      <c r="M90" s="31">
        <v>1</v>
      </c>
      <c r="N90" s="31">
        <v>0</v>
      </c>
      <c r="O90" s="31">
        <v>0</v>
      </c>
      <c r="P90" s="31"/>
      <c r="Q90" s="31"/>
      <c r="R90" s="40" t="s">
        <v>327</v>
      </c>
      <c r="S90" s="31"/>
      <c r="T90" s="31"/>
      <c r="U90" s="38" t="s">
        <v>328</v>
      </c>
      <c r="V90" s="51" t="str">
        <f ca="1"/>
        <v xml:space="preserve"> </v>
      </c>
    </row>
    <row r="91" spans="2:22" x14ac:dyDescent="0.35">
      <c r="B91" s="65" cm="1">
        <f t="array" aca="1" ref="B91" ca="1">FileSize(Folder&amp;Tests[[#This Row],[FileName]])</f>
        <v>34</v>
      </c>
      <c r="C91" s="41">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1" t="str">
        <f ca="1"/>
        <v xml:space="preserve"> </v>
      </c>
    </row>
    <row r="92" spans="2:22" x14ac:dyDescent="0.35">
      <c r="B92" s="65" cm="1">
        <f t="array" aca="1" ref="B92" ca="1">FileSize(Folder&amp;Tests[[#This Row],[FileName]])</f>
        <v>4160286</v>
      </c>
      <c r="C92" s="41">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1" t="str">
        <f ca="1"/>
        <v xml:space="preserve"> </v>
      </c>
    </row>
    <row r="93" spans="2:22" x14ac:dyDescent="0.35">
      <c r="B93" s="65" cm="1">
        <f t="array" aca="1" ref="B93" ca="1">FileSize(Folder&amp;Tests[[#This Row],[FileName]])</f>
        <v>4160286</v>
      </c>
      <c r="C93" s="41">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1" t="str">
        <f ca="1"/>
        <v xml:space="preserve"> </v>
      </c>
    </row>
    <row r="94" spans="2:22" x14ac:dyDescent="0.35">
      <c r="B94" s="65" cm="1">
        <f t="array" aca="1" ref="B94" ca="1">FileSize(Folder&amp;Tests[[#This Row],[FileName]])</f>
        <v>37</v>
      </c>
      <c r="C94" s="41">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1" t="str">
        <f ca="1"/>
        <v xml:space="preserve"> </v>
      </c>
    </row>
    <row r="95" spans="2:22" x14ac:dyDescent="0.35">
      <c r="B95" s="65" cm="1">
        <f t="array" aca="1" ref="B95" ca="1">FileSize(Folder&amp;Tests[[#This Row],[FileName]])</f>
        <v>630</v>
      </c>
      <c r="C95" s="41">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1" t="str">
        <f ca="1"/>
        <v xml:space="preserve"> </v>
      </c>
    </row>
    <row r="96" spans="2:22" x14ac:dyDescent="0.35">
      <c r="B96" s="65" cm="1">
        <f t="array" aca="1" ref="B96" ca="1">FileSize(Folder&amp;Tests[[#This Row],[FileName]])</f>
        <v>630</v>
      </c>
      <c r="C96" s="41">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1" t="str">
        <f ca="1"/>
        <v xml:space="preserve"> </v>
      </c>
    </row>
    <row r="97" spans="2:22" x14ac:dyDescent="0.35">
      <c r="B97" s="65" cm="1">
        <f t="array" aca="1" ref="B97" ca="1">FileSize(Folder&amp;Tests[[#This Row],[FileName]])</f>
        <v>630</v>
      </c>
      <c r="C97" s="41">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1" t="str">
        <f ca="1"/>
        <v xml:space="preserve"> </v>
      </c>
    </row>
    <row r="98" spans="2:22" x14ac:dyDescent="0.35">
      <c r="B98" s="65" cm="1">
        <f t="array" aca="1" ref="B98" ca="1">FileSize(Folder&amp;Tests[[#This Row],[FileName]])</f>
        <v>849</v>
      </c>
      <c r="C98" s="41">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1" t="str">
        <f ca="1"/>
        <v xml:space="preserve"> </v>
      </c>
    </row>
    <row r="99" spans="2:22" x14ac:dyDescent="0.35">
      <c r="B99" s="65" cm="1">
        <f t="array" aca="1" ref="B99" ca="1">FileSize(Folder&amp;Tests[[#This Row],[FileName]])</f>
        <v>849</v>
      </c>
      <c r="C99" s="41">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1" t="str">
        <f ca="1"/>
        <v xml:space="preserve"> </v>
      </c>
    </row>
    <row r="100" spans="2:22" x14ac:dyDescent="0.35">
      <c r="B100" s="65" cm="1">
        <f t="array" aca="1" ref="B100" ca="1">FileSize(Folder&amp;Tests[[#This Row],[FileName]])</f>
        <v>849</v>
      </c>
      <c r="C100" s="41">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1" t="str">
        <f ca="1"/>
        <v xml:space="preserve"> </v>
      </c>
    </row>
    <row r="101" spans="2:22" x14ac:dyDescent="0.35">
      <c r="B101" s="65" cm="1">
        <f t="array" aca="1" ref="B101" ca="1">FileSize(Folder&amp;Tests[[#This Row],[FileName]])</f>
        <v>118</v>
      </c>
      <c r="C101" s="41">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1" t="str">
        <f ca="1"/>
        <v xml:space="preserve"> </v>
      </c>
    </row>
    <row r="102" spans="2:22" x14ac:dyDescent="0.35">
      <c r="B102" s="65" cm="1">
        <f t="array" aca="1" ref="B102" ca="1">FileSize(Folder&amp;Tests[[#This Row],[FileName]])</f>
        <v>231</v>
      </c>
      <c r="C102" s="41">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1" t="str">
        <f ca="1"/>
        <v xml:space="preserve"> </v>
      </c>
    </row>
    <row r="103" spans="2:22" x14ac:dyDescent="0.35">
      <c r="B103" s="65" cm="1">
        <f t="array" aca="1" ref="B103" ca="1">FileSize(Folder&amp;Tests[[#This Row],[FileName]])</f>
        <v>511</v>
      </c>
      <c r="C103" s="41">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1" t="str">
        <f ca="1"/>
        <v xml:space="preserve"> </v>
      </c>
    </row>
    <row r="104" spans="2:22" x14ac:dyDescent="0.35">
      <c r="B104" s="65" cm="1">
        <f t="array" aca="1" ref="B104" ca="1">FileSize(Folder&amp;Tests[[#This Row],[FileName]])</f>
        <v>0</v>
      </c>
      <c r="C104" s="41">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1" t="str">
        <f ca="1"/>
        <v xml:space="preserve"> </v>
      </c>
    </row>
    <row r="105" spans="2:22" x14ac:dyDescent="0.35">
      <c r="B105" s="65" cm="1">
        <f t="array" aca="1" ref="B105" ca="1">FileSize(Folder&amp;Tests[[#This Row],[FileName]])</f>
        <v>745618</v>
      </c>
      <c r="C105" s="41">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1" t="str">
        <f ca="1"/>
        <v xml:space="preserve"> </v>
      </c>
    </row>
    <row r="106" spans="2:22" x14ac:dyDescent="0.35">
      <c r="B106" s="65" cm="1">
        <f t="array" aca="1" ref="B106" ca="1">FileSize(Folder&amp;Tests[[#This Row],[FileName]])</f>
        <v>10100141</v>
      </c>
      <c r="C106" s="41">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1" t="str">
        <f ca="1"/>
        <v xml:space="preserve"> </v>
      </c>
    </row>
    <row r="107" spans="2:22" x14ac:dyDescent="0.35">
      <c r="B107" s="65" cm="1">
        <f t="array" aca="1" ref="B107" ca="1">FileSize(Folder&amp;Tests[[#This Row],[FileName]])</f>
        <v>473413</v>
      </c>
      <c r="C107" s="41">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1" t="str">
        <f ca="1"/>
        <v xml:space="preserve"> </v>
      </c>
    </row>
    <row r="108" spans="2:22" x14ac:dyDescent="0.35">
      <c r="B108" s="65" cm="1">
        <f t="array" aca="1" ref="B108" ca="1">FileSize(Folder&amp;Tests[[#This Row],[FileName]])</f>
        <v>202781</v>
      </c>
      <c r="C108" s="41">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1" t="str">
        <f ca="1"/>
        <v xml:space="preserve"> </v>
      </c>
    </row>
    <row r="109" spans="2:22" x14ac:dyDescent="0.35">
      <c r="B109" s="65" cm="1">
        <f t="array" aca="1" ref="B109" ca="1">FileSize(Folder&amp;Tests[[#This Row],[FileName]])</f>
        <v>237</v>
      </c>
      <c r="C109" s="41">
        <v>95</v>
      </c>
      <c r="D109" s="40"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1" t="str">
        <f ca="1"/>
        <v xml:space="preserve"> </v>
      </c>
    </row>
    <row r="110" spans="2:22" x14ac:dyDescent="0.35">
      <c r="B110" s="65" cm="1">
        <f t="array" aca="1" ref="B110" ca="1">FileSize(Folder&amp;Tests[[#This Row],[FileName]])</f>
        <v>237</v>
      </c>
      <c r="C110" s="41">
        <v>96</v>
      </c>
      <c r="D110" s="40"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1" t="str">
        <f ca="1"/>
        <v xml:space="preserve"> </v>
      </c>
    </row>
    <row r="111" spans="2:22" x14ac:dyDescent="0.35">
      <c r="B111" s="65" cm="1">
        <f t="array" aca="1" ref="B111" ca="1">FileSize(Folder&amp;Tests[[#This Row],[FileName]])</f>
        <v>237</v>
      </c>
      <c r="C111" s="41">
        <v>97</v>
      </c>
      <c r="D111" s="40"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1" t="str">
        <f ca="1"/>
        <v xml:space="preserve"> </v>
      </c>
    </row>
    <row r="112" spans="2:22" x14ac:dyDescent="0.35">
      <c r="B112" s="65" cm="1">
        <f t="array" aca="1" ref="B112" ca="1">FileSize(Folder&amp;Tests[[#This Row],[FileName]])</f>
        <v>4523</v>
      </c>
      <c r="C112" s="41">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1" t="str">
        <f ca="1"/>
        <v xml:space="preserve"> </v>
      </c>
    </row>
    <row r="113" spans="2:22" x14ac:dyDescent="0.35">
      <c r="B113" s="65" cm="1">
        <f t="array" aca="1" ref="B113" ca="1">FileSize(Folder&amp;Tests[[#This Row],[FileName]])</f>
        <v>10726</v>
      </c>
      <c r="C113" s="41">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1" t="str">
        <f ca="1"/>
        <v xml:space="preserve"> </v>
      </c>
    </row>
    <row r="114" spans="2:22" x14ac:dyDescent="0.35">
      <c r="B114" s="65" cm="1">
        <f t="array" aca="1" ref="B114" ca="1">FileSize(Folder&amp;Tests[[#This Row],[FileName]])</f>
        <v>10726</v>
      </c>
      <c r="C114" s="41">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1" t="str">
        <f ca="1"/>
        <v xml:space="preserve"> </v>
      </c>
    </row>
    <row r="115" spans="2:22" x14ac:dyDescent="0.35">
      <c r="B115" s="65" cm="1">
        <f t="array" aca="1" ref="B115" ca="1">FileSize(Folder&amp;Tests[[#This Row],[FileName]])</f>
        <v>8187</v>
      </c>
      <c r="C115" s="41">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1" t="str">
        <f ca="1"/>
        <v xml:space="preserve"> </v>
      </c>
    </row>
    <row r="116" spans="2:22" x14ac:dyDescent="0.35">
      <c r="B116" s="65" cm="1">
        <f t="array" aca="1" ref="B116" ca="1">FileSize(Folder&amp;Tests[[#This Row],[FileName]])</f>
        <v>2159</v>
      </c>
      <c r="C116" s="41">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1" t="str">
        <f ca="1"/>
        <v xml:space="preserve"> </v>
      </c>
    </row>
    <row r="117" spans="2:22" x14ac:dyDescent="0.35">
      <c r="B117" s="65" cm="1">
        <f t="array" aca="1" ref="B117" ca="1">FileSize(Folder&amp;Tests[[#This Row],[FileName]])</f>
        <v>36198</v>
      </c>
      <c r="C117" s="41">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1" t="str">
        <f ca="1"/>
        <v xml:space="preserve"> </v>
      </c>
    </row>
    <row r="118" spans="2:22" x14ac:dyDescent="0.35">
      <c r="B118" s="65" cm="1">
        <f t="array" aca="1" ref="B118" ca="1">FileSize(Folder&amp;Tests[[#This Row],[FileName]])</f>
        <v>2159</v>
      </c>
      <c r="C118" s="41">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1" t="str">
        <f ca="1"/>
        <v xml:space="preserve"> </v>
      </c>
    </row>
    <row r="119" spans="2:22" x14ac:dyDescent="0.35">
      <c r="B119" s="65" cm="1">
        <f t="array" aca="1" ref="B119" ca="1">FileSize(Folder&amp;Tests[[#This Row],[FileName]])</f>
        <v>36191</v>
      </c>
      <c r="C119" s="41">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1" t="str">
        <f ca="1"/>
        <v xml:space="preserve"> </v>
      </c>
    </row>
    <row r="120" spans="2:22" x14ac:dyDescent="0.35">
      <c r="B120" s="65" cm="1">
        <f t="array" aca="1" ref="B120" ca="1">FileSize(Folder&amp;Tests[[#This Row],[FileName]])</f>
        <v>2159</v>
      </c>
      <c r="C120" s="41">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1" t="str">
        <f ca="1"/>
        <v xml:space="preserve"> </v>
      </c>
    </row>
    <row r="121" spans="2:22" x14ac:dyDescent="0.35">
      <c r="B121" s="65" cm="1">
        <f t="array" aca="1" ref="B121" ca="1">FileSize(Folder&amp;Tests[[#This Row],[FileName]])</f>
        <v>36188</v>
      </c>
      <c r="C121" s="41">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1" t="str">
        <f ca="1"/>
        <v xml:space="preserve"> </v>
      </c>
    </row>
    <row r="122" spans="2:22" x14ac:dyDescent="0.35">
      <c r="B122" s="65" cm="1">
        <f t="array" aca="1" ref="B122" ca="1">FileSize(Folder&amp;Tests[[#This Row],[FileName]])</f>
        <v>508</v>
      </c>
      <c r="C122" s="41">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1" t="str">
        <f ca="1"/>
        <v xml:space="preserve"> </v>
      </c>
    </row>
    <row r="123" spans="2:22" x14ac:dyDescent="0.35">
      <c r="B123" s="65" cm="1">
        <f t="array" aca="1" ref="B123" ca="1">FileSize(Folder&amp;Tests[[#This Row],[FileName]])</f>
        <v>34</v>
      </c>
      <c r="C123" s="41">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1" t="str">
        <f ca="1"/>
        <v xml:space="preserve"> </v>
      </c>
    </row>
    <row r="124" spans="2:22" x14ac:dyDescent="0.35">
      <c r="B124" s="65" cm="1">
        <f t="array" aca="1" ref="B124" ca="1">FileSize(Folder&amp;Tests[[#This Row],[FileName]])</f>
        <v>71</v>
      </c>
      <c r="C124" s="41">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1" t="str">
        <f ca="1"/>
        <v xml:space="preserve"> </v>
      </c>
    </row>
    <row r="125" spans="2:22" x14ac:dyDescent="0.35">
      <c r="B125" s="65" cm="1">
        <f t="array" aca="1" ref="B125" ca="1">FileSize(Folder&amp;Tests[[#This Row],[FileName]])</f>
        <v>13</v>
      </c>
      <c r="C125" s="41">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1" t="str">
        <f ca="1"/>
        <v xml:space="preserve"> </v>
      </c>
    </row>
    <row r="126" spans="2:22" x14ac:dyDescent="0.35">
      <c r="B126" s="65" cm="1">
        <f t="array" aca="1" ref="B126" ca="1">FileSize(Folder&amp;Tests[[#This Row],[FileName]])</f>
        <v>38</v>
      </c>
      <c r="C126" s="41">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1" t="str">
        <f ca="1"/>
        <v xml:space="preserve"> </v>
      </c>
    </row>
    <row r="127" spans="2:22" x14ac:dyDescent="0.35">
      <c r="B127" s="65" cm="1">
        <f t="array" aca="1" ref="B127" ca="1">FileSize(Folder&amp;Tests[[#This Row],[FileName]])</f>
        <v>5</v>
      </c>
      <c r="C127" s="41">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1" t="str">
        <f ca="1"/>
        <v xml:space="preserve"> </v>
      </c>
    </row>
    <row r="128" spans="2:22" x14ac:dyDescent="0.35">
      <c r="B128" s="65" cm="1">
        <f t="array" aca="1" ref="B128" ca="1">FileSize(Folder&amp;Tests[[#This Row],[FileName]])</f>
        <v>13</v>
      </c>
      <c r="C128" s="41">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1" t="str">
        <f ca="1"/>
        <v xml:space="preserve"> </v>
      </c>
    </row>
    <row r="129" spans="2:22" x14ac:dyDescent="0.35">
      <c r="B129" s="65" cm="1">
        <f t="array" aca="1" ref="B129" ca="1">FileSize(Folder&amp;Tests[[#This Row],[FileName]])</f>
        <v>48</v>
      </c>
      <c r="C129" s="41">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1" t="str">
        <f ca="1"/>
        <v xml:space="preserve"> </v>
      </c>
    </row>
    <row r="130" spans="2:22" x14ac:dyDescent="0.35">
      <c r="B130" s="65" cm="1">
        <f t="array" aca="1" ref="B130" ca="1">FileSize(Folder&amp;Tests[[#This Row],[FileName]])</f>
        <v>37</v>
      </c>
      <c r="C130" s="41">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1" t="str">
        <f ca="1"/>
        <v xml:space="preserve"> </v>
      </c>
    </row>
    <row r="131" spans="2:22" x14ac:dyDescent="0.35">
      <c r="B131" s="65" cm="1">
        <f t="array" aca="1" ref="B131" ca="1">FileSize(Folder&amp;Tests[[#This Row],[FileName]])</f>
        <v>6223</v>
      </c>
      <c r="C131" s="41">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1" t="str">
        <f ca="1"/>
        <v xml:space="preserve"> </v>
      </c>
    </row>
    <row r="132" spans="2:22" x14ac:dyDescent="0.35">
      <c r="B132" s="65" cm="1">
        <f t="array" aca="1" ref="B132" ca="1">FileSize(Folder&amp;Tests[[#This Row],[FileName]])</f>
        <v>107847</v>
      </c>
      <c r="C132" s="41">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1" t="str">
        <f ca="1"/>
        <v xml:space="preserve"> </v>
      </c>
    </row>
    <row r="133" spans="2:22" x14ac:dyDescent="0.35">
      <c r="B133" s="65" cm="1">
        <f t="array" aca="1" ref="B133" ca="1">FileSize(Folder&amp;Tests[[#This Row],[FileName]])</f>
        <v>113183</v>
      </c>
      <c r="C133" s="41">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1" t="str">
        <f ca="1"/>
        <v xml:space="preserve"> </v>
      </c>
    </row>
    <row r="134" spans="2:22" x14ac:dyDescent="0.35">
      <c r="B134" s="65" cm="1">
        <f t="array" aca="1" ref="B134" ca="1">FileSize(Folder&amp;Tests[[#This Row],[FileName]])</f>
        <v>20802</v>
      </c>
      <c r="C134" s="41">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1" t="str">
        <f ca="1"/>
        <v xml:space="preserve"> </v>
      </c>
    </row>
    <row r="135" spans="2:22" x14ac:dyDescent="0.35">
      <c r="B135" s="65" cm="1">
        <f t="array" aca="1" ref="B135" ca="1">FileSize(Folder&amp;Tests[[#This Row],[FileName]])</f>
        <v>123637</v>
      </c>
      <c r="C135" s="41">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1" t="str">
        <f ca="1"/>
        <v xml:space="preserve"> </v>
      </c>
    </row>
    <row r="136" spans="2:22" x14ac:dyDescent="0.35">
      <c r="B136" s="65" cm="1">
        <f t="array" aca="1" ref="B136" ca="1">FileSize(Folder&amp;Tests[[#This Row],[FileName]])</f>
        <v>253987</v>
      </c>
      <c r="C136" s="41">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1" t="str">
        <f ca="1"/>
        <v xml:space="preserve"> </v>
      </c>
    </row>
    <row r="137" spans="2:22" x14ac:dyDescent="0.35">
      <c r="B137" s="65" cm="1">
        <f t="array" aca="1" ref="B137" ca="1">FileSize(Folder&amp;Tests[[#This Row],[FileName]])</f>
        <v>793574</v>
      </c>
      <c r="C137" s="41">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1" t="str">
        <f ca="1"/>
        <v xml:space="preserve"> </v>
      </c>
    </row>
    <row r="138" spans="2:22" x14ac:dyDescent="0.35">
      <c r="B138" s="65" cm="1">
        <f t="array" aca="1" ref="B138" ca="1">FileSize(Folder&amp;Tests[[#This Row],[FileName]])</f>
        <v>32</v>
      </c>
      <c r="C138" s="41">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1" t="str">
        <f ca="1"/>
        <v xml:space="preserve"> </v>
      </c>
    </row>
    <row r="139" spans="2:22" x14ac:dyDescent="0.35">
      <c r="B139" s="65" cm="1">
        <f t="array" aca="1" ref="B139" ca="1">FileSize(Folder&amp;Tests[[#This Row],[FileName]])</f>
        <v>37</v>
      </c>
      <c r="C139" s="41">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1" t="str">
        <f ca="1"/>
        <v xml:space="preserve"> </v>
      </c>
    </row>
    <row r="140" spans="2:22" x14ac:dyDescent="0.35">
      <c r="B140" s="65" cm="1">
        <f t="array" aca="1" ref="B140" ca="1">FileSize(Folder&amp;Tests[[#This Row],[FileName]])</f>
        <v>37</v>
      </c>
      <c r="C140" s="41">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1" t="str">
        <f ca="1"/>
        <v xml:space="preserve"> </v>
      </c>
    </row>
    <row r="141" spans="2:22" x14ac:dyDescent="0.35">
      <c r="B141" s="65" cm="1">
        <f t="array" aca="1" ref="B141" ca="1">FileSize(Folder&amp;Tests[[#This Row],[FileName]])</f>
        <v>37</v>
      </c>
      <c r="C141" s="41">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1" t="str">
        <f ca="1"/>
        <v xml:space="preserve"> </v>
      </c>
    </row>
    <row r="142" spans="2:22" x14ac:dyDescent="0.35">
      <c r="B142" s="65" cm="1">
        <f t="array" aca="1" ref="B142" ca="1">FileSize(Folder&amp;Tests[[#This Row],[FileName]])</f>
        <v>8215444</v>
      </c>
      <c r="C142" s="41">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1" t="str">
        <f ca="1"/>
        <v xml:space="preserve"> </v>
      </c>
    </row>
    <row r="143" spans="2:22" x14ac:dyDescent="0.35">
      <c r="B143" s="65" cm="1">
        <f t="array" aca="1" ref="B143" ca="1">FileSize(Folder&amp;Tests[[#This Row],[FileName]])</f>
        <v>300056</v>
      </c>
      <c r="C143" s="41">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1" t="str">
        <f ca="1"/>
        <v xml:space="preserve"> </v>
      </c>
    </row>
    <row r="144" spans="2:22" x14ac:dyDescent="0.35">
      <c r="B144" s="65" cm="1">
        <f t="array" aca="1" ref="B144" ca="1">FileSize(Folder&amp;Tests[[#This Row],[FileName]])</f>
        <v>300056</v>
      </c>
      <c r="C144" s="41">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1" t="str">
        <f ca="1"/>
        <v xml:space="preserve"> </v>
      </c>
    </row>
    <row r="145" spans="2:22" x14ac:dyDescent="0.35">
      <c r="B145" s="65" cm="1">
        <f t="array" aca="1" ref="B145" ca="1">FileSize(Folder&amp;Tests[[#This Row],[FileName]])</f>
        <v>220027</v>
      </c>
      <c r="C145" s="41">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1" t="str">
        <f ca="1"/>
        <v xml:space="preserve"> </v>
      </c>
    </row>
    <row r="146" spans="2:22" x14ac:dyDescent="0.35">
      <c r="B146" s="65" cm="1">
        <f t="array" aca="1" ref="B146" ca="1">FileSize(Folder&amp;Tests[[#This Row],[FileName]])</f>
        <v>354</v>
      </c>
      <c r="C146" s="41">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1" t="str">
        <f ca="1"/>
        <v xml:space="preserve"> </v>
      </c>
    </row>
    <row r="147" spans="2:22" x14ac:dyDescent="0.35">
      <c r="B147" s="65" cm="1">
        <f t="array" aca="1" ref="B147" ca="1">FileSize(Folder&amp;Tests[[#This Row],[FileName]])</f>
        <v>216</v>
      </c>
      <c r="C147" s="41">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1" t="str">
        <f ca="1"/>
        <v xml:space="preserve"> </v>
      </c>
    </row>
    <row r="148" spans="2:22" x14ac:dyDescent="0.35">
      <c r="B148" s="65" cm="1">
        <f t="array" aca="1" ref="B148" ca="1">FileSize(Folder&amp;Tests[[#This Row],[FileName]])</f>
        <v>41</v>
      </c>
      <c r="C148" s="41">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1" t="str">
        <f ca="1"/>
        <v xml:space="preserve"> </v>
      </c>
    </row>
    <row r="149" spans="2:22" x14ac:dyDescent="0.35">
      <c r="B149" s="65" cm="1">
        <f t="array" aca="1" ref="B149" ca="1">FileSize(Folder&amp;Tests[[#This Row],[FileName]])</f>
        <v>37</v>
      </c>
      <c r="C149" s="41">
        <v>135</v>
      </c>
      <c r="D149" s="32" t="s">
        <v>343</v>
      </c>
      <c r="E149" s="31"/>
      <c r="F149" s="33">
        <v>1</v>
      </c>
      <c r="G149" s="33"/>
      <c r="H149" s="33"/>
      <c r="I149" s="33"/>
      <c r="J149" s="33"/>
      <c r="K149" s="33"/>
      <c r="L149" s="31"/>
      <c r="M149" s="31"/>
      <c r="N149" s="31"/>
      <c r="O149" s="31"/>
      <c r="P149" s="31"/>
      <c r="Q149" s="31"/>
      <c r="R149" s="31"/>
      <c r="S149" s="31"/>
      <c r="T149" s="31"/>
      <c r="U149" s="38"/>
      <c r="V149" s="51" t="str">
        <f ca="1"/>
        <v xml:space="preserve"> </v>
      </c>
    </row>
    <row r="150" spans="2:22" x14ac:dyDescent="0.35">
      <c r="B150" s="65" cm="1">
        <f t="array" aca="1" ref="B150" ca="1">FileSize(Folder&amp;Tests[[#This Row],[FileName]])</f>
        <v>37</v>
      </c>
      <c r="C150" s="41">
        <v>136</v>
      </c>
      <c r="D150" s="32" t="s">
        <v>343</v>
      </c>
      <c r="E150" s="31"/>
      <c r="F150" s="40" t="s">
        <v>344</v>
      </c>
      <c r="G150" s="33"/>
      <c r="H150" s="33"/>
      <c r="I150" s="33"/>
      <c r="J150" s="33"/>
      <c r="K150" s="33"/>
      <c r="L150" s="31"/>
      <c r="M150" s="31"/>
      <c r="N150" s="31"/>
      <c r="O150" s="31"/>
      <c r="P150" s="31"/>
      <c r="Q150" s="31"/>
      <c r="R150" s="31"/>
      <c r="S150" s="31"/>
      <c r="T150" s="31"/>
      <c r="U150" s="38"/>
      <c r="V150" s="51" t="str">
        <f ca="1"/>
        <v xml:space="preserve"> </v>
      </c>
    </row>
    <row r="151" spans="2:22" x14ac:dyDescent="0.35">
      <c r="B151" s="65" cm="1">
        <f t="array" aca="1" ref="B151" ca="1">FileSize(Folder&amp;Tests[[#This Row],[FileName]])</f>
        <v>37</v>
      </c>
      <c r="C151" s="41">
        <v>137</v>
      </c>
      <c r="D151" s="32" t="s">
        <v>343</v>
      </c>
      <c r="E151" s="31"/>
      <c r="F151" s="33"/>
      <c r="G151" s="33"/>
      <c r="H151" s="33"/>
      <c r="I151" s="33"/>
      <c r="J151" s="33"/>
      <c r="K151" s="33"/>
      <c r="L151" s="31"/>
      <c r="M151" s="31"/>
      <c r="N151" s="31"/>
      <c r="O151" s="31">
        <v>-1</v>
      </c>
      <c r="P151" s="31"/>
      <c r="Q151" s="31"/>
      <c r="R151" s="31"/>
      <c r="S151" s="31"/>
      <c r="T151" s="31"/>
      <c r="U151" s="38"/>
      <c r="V151" s="51" t="str">
        <f ca="1"/>
        <v xml:space="preserve"> </v>
      </c>
    </row>
    <row r="152" spans="2:22" x14ac:dyDescent="0.35">
      <c r="B152" s="65" cm="1">
        <f t="array" aca="1" ref="B152" ca="1">FileSize(Folder&amp;Tests[[#This Row],[FileName]])</f>
        <v>37</v>
      </c>
      <c r="C152" s="41">
        <v>138</v>
      </c>
      <c r="D152" s="32" t="s">
        <v>343</v>
      </c>
      <c r="E152" s="31"/>
      <c r="F152" s="33"/>
      <c r="G152" s="33"/>
      <c r="H152" s="33"/>
      <c r="I152" s="33"/>
      <c r="J152" s="33"/>
      <c r="K152" s="33"/>
      <c r="L152" s="31"/>
      <c r="M152" s="31"/>
      <c r="N152" s="31">
        <v>-1</v>
      </c>
      <c r="O152" s="31"/>
      <c r="P152" s="31"/>
      <c r="Q152" s="31"/>
      <c r="R152" s="31"/>
      <c r="S152" s="31"/>
      <c r="T152" s="31"/>
      <c r="U152" s="38"/>
      <c r="V152" s="51" t="str">
        <f ca="1"/>
        <v xml:space="preserve"> </v>
      </c>
    </row>
    <row r="153" spans="2:22" x14ac:dyDescent="0.35">
      <c r="B153" s="65" cm="1">
        <f t="array" aca="1" ref="B153" ca="1">FileSize(Folder&amp;Tests[[#This Row],[FileName]])</f>
        <v>37</v>
      </c>
      <c r="C153" s="41">
        <v>139</v>
      </c>
      <c r="D153" s="32" t="s">
        <v>343</v>
      </c>
      <c r="E153" s="31"/>
      <c r="F153" s="33"/>
      <c r="G153" s="33"/>
      <c r="H153" s="33"/>
      <c r="I153" s="33"/>
      <c r="J153" s="33"/>
      <c r="K153" s="33"/>
      <c r="L153" s="31"/>
      <c r="M153" s="31"/>
      <c r="N153" s="31"/>
      <c r="O153" s="31"/>
      <c r="P153" s="31"/>
      <c r="Q153" s="31"/>
      <c r="R153" s="31"/>
      <c r="S153" s="31"/>
      <c r="T153" s="31" t="s">
        <v>345</v>
      </c>
      <c r="U153" s="38"/>
      <c r="V153" s="51" t="str">
        <f ca="1"/>
        <v xml:space="preserve"> </v>
      </c>
    </row>
    <row r="154" spans="2:22" x14ac:dyDescent="0.35">
      <c r="B154" s="65" cm="1">
        <f t="array" aca="1" ref="B154" ca="1">FileSize(Folder&amp;Tests[[#This Row],[FileName]])</f>
        <v>37</v>
      </c>
      <c r="C154" s="41">
        <v>140</v>
      </c>
      <c r="D154" s="32" t="s">
        <v>343</v>
      </c>
      <c r="E154" s="31" t="s">
        <v>199</v>
      </c>
      <c r="F154" s="33" t="s">
        <v>91</v>
      </c>
      <c r="G154" s="33"/>
      <c r="H154" s="33"/>
      <c r="I154" s="33"/>
      <c r="J154" s="33"/>
      <c r="K154" s="33"/>
      <c r="L154" s="31"/>
      <c r="M154" s="31"/>
      <c r="N154" s="31"/>
      <c r="O154" s="31"/>
      <c r="P154" s="31"/>
      <c r="Q154" s="31"/>
      <c r="R154" s="31"/>
      <c r="S154" s="31"/>
      <c r="T154" s="31" t="s">
        <v>91</v>
      </c>
      <c r="U154" s="38"/>
      <c r="V154" s="51" t="str">
        <f ca="1"/>
        <v xml:space="preserve"> </v>
      </c>
    </row>
    <row r="155" spans="2:22" x14ac:dyDescent="0.35">
      <c r="B155" s="65" cm="1">
        <f t="array" aca="1" ref="B155" ca="1">FileSize(Folder&amp;Tests[[#This Row],[FileName]])</f>
        <v>37</v>
      </c>
      <c r="C155" s="41">
        <v>141</v>
      </c>
      <c r="D155" s="32" t="s">
        <v>343</v>
      </c>
      <c r="E155" s="31"/>
      <c r="F155" s="33"/>
      <c r="G155" s="33"/>
      <c r="H155" s="33"/>
      <c r="I155" s="33"/>
      <c r="J155" s="33"/>
      <c r="K155" s="33"/>
      <c r="L155" s="31"/>
      <c r="M155" s="31">
        <v>-1</v>
      </c>
      <c r="N155" s="31"/>
      <c r="O155" s="31"/>
      <c r="P155" s="31"/>
      <c r="Q155" s="31"/>
      <c r="R155" s="31"/>
      <c r="S155" s="31"/>
      <c r="T155" s="31"/>
      <c r="U155" s="38"/>
      <c r="V155" s="51" t="str">
        <f ca="1"/>
        <v xml:space="preserve"> </v>
      </c>
    </row>
    <row r="156" spans="2:22" x14ac:dyDescent="0.35">
      <c r="B156" s="65" cm="1">
        <f t="array" aca="1" ref="B156" ca="1">FileSize(Folder&amp;Tests[[#This Row],[FileName]])</f>
        <v>37</v>
      </c>
      <c r="C156" s="41">
        <v>142</v>
      </c>
      <c r="D156" s="32" t="s">
        <v>343</v>
      </c>
      <c r="E156" s="31"/>
      <c r="F156" s="33"/>
      <c r="G156" s="33"/>
      <c r="H156" s="33"/>
      <c r="I156" s="33"/>
      <c r="J156" s="33"/>
      <c r="K156" s="33"/>
      <c r="L156" s="31">
        <v>-1</v>
      </c>
      <c r="M156" s="31"/>
      <c r="N156" s="31"/>
      <c r="O156" s="31"/>
      <c r="P156" s="31"/>
      <c r="Q156" s="31"/>
      <c r="R156" s="31"/>
      <c r="S156" s="31"/>
      <c r="T156" s="31"/>
      <c r="U156" s="38"/>
      <c r="V156" s="51" t="str">
        <f ca="1"/>
        <v xml:space="preserve"> </v>
      </c>
    </row>
    <row r="157" spans="2:22" x14ac:dyDescent="0.35">
      <c r="B157" s="65" cm="1">
        <f t="array" aca="1" ref="B157" ca="1">FileSize(Folder&amp;Tests[[#This Row],[FileName]])</f>
        <v>37</v>
      </c>
      <c r="C157" s="41">
        <v>143</v>
      </c>
      <c r="D157" s="32" t="s">
        <v>343</v>
      </c>
      <c r="E157" s="31"/>
      <c r="F157" s="33"/>
      <c r="G157" s="33"/>
      <c r="H157" s="33"/>
      <c r="I157" s="33" t="s">
        <v>346</v>
      </c>
      <c r="J157" s="33"/>
      <c r="K157" s="33"/>
      <c r="L157" s="31"/>
      <c r="M157" s="31"/>
      <c r="N157" s="31"/>
      <c r="O157" s="31"/>
      <c r="P157" s="31"/>
      <c r="Q157" s="31"/>
      <c r="R157" s="31"/>
      <c r="S157" s="31"/>
      <c r="T157" s="31"/>
      <c r="U157" s="38"/>
      <c r="V157" s="51" t="str">
        <f ca="1"/>
        <v xml:space="preserve"> </v>
      </c>
    </row>
    <row r="158" spans="2:22" x14ac:dyDescent="0.35">
      <c r="B158" s="65" cm="1">
        <f t="array" aca="1" ref="B158" ca="1">FileSize(Folder&amp;Tests[[#This Row],[FileName]])</f>
        <v>37</v>
      </c>
      <c r="C158" s="41">
        <v>144</v>
      </c>
      <c r="D158" s="32" t="s">
        <v>343</v>
      </c>
      <c r="E158" s="31"/>
      <c r="F158" s="33"/>
      <c r="G158" s="33"/>
      <c r="H158" s="33"/>
      <c r="I158" s="33"/>
      <c r="J158" s="33"/>
      <c r="K158" s="33">
        <v>-1</v>
      </c>
      <c r="L158" s="31"/>
      <c r="M158" s="31"/>
      <c r="N158" s="31"/>
      <c r="O158" s="31"/>
      <c r="P158" s="31"/>
      <c r="Q158" s="31"/>
      <c r="R158" s="31"/>
      <c r="S158" s="31"/>
      <c r="T158" s="31"/>
      <c r="U158" s="38"/>
      <c r="V158" s="51" t="str">
        <f ca="1"/>
        <v xml:space="preserve"> </v>
      </c>
    </row>
    <row r="159" spans="2:22" x14ac:dyDescent="0.35">
      <c r="B159" s="65" cm="1">
        <f t="array" aca="1" ref="B159" ca="1">FileSize(Folder&amp;Tests[[#This Row],[FileName]])</f>
        <v>37</v>
      </c>
      <c r="C159" s="41">
        <v>145</v>
      </c>
      <c r="D159" s="32" t="s">
        <v>343</v>
      </c>
      <c r="E159" s="31"/>
      <c r="F159" s="33"/>
      <c r="G159" s="33"/>
      <c r="H159" s="33"/>
      <c r="I159" s="33"/>
      <c r="J159" s="33"/>
      <c r="K159" s="33"/>
      <c r="L159" s="31"/>
      <c r="M159" s="31"/>
      <c r="N159" s="31"/>
      <c r="O159" s="31"/>
      <c r="P159" s="31"/>
      <c r="Q159" s="31"/>
      <c r="R159" s="31"/>
      <c r="S159" s="31" t="s">
        <v>347</v>
      </c>
      <c r="T159" s="31"/>
      <c r="U159" s="38"/>
      <c r="V159" s="51" t="str">
        <f ca="1"/>
        <v xml:space="preserve"> </v>
      </c>
    </row>
    <row r="160" spans="2:22" x14ac:dyDescent="0.35">
      <c r="B160" s="65" cm="1">
        <f t="array" aca="1" ref="B160" ca="1">FileSize(Folder&amp;Tests[[#This Row],[FileName]])</f>
        <v>37</v>
      </c>
      <c r="C160" s="41">
        <v>146</v>
      </c>
      <c r="D160" s="32" t="s">
        <v>343</v>
      </c>
      <c r="E160" s="31" t="s">
        <v>347</v>
      </c>
      <c r="F160" s="33"/>
      <c r="G160" s="33"/>
      <c r="H160" s="33"/>
      <c r="I160" s="33"/>
      <c r="J160" s="33"/>
      <c r="K160" s="33"/>
      <c r="L160" s="31"/>
      <c r="M160" s="31"/>
      <c r="N160" s="31"/>
      <c r="O160" s="31"/>
      <c r="P160" s="31"/>
      <c r="Q160" s="31"/>
      <c r="R160" s="31"/>
      <c r="S160" s="31"/>
      <c r="T160" s="31"/>
      <c r="U160" s="38"/>
      <c r="V160" s="51" t="str">
        <f ca="1"/>
        <v xml:space="preserve"> </v>
      </c>
    </row>
    <row r="161" spans="2:22" x14ac:dyDescent="0.35">
      <c r="B161" s="65" cm="1">
        <f t="array" aca="1" ref="B161" ca="1">FileSize(Folder&amp;Tests[[#This Row],[FileName]])</f>
        <v>37</v>
      </c>
      <c r="C161" s="41">
        <v>147</v>
      </c>
      <c r="D161" s="32" t="s">
        <v>343</v>
      </c>
      <c r="E161" s="31" t="s">
        <v>347</v>
      </c>
      <c r="F161" s="33"/>
      <c r="G161" s="33"/>
      <c r="H161" s="33"/>
      <c r="I161" s="33"/>
      <c r="J161" s="33"/>
      <c r="K161" s="33"/>
      <c r="L161" s="31"/>
      <c r="M161" s="31"/>
      <c r="N161" s="31"/>
      <c r="O161" s="31"/>
      <c r="P161" s="31"/>
      <c r="Q161" s="31"/>
      <c r="R161" s="31"/>
      <c r="S161" s="31"/>
      <c r="T161" s="31"/>
      <c r="U161" s="38"/>
      <c r="V161" s="51" t="str">
        <f ca="1"/>
        <v xml:space="preserve"> </v>
      </c>
    </row>
    <row r="162" spans="2:22" x14ac:dyDescent="0.35">
      <c r="B162" s="65" cm="1">
        <f t="array" aca="1" ref="B162" ca="1">FileSize(Folder&amp;Tests[[#This Row],[FileName]])</f>
        <v>37</v>
      </c>
      <c r="C162" s="41">
        <v>148</v>
      </c>
      <c r="D162" s="32" t="s">
        <v>343</v>
      </c>
      <c r="E162" s="31" t="s">
        <v>347</v>
      </c>
      <c r="F162" s="33"/>
      <c r="G162" s="33"/>
      <c r="H162" s="33"/>
      <c r="I162" s="33"/>
      <c r="J162" s="33"/>
      <c r="K162" s="33"/>
      <c r="L162" s="31"/>
      <c r="M162" s="31"/>
      <c r="N162" s="31"/>
      <c r="O162" s="31"/>
      <c r="P162" s="31"/>
      <c r="Q162" s="31"/>
      <c r="R162" s="31"/>
      <c r="S162" s="31"/>
      <c r="T162" s="31"/>
      <c r="U162" s="38"/>
      <c r="V162" s="51" t="str">
        <f ca="1"/>
        <v xml:space="preserve"> </v>
      </c>
    </row>
    <row r="163" spans="2:22" x14ac:dyDescent="0.35">
      <c r="B163" s="65" cm="1">
        <f t="array" aca="1" ref="B163" ca="1">FileSize(Folder&amp;Tests[[#This Row],[FileName]])</f>
        <v>37</v>
      </c>
      <c r="C163" s="41">
        <v>149</v>
      </c>
      <c r="D163" s="32" t="s">
        <v>343</v>
      </c>
      <c r="E163" s="31" t="s">
        <v>348</v>
      </c>
      <c r="F163" s="33"/>
      <c r="G163" s="33"/>
      <c r="H163" s="33"/>
      <c r="I163" s="33"/>
      <c r="J163" s="33"/>
      <c r="K163" s="33"/>
      <c r="L163" s="31"/>
      <c r="M163" s="31"/>
      <c r="N163" s="31"/>
      <c r="O163" s="31"/>
      <c r="P163" s="31"/>
      <c r="Q163" s="31"/>
      <c r="R163" s="31"/>
      <c r="S163" s="31"/>
      <c r="T163" s="31"/>
      <c r="U163" s="38"/>
      <c r="V163" s="51" t="str">
        <f ca="1"/>
        <v xml:space="preserve"> </v>
      </c>
    </row>
    <row r="164" spans="2:22" x14ac:dyDescent="0.35">
      <c r="B164" s="65" cm="1">
        <f t="array" aca="1" ref="B164" ca="1">FileSize(Folder&amp;Tests[[#This Row],[FileName]])</f>
        <v>37</v>
      </c>
      <c r="C164" s="41">
        <v>150</v>
      </c>
      <c r="D164" s="32" t="s">
        <v>343</v>
      </c>
      <c r="E164" s="31"/>
      <c r="F164" s="40" t="s">
        <v>349</v>
      </c>
      <c r="G164" s="33"/>
      <c r="H164" s="33"/>
      <c r="I164" s="33"/>
      <c r="J164" s="33"/>
      <c r="K164" s="33"/>
      <c r="L164" s="31"/>
      <c r="M164" s="31"/>
      <c r="N164" s="31"/>
      <c r="O164" s="31"/>
      <c r="P164" s="31"/>
      <c r="Q164" s="31"/>
      <c r="R164" s="31"/>
      <c r="S164" s="31"/>
      <c r="T164" s="31"/>
      <c r="U164" s="38"/>
      <c r="V164" s="51" t="str">
        <f ca="1"/>
        <v xml:space="preserve"> </v>
      </c>
    </row>
    <row r="165" spans="2:22" x14ac:dyDescent="0.35">
      <c r="B165" s="65" cm="1">
        <f t="array" aca="1" ref="B165" ca="1">FileSize(Folder&amp;Tests[[#This Row],[FileName]])</f>
        <v>37</v>
      </c>
      <c r="C165" s="41">
        <v>151</v>
      </c>
      <c r="D165" s="32" t="s">
        <v>343</v>
      </c>
      <c r="E165" s="31" t="s">
        <v>209</v>
      </c>
      <c r="F165" s="33"/>
      <c r="G165" s="33"/>
      <c r="H165" s="33"/>
      <c r="I165" s="33"/>
      <c r="J165" s="33"/>
      <c r="K165" s="33"/>
      <c r="L165" s="31"/>
      <c r="M165" s="31"/>
      <c r="N165" s="31"/>
      <c r="O165" s="31"/>
      <c r="P165" s="31">
        <v>2</v>
      </c>
      <c r="Q165" s="31"/>
      <c r="R165" s="31"/>
      <c r="S165" s="31"/>
      <c r="T165" s="31"/>
      <c r="U165" s="38"/>
      <c r="V165" s="51" t="str">
        <f ca="1"/>
        <v xml:space="preserve"> </v>
      </c>
    </row>
    <row r="166" spans="2:22" x14ac:dyDescent="0.35">
      <c r="B166" s="65" cm="1">
        <f t="array" aca="1" ref="B166" ca="1">FileSize(Folder&amp;Tests[[#This Row],[FileName]])</f>
        <v>37</v>
      </c>
      <c r="C166" s="41">
        <v>152</v>
      </c>
      <c r="D166" s="32" t="s">
        <v>343</v>
      </c>
      <c r="E166" s="31"/>
      <c r="F166" s="33"/>
      <c r="G166" s="33"/>
      <c r="H166" s="33"/>
      <c r="I166" s="33"/>
      <c r="J166" s="33"/>
      <c r="K166" s="33"/>
      <c r="L166" s="31"/>
      <c r="M166" s="31"/>
      <c r="N166" s="31"/>
      <c r="O166" s="31"/>
      <c r="P166" s="31" t="s">
        <v>292</v>
      </c>
      <c r="Q166" s="31"/>
      <c r="R166" s="31"/>
      <c r="S166" s="31"/>
      <c r="T166" s="31"/>
      <c r="U166" s="38"/>
      <c r="V166" s="51" t="str">
        <f ca="1"/>
        <v xml:space="preserve"> </v>
      </c>
    </row>
    <row r="167" spans="2:22" x14ac:dyDescent="0.35">
      <c r="B167" s="65" cm="1">
        <f t="array" aca="1" ref="B167" ca="1">FileSize(Folder&amp;Tests[[#This Row],[FileName]])</f>
        <v>37</v>
      </c>
      <c r="C167" s="41">
        <v>153</v>
      </c>
      <c r="D167" s="32" t="s">
        <v>343</v>
      </c>
      <c r="E167" s="31"/>
      <c r="F167" s="33"/>
      <c r="G167" s="33"/>
      <c r="H167" s="33"/>
      <c r="I167" s="33"/>
      <c r="J167" s="33"/>
      <c r="K167" s="33"/>
      <c r="L167" s="31"/>
      <c r="M167" s="31"/>
      <c r="N167" s="31"/>
      <c r="O167" s="31"/>
      <c r="P167" s="31"/>
      <c r="Q167" s="31" t="s">
        <v>292</v>
      </c>
      <c r="R167" s="31"/>
      <c r="S167" s="31"/>
      <c r="T167" s="31"/>
      <c r="U167" s="38"/>
      <c r="V167" s="51" t="str">
        <f ca="1"/>
        <v xml:space="preserve"> </v>
      </c>
    </row>
    <row r="168" spans="2:22" x14ac:dyDescent="0.35">
      <c r="B168" s="65" cm="1">
        <f t="array" aca="1" ref="B168" ca="1">FileSize(Folder&amp;Tests[[#This Row],[FileName]])</f>
        <v>216</v>
      </c>
      <c r="C168" s="41">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1" t="str">
        <f ca="1"/>
        <v xml:space="preserve"> </v>
      </c>
    </row>
    <row r="169" spans="2:22" x14ac:dyDescent="0.35">
      <c r="B169" s="65" cm="1">
        <f t="array" aca="1" ref="B169" ca="1">FileSize(Folder&amp;Tests[[#This Row],[FileName]])</f>
        <v>956</v>
      </c>
      <c r="C169" s="41">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1" t="str">
        <f ca="1"/>
        <v xml:space="preserve"> </v>
      </c>
    </row>
    <row r="170" spans="2:22" x14ac:dyDescent="0.35">
      <c r="B170" s="65" cm="1">
        <f t="array" aca="1" ref="B170" ca="1">FileSize(Folder&amp;Tests[[#This Row],[FileName]])</f>
        <v>1900</v>
      </c>
      <c r="C170" s="41">
        <v>156</v>
      </c>
      <c r="D170" s="32" t="s">
        <v>497</v>
      </c>
      <c r="E170" s="31" t="b">
        <v>0</v>
      </c>
      <c r="F170" s="33" t="b">
        <v>0</v>
      </c>
      <c r="G170" s="33"/>
      <c r="H170" s="33"/>
      <c r="I170" s="33"/>
      <c r="J170" s="33"/>
      <c r="K170" s="33"/>
      <c r="L170" s="31"/>
      <c r="M170" s="31"/>
      <c r="N170" s="31"/>
      <c r="O170" s="31"/>
      <c r="P170" s="31"/>
      <c r="Q170" s="31"/>
      <c r="R170" s="31"/>
      <c r="S170" s="31"/>
      <c r="T170" s="31"/>
      <c r="U170" s="38"/>
      <c r="V170" s="51" t="str">
        <f ca="1"/>
        <v xml:space="preserve"> </v>
      </c>
    </row>
    <row r="171" spans="2:22" x14ac:dyDescent="0.35">
      <c r="B171" s="65" cm="1">
        <f t="array" aca="1" ref="B171" ca="1">FileSize(Folder&amp;Tests[[#This Row],[FileName]])</f>
        <v>37</v>
      </c>
      <c r="C171" s="41">
        <v>157</v>
      </c>
      <c r="D171" s="32" t="s">
        <v>343</v>
      </c>
      <c r="E171" s="31"/>
      <c r="F171" s="33">
        <v>99</v>
      </c>
      <c r="G171" s="33"/>
      <c r="H171" s="33"/>
      <c r="I171" s="33"/>
      <c r="J171" s="33"/>
      <c r="K171" s="33"/>
      <c r="L171" s="31"/>
      <c r="M171" s="31"/>
      <c r="N171" s="31"/>
      <c r="O171" s="31"/>
      <c r="P171" s="31"/>
      <c r="Q171" s="31"/>
      <c r="R171" s="31"/>
      <c r="S171" s="31"/>
      <c r="T171" s="31"/>
      <c r="U171" s="38"/>
      <c r="V171" s="51" t="str">
        <f ca="1"/>
        <v xml:space="preserve"> </v>
      </c>
    </row>
    <row r="172" spans="2:22" x14ac:dyDescent="0.35">
      <c r="B172" s="65" cm="1">
        <f t="array" aca="1" ref="B172" ca="1">FileSize(Folder&amp;Tests[[#This Row],[FileName]])</f>
        <v>37</v>
      </c>
      <c r="C172" s="41">
        <v>158</v>
      </c>
      <c r="D172" s="32" t="s">
        <v>343</v>
      </c>
      <c r="E172" s="31" t="b">
        <v>1</v>
      </c>
      <c r="F172" s="40" t="s">
        <v>89</v>
      </c>
      <c r="G172" s="33"/>
      <c r="H172" s="33"/>
      <c r="I172" s="33"/>
      <c r="J172" s="33"/>
      <c r="K172" s="33"/>
      <c r="L172" s="31"/>
      <c r="M172" s="31">
        <v>4</v>
      </c>
      <c r="N172" s="31"/>
      <c r="O172" s="31"/>
      <c r="P172" s="31"/>
      <c r="Q172" s="31"/>
      <c r="R172" s="31"/>
      <c r="S172" s="31"/>
      <c r="T172" s="31"/>
      <c r="U172" s="38"/>
      <c r="V172" s="51" t="str">
        <f ca="1"/>
        <v xml:space="preserve"> </v>
      </c>
    </row>
    <row r="173" spans="2:22" x14ac:dyDescent="0.35">
      <c r="B173" s="65" cm="1">
        <f t="array" aca="1" ref="B173" ca="1">FileSize(Folder&amp;Tests[[#This Row],[FileName]])</f>
        <v>328</v>
      </c>
      <c r="C173" s="41">
        <v>159</v>
      </c>
      <c r="D173" s="32" t="s">
        <v>498</v>
      </c>
      <c r="E173" s="31" t="b">
        <v>1</v>
      </c>
      <c r="F173" s="33"/>
      <c r="G173" s="33"/>
      <c r="H173" s="33"/>
      <c r="I173" s="33"/>
      <c r="J173" s="33"/>
      <c r="K173" s="33">
        <v>1</v>
      </c>
      <c r="L173" s="31">
        <v>1</v>
      </c>
      <c r="M173" s="31"/>
      <c r="N173" s="31"/>
      <c r="O173" s="31"/>
      <c r="P173" s="31"/>
      <c r="Q173" s="31"/>
      <c r="R173" s="31"/>
      <c r="S173" s="31"/>
      <c r="T173" s="31"/>
      <c r="U173" s="38"/>
      <c r="V173" s="51" t="str">
        <f ca="1"/>
        <v xml:space="preserve"> </v>
      </c>
    </row>
    <row r="174" spans="2:22" x14ac:dyDescent="0.35">
      <c r="B174" s="65" cm="1">
        <f t="array" aca="1" ref="B174" ca="1">FileSize(Folder&amp;Tests[[#This Row],[FileName]])</f>
        <v>37</v>
      </c>
      <c r="C174" s="41">
        <v>160</v>
      </c>
      <c r="D174" s="32" t="s">
        <v>343</v>
      </c>
      <c r="E174" s="31" t="s">
        <v>499</v>
      </c>
      <c r="F174" s="33"/>
      <c r="G174" s="33"/>
      <c r="H174" s="33"/>
      <c r="I174" s="33"/>
      <c r="J174" s="33"/>
      <c r="K174" s="33"/>
      <c r="L174" s="31"/>
      <c r="M174" s="31"/>
      <c r="N174" s="31"/>
      <c r="O174" s="31"/>
      <c r="P174" s="31"/>
      <c r="Q174" s="31"/>
      <c r="R174" s="31"/>
      <c r="S174" s="31"/>
      <c r="T174" s="31"/>
      <c r="U174" s="38"/>
      <c r="V174" s="51" t="str">
        <f ca="1"/>
        <v xml:space="preserve"> </v>
      </c>
    </row>
    <row r="175" spans="2:22" x14ac:dyDescent="0.35">
      <c r="B175" s="65" cm="1">
        <f t="array" aca="1" ref="B175" ca="1">FileSize(Folder&amp;Tests[[#This Row],[FileName]])</f>
        <v>374</v>
      </c>
      <c r="C175" s="41">
        <v>161</v>
      </c>
      <c r="D175" s="40" t="s">
        <v>500</v>
      </c>
      <c r="E175" s="31" t="b">
        <v>1</v>
      </c>
      <c r="F175" s="33"/>
      <c r="G175" s="33"/>
      <c r="H175" s="33"/>
      <c r="I175" s="33"/>
      <c r="J175" s="33"/>
      <c r="K175" s="33">
        <v>1</v>
      </c>
      <c r="L175" s="31">
        <v>1</v>
      </c>
      <c r="M175" s="31"/>
      <c r="N175" s="31"/>
      <c r="O175" s="31"/>
      <c r="P175" s="31"/>
      <c r="Q175" s="31"/>
      <c r="R175" s="31"/>
      <c r="S175" s="31"/>
      <c r="T175" s="31"/>
      <c r="U175" s="38"/>
      <c r="V175" s="51" t="str">
        <f ca="1"/>
        <v xml:space="preserve"> </v>
      </c>
    </row>
    <row r="176" spans="2:22" x14ac:dyDescent="0.35">
      <c r="B176" s="65" cm="1">
        <f t="array" aca="1" ref="B176" ca="1">FileSize(Folder&amp;Tests[[#This Row],[FileName]])</f>
        <v>37</v>
      </c>
      <c r="C176" s="41">
        <v>162</v>
      </c>
      <c r="D176" s="32" t="s">
        <v>343</v>
      </c>
      <c r="E176" s="31" t="b">
        <v>1</v>
      </c>
      <c r="F176" s="33"/>
      <c r="G176" s="33"/>
      <c r="H176" s="33" t="s">
        <v>347</v>
      </c>
      <c r="I176" s="33"/>
      <c r="J176" s="33"/>
      <c r="K176" s="33"/>
      <c r="L176" s="31"/>
      <c r="M176" s="31"/>
      <c r="N176" s="31"/>
      <c r="O176" s="31"/>
      <c r="P176" s="31"/>
      <c r="Q176" s="31"/>
      <c r="R176" s="31"/>
      <c r="S176" s="31"/>
      <c r="T176" s="31"/>
      <c r="U176" s="38"/>
      <c r="V176" s="51" t="str">
        <f ca="1"/>
        <v xml:space="preserve"> </v>
      </c>
    </row>
    <row r="177" spans="2:22" x14ac:dyDescent="0.35">
      <c r="B177" s="65" cm="1">
        <f t="array" aca="1" ref="B177" ca="1">FileSize(Folder&amp;Tests[[#This Row],[FileName]])</f>
        <v>37</v>
      </c>
      <c r="C177" s="41">
        <v>163</v>
      </c>
      <c r="D177" s="32" t="s">
        <v>343</v>
      </c>
      <c r="E177" s="31" t="b">
        <v>1</v>
      </c>
      <c r="F177" s="33"/>
      <c r="G177" s="33"/>
      <c r="H177" s="33" t="s">
        <v>501</v>
      </c>
      <c r="I177" s="33"/>
      <c r="J177" s="33"/>
      <c r="K177" s="33"/>
      <c r="L177" s="31"/>
      <c r="M177" s="31"/>
      <c r="N177" s="31"/>
      <c r="O177" s="31"/>
      <c r="P177" s="31"/>
      <c r="Q177" s="31"/>
      <c r="R177" s="31"/>
      <c r="S177" s="31"/>
      <c r="T177" s="31"/>
      <c r="U177" s="38"/>
      <c r="V177" s="51" t="str">
        <f ca="1"/>
        <v xml:space="preserve"> </v>
      </c>
    </row>
    <row r="178" spans="2:22" x14ac:dyDescent="0.35">
      <c r="B178" s="65" cm="1">
        <f t="array" aca="1" ref="B178" ca="1">FileSize(Folder&amp;Tests[[#This Row],[FileName]])</f>
        <v>37</v>
      </c>
      <c r="C178" s="41">
        <v>164</v>
      </c>
      <c r="D178" s="32" t="s">
        <v>343</v>
      </c>
      <c r="E178" s="31" t="s">
        <v>502</v>
      </c>
      <c r="F178" s="33"/>
      <c r="G178" s="33"/>
      <c r="H178" s="33"/>
      <c r="I178" s="33"/>
      <c r="J178" s="33"/>
      <c r="K178" s="33"/>
      <c r="L178" s="31"/>
      <c r="M178" s="31"/>
      <c r="N178" s="31"/>
      <c r="O178" s="31"/>
      <c r="P178" s="31"/>
      <c r="Q178" s="31"/>
      <c r="R178" s="31"/>
      <c r="S178" s="31"/>
      <c r="T178" s="31"/>
      <c r="U178" s="38"/>
      <c r="V178" s="51" t="str">
        <f ca="1"/>
        <v xml:space="preserve"> </v>
      </c>
    </row>
    <row r="179" spans="2:22" x14ac:dyDescent="0.35">
      <c r="B179" s="65" cm="1">
        <f t="array" aca="1" ref="B179" ca="1">FileSize(Folder&amp;Tests[[#This Row],[FileName]])</f>
        <v>37</v>
      </c>
      <c r="C179" s="41">
        <v>165</v>
      </c>
      <c r="D179" s="32" t="s">
        <v>343</v>
      </c>
      <c r="E179" s="31" t="s">
        <v>503</v>
      </c>
      <c r="F179" s="33"/>
      <c r="G179" s="33"/>
      <c r="H179" s="33"/>
      <c r="I179" s="33"/>
      <c r="J179" s="33"/>
      <c r="K179" s="33"/>
      <c r="L179" s="31"/>
      <c r="M179" s="31"/>
      <c r="N179" s="31"/>
      <c r="O179" s="31"/>
      <c r="P179" s="31"/>
      <c r="Q179" s="31"/>
      <c r="R179" s="31"/>
      <c r="S179" s="31"/>
      <c r="T179" s="31"/>
      <c r="U179" s="38"/>
      <c r="V179" s="51" t="str">
        <f ca="1"/>
        <v xml:space="preserve"> </v>
      </c>
    </row>
    <row r="180" spans="2:22" x14ac:dyDescent="0.35">
      <c r="B180" s="65" cm="1">
        <f t="array" aca="1" ref="B180" ca="1">FileSize(Folder&amp;Tests[[#This Row],[FileName]])</f>
        <v>1900</v>
      </c>
      <c r="C180" s="41">
        <v>166</v>
      </c>
      <c r="D180" s="32" t="s">
        <v>497</v>
      </c>
      <c r="E180" s="31" t="b">
        <v>0</v>
      </c>
      <c r="F180" s="33" t="b">
        <v>0</v>
      </c>
      <c r="G180" s="33"/>
      <c r="H180" s="33"/>
      <c r="I180" s="33"/>
      <c r="J180" s="33"/>
      <c r="K180" s="33"/>
      <c r="L180" s="31">
        <v>3</v>
      </c>
      <c r="M180" s="31"/>
      <c r="N180" s="31">
        <v>3</v>
      </c>
      <c r="O180" s="31"/>
      <c r="P180" s="31"/>
      <c r="Q180" s="31"/>
      <c r="R180" s="31"/>
      <c r="S180" s="31"/>
      <c r="T180" s="31"/>
      <c r="U180" s="38"/>
      <c r="V180" s="51" t="str">
        <f ca="1"/>
        <v xml:space="preserve"> </v>
      </c>
    </row>
    <row r="181" spans="2:22" x14ac:dyDescent="0.35">
      <c r="B181" s="65" cm="1">
        <f t="array" aca="1" ref="B181" ca="1">FileSize(Folder&amp;Tests[[#This Row],[FileName]])</f>
        <v>63</v>
      </c>
      <c r="C181" s="41">
        <v>167</v>
      </c>
      <c r="D181" s="32" t="s">
        <v>504</v>
      </c>
      <c r="E181" s="31" t="b">
        <v>1</v>
      </c>
      <c r="F181" s="33"/>
      <c r="G181" s="33"/>
      <c r="H181" s="33" t="s">
        <v>505</v>
      </c>
      <c r="I181" s="33"/>
      <c r="J181" s="33"/>
      <c r="K181" s="33"/>
      <c r="L181" s="31"/>
      <c r="M181" s="31"/>
      <c r="N181" s="31"/>
      <c r="O181" s="31"/>
      <c r="P181" s="31"/>
      <c r="Q181" s="31"/>
      <c r="R181" s="31"/>
      <c r="S181" s="31"/>
      <c r="T181" s="31"/>
      <c r="U181" s="38"/>
      <c r="V181" s="51" t="str">
        <f ca="1"/>
        <v xml:space="preserve"> </v>
      </c>
    </row>
    <row r="182" spans="2:22" x14ac:dyDescent="0.35">
      <c r="B182" s="65" cm="1">
        <f t="array" aca="1" ref="B182" ca="1">FileSize(Folder&amp;Tests[[#This Row],[FileName]])</f>
        <v>37</v>
      </c>
      <c r="C182" s="41">
        <v>168</v>
      </c>
      <c r="D182" s="32" t="s">
        <v>343</v>
      </c>
      <c r="E182" s="31" t="s">
        <v>506</v>
      </c>
      <c r="F182" s="33"/>
      <c r="G182" s="33"/>
      <c r="H182" s="33"/>
      <c r="I182" s="33"/>
      <c r="J182" s="33"/>
      <c r="K182" s="33"/>
      <c r="L182" s="31"/>
      <c r="M182" s="31"/>
      <c r="N182" s="31"/>
      <c r="O182" s="31"/>
      <c r="P182" s="31"/>
      <c r="Q182" s="31"/>
      <c r="R182" s="31"/>
      <c r="S182" s="31"/>
      <c r="T182" s="31"/>
      <c r="U182" s="38"/>
      <c r="V182" s="51" t="str">
        <f ca="1"/>
        <v xml:space="preserve"> </v>
      </c>
    </row>
    <row r="183" spans="2:22" x14ac:dyDescent="0.35">
      <c r="B183" s="65" cm="1">
        <f t="array" aca="1" ref="B183" ca="1">FileSize(Folder&amp;Tests[[#This Row],[FileName]])</f>
        <v>37</v>
      </c>
      <c r="C183" s="41">
        <v>169</v>
      </c>
      <c r="D183" s="32" t="s">
        <v>343</v>
      </c>
      <c r="E183" s="31" t="s">
        <v>507</v>
      </c>
      <c r="F183" s="33"/>
      <c r="G183" s="33"/>
      <c r="H183" s="33"/>
      <c r="I183" s="33"/>
      <c r="J183" s="33"/>
      <c r="K183" s="33"/>
      <c r="L183" s="31"/>
      <c r="M183" s="31"/>
      <c r="N183" s="31"/>
      <c r="O183" s="31"/>
      <c r="P183" s="31"/>
      <c r="Q183" s="31"/>
      <c r="R183" s="31"/>
      <c r="S183" s="31"/>
      <c r="T183" s="31"/>
      <c r="U183" s="38"/>
      <c r="V183" s="51" t="str">
        <f ca="1"/>
        <v xml:space="preserve"> </v>
      </c>
    </row>
    <row r="184" spans="2:22" x14ac:dyDescent="0.35">
      <c r="B184" s="65"/>
      <c r="C184" s="41">
        <v>170</v>
      </c>
      <c r="D184" s="9" t="s">
        <v>508</v>
      </c>
      <c r="E184" s="31" t="b">
        <v>1</v>
      </c>
      <c r="F184" s="33"/>
      <c r="G184" s="33"/>
      <c r="H184" s="33"/>
      <c r="I184" s="33"/>
      <c r="J184" s="33"/>
      <c r="K184" s="33">
        <v>1</v>
      </c>
      <c r="L184" s="31">
        <v>1</v>
      </c>
      <c r="M184" s="31"/>
      <c r="N184" s="31"/>
      <c r="O184" s="31"/>
      <c r="P184" s="31"/>
      <c r="Q184" s="31"/>
      <c r="R184" s="31"/>
      <c r="S184" s="31"/>
      <c r="T184" s="31"/>
      <c r="U184" s="38"/>
      <c r="V184" s="51" t="str">
        <f ca="1"/>
        <v xml:space="preserve"> </v>
      </c>
    </row>
    <row r="185" spans="2:22" x14ac:dyDescent="0.35">
      <c r="B185" s="65" cm="1">
        <f t="array" aca="1" ref="B185" ca="1">FileSize(Folder&amp;Tests[[#This Row],[FileName]])</f>
        <v>956</v>
      </c>
      <c r="C185" s="41">
        <v>171</v>
      </c>
      <c r="D185" s="32" t="s">
        <v>360</v>
      </c>
      <c r="E185" s="31" t="s">
        <v>510</v>
      </c>
      <c r="F185" s="33"/>
      <c r="G185" s="33"/>
      <c r="H185" s="33" t="s">
        <v>277</v>
      </c>
      <c r="I185" s="33"/>
      <c r="J185" s="33"/>
      <c r="K185" s="33"/>
      <c r="L185" s="31"/>
      <c r="M185" s="31"/>
      <c r="N185" s="31"/>
      <c r="O185" s="31"/>
      <c r="P185" s="31"/>
      <c r="Q185" s="31"/>
      <c r="R185" s="31"/>
      <c r="S185" s="31"/>
      <c r="T185" s="31"/>
      <c r="U185" s="38"/>
      <c r="V185" s="51" t="str">
        <f ca="1"/>
        <v xml:space="preserve"> </v>
      </c>
    </row>
    <row r="186" spans="2:22" x14ac:dyDescent="0.35">
      <c r="B186" s="65" cm="1">
        <f t="array" aca="1" ref="B186" ca="1">FileSize(Folder&amp;Tests[[#This Row],[FileName]])</f>
        <v>956</v>
      </c>
      <c r="C186" s="41">
        <v>172</v>
      </c>
      <c r="D186" s="32" t="s">
        <v>360</v>
      </c>
      <c r="E186" s="31" t="s">
        <v>511</v>
      </c>
      <c r="F186" s="33"/>
      <c r="G186" s="33"/>
      <c r="H186" s="33"/>
      <c r="I186" s="33"/>
      <c r="J186" s="33"/>
      <c r="K186" s="33"/>
      <c r="L186" s="31"/>
      <c r="M186" s="31"/>
      <c r="N186" s="31"/>
      <c r="O186" s="31"/>
      <c r="P186" s="31"/>
      <c r="Q186" s="31"/>
      <c r="R186" s="31"/>
      <c r="S186" s="31"/>
      <c r="T186" s="31"/>
      <c r="U186" s="38"/>
      <c r="V186" s="51" t="str">
        <f ca="1"/>
        <v xml:space="preserve"> </v>
      </c>
    </row>
    <row r="187" spans="2:22" x14ac:dyDescent="0.35">
      <c r="B187" s="65" cm="1">
        <f t="array" aca="1" ref="B187" ca="1">FileSize(Folder&amp;Tests[[#This Row],[FileName]])</f>
        <v>956</v>
      </c>
      <c r="C187" s="41">
        <v>173</v>
      </c>
      <c r="D187" s="32" t="s">
        <v>360</v>
      </c>
      <c r="E187" s="31" t="s">
        <v>512</v>
      </c>
      <c r="F187" s="33"/>
      <c r="G187" s="33"/>
      <c r="H187" s="33"/>
      <c r="I187" s="33"/>
      <c r="J187" s="33"/>
      <c r="K187" s="33"/>
      <c r="L187" s="31"/>
      <c r="M187" s="31"/>
      <c r="N187" s="31"/>
      <c r="O187" s="31"/>
      <c r="P187" s="31"/>
      <c r="Q187" s="31"/>
      <c r="R187" s="31"/>
      <c r="S187" s="31"/>
      <c r="T187" s="31"/>
      <c r="U187" s="38"/>
      <c r="V187" s="51" t="str">
        <f ca="1"/>
        <v xml:space="preserve"> </v>
      </c>
    </row>
    <row r="188" spans="2:22" x14ac:dyDescent="0.35">
      <c r="B188" s="65" cm="1">
        <f t="array" aca="1" ref="B188" ca="1">FileSize(Folder&amp;Tests[[#This Row],[FileName]])</f>
        <v>956</v>
      </c>
      <c r="C188" s="41">
        <v>174</v>
      </c>
      <c r="D188" s="32" t="s">
        <v>360</v>
      </c>
      <c r="E188" s="31" t="s">
        <v>513</v>
      </c>
      <c r="F188" s="33"/>
      <c r="G188" s="33"/>
      <c r="H188" s="33"/>
      <c r="I188" s="33"/>
      <c r="J188" s="33"/>
      <c r="K188" s="33"/>
      <c r="L188" s="31"/>
      <c r="M188" s="31"/>
      <c r="N188" s="31"/>
      <c r="O188" s="31"/>
      <c r="P188" s="31"/>
      <c r="Q188" s="31"/>
      <c r="R188" s="31"/>
      <c r="S188" s="31"/>
      <c r="T188" s="31"/>
      <c r="U188" s="38"/>
      <c r="V188" s="51" t="str">
        <f ca="1"/>
        <v xml:space="preserve"> </v>
      </c>
    </row>
    <row r="189" spans="2:22" x14ac:dyDescent="0.35">
      <c r="B189" s="65" cm="1">
        <f t="array" aca="1" ref="B189" ca="1">FileSize(Folder&amp;Tests[[#This Row],[FileName]])</f>
        <v>956</v>
      </c>
      <c r="C189" s="41">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row>
    <row r="190" spans="2:22" x14ac:dyDescent="0.35">
      <c r="B190" s="65" cm="1">
        <f t="array" aca="1" ref="B190" ca="1">FileSize(Folder&amp;Tests[[#This Row],[FileName]])</f>
        <v>2889</v>
      </c>
      <c r="C190" s="41">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row>
    <row r="191" spans="2:22" x14ac:dyDescent="0.35">
      <c r="B191" s="65" cm="1">
        <f t="array" aca="1" ref="B191" ca="1">FileSize(Folder&amp;Tests[[#This Row],[FileName]])</f>
        <v>66081</v>
      </c>
      <c r="C191" s="41">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row>
    <row r="192" spans="2:22" x14ac:dyDescent="0.35">
      <c r="B192" s="65"/>
      <c r="C192" s="41">
        <v>178</v>
      </c>
      <c r="D192" s="40"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row>
    <row r="193" spans="2:22" x14ac:dyDescent="0.35">
      <c r="B193" s="65" cm="1">
        <f t="array" aca="1" ref="B193" ca="1">FileSize(Folder&amp;Tests[[#This Row],[FileName]])</f>
        <v>206</v>
      </c>
      <c r="C193" s="41">
        <v>179</v>
      </c>
      <c r="D193" s="40"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row>
    <row r="194" spans="2:22" x14ac:dyDescent="0.35">
      <c r="B194" s="65" cm="1">
        <f t="array" aca="1" ref="B194" ca="1">FileSize(Folder&amp;Tests[[#This Row],[FileName]])</f>
        <v>43</v>
      </c>
      <c r="C194" s="41">
        <v>180</v>
      </c>
      <c r="D194" s="40" t="s">
        <v>561</v>
      </c>
      <c r="E194" s="31" t="b">
        <v>1</v>
      </c>
      <c r="F194" s="33"/>
      <c r="G194" s="33"/>
      <c r="H194" s="33"/>
      <c r="I194" s="33"/>
      <c r="J194" s="33"/>
      <c r="K194" s="33"/>
      <c r="L194" s="31"/>
      <c r="M194" s="31"/>
      <c r="N194" s="31"/>
      <c r="O194" s="31"/>
      <c r="P194" s="31"/>
      <c r="Q194" s="31"/>
      <c r="R194" s="31"/>
      <c r="S194" s="31"/>
      <c r="T194" s="31"/>
      <c r="U194" s="38"/>
      <c r="V194" t="str">
        <f ca="1"/>
        <v xml:space="preserve"> </v>
      </c>
    </row>
    <row r="195" spans="2:22" x14ac:dyDescent="0.35">
      <c r="B195" s="65"/>
      <c r="C195" s="64">
        <v>181</v>
      </c>
      <c r="D195" s="40" t="s">
        <v>568</v>
      </c>
      <c r="E195" s="31" t="b">
        <v>1</v>
      </c>
      <c r="F195" s="33"/>
      <c r="G195" s="33"/>
      <c r="H195" s="33"/>
      <c r="I195" s="33"/>
      <c r="J195" s="33"/>
      <c r="K195" s="33"/>
      <c r="L195" s="31"/>
      <c r="M195" s="31"/>
      <c r="N195" s="31"/>
      <c r="O195" s="31"/>
      <c r="P195" s="31"/>
      <c r="Q195" s="31"/>
      <c r="R195" s="31"/>
      <c r="S195" s="31"/>
      <c r="T195" s="31"/>
      <c r="U195" s="38"/>
      <c r="V195" t="str">
        <f ca="1"/>
        <v xml:space="preserve"> </v>
      </c>
    </row>
    <row r="196" spans="2:22" x14ac:dyDescent="0.35">
      <c r="B196" s="65" cm="1">
        <f t="array" aca="1" ref="B196" ca="1">FileSize(Folder&amp;Tests[[#This Row],[FileName]])</f>
        <v>1696</v>
      </c>
      <c r="C196" s="64">
        <v>182</v>
      </c>
      <c r="D196" s="40" t="s">
        <v>577</v>
      </c>
      <c r="E196" s="31" t="b">
        <v>0</v>
      </c>
      <c r="F196" s="33"/>
      <c r="G196" s="33"/>
      <c r="H196" s="33"/>
      <c r="I196" s="33"/>
      <c r="J196" s="33"/>
      <c r="K196" s="33"/>
      <c r="L196" s="31"/>
      <c r="M196" s="31"/>
      <c r="N196" s="31"/>
      <c r="O196" s="31"/>
      <c r="P196" s="31"/>
      <c r="Q196" s="31"/>
      <c r="R196" s="31"/>
      <c r="S196" s="31"/>
      <c r="T196" s="31"/>
      <c r="U196" s="38"/>
      <c r="V196" t="str">
        <f ca="1"/>
        <v xml:space="preserve"> </v>
      </c>
    </row>
    <row r="197" spans="2:22" x14ac:dyDescent="0.35">
      <c r="B197" s="65" cm="1">
        <f t="array" aca="1" ref="B197" ca="1">FileSize(Folder&amp;Tests[[#This Row],[FileName]])</f>
        <v>1841</v>
      </c>
      <c r="C197" s="64">
        <v>183</v>
      </c>
      <c r="D197" s="40" t="s">
        <v>578</v>
      </c>
      <c r="E197" s="31" t="b">
        <v>0</v>
      </c>
      <c r="F197" s="33"/>
      <c r="G197" s="33"/>
      <c r="H197" s="33"/>
      <c r="I197" s="33"/>
      <c r="J197" s="33"/>
      <c r="K197" s="33"/>
      <c r="L197" s="31"/>
      <c r="M197" s="31"/>
      <c r="N197" s="31"/>
      <c r="O197" s="31"/>
      <c r="P197" s="31"/>
      <c r="Q197" s="31"/>
      <c r="R197" s="31"/>
      <c r="S197" s="31" t="s">
        <v>574</v>
      </c>
      <c r="T197" s="31"/>
      <c r="U197" s="38"/>
      <c r="V197" t="str">
        <f ca="1"/>
        <v xml:space="preserve"> </v>
      </c>
    </row>
    <row r="198" spans="2:22" x14ac:dyDescent="0.35">
      <c r="B198" s="65" cm="1">
        <f t="array" aca="1" ref="B198" ca="1">FileSize(Folder&amp;Tests[[#This Row],[FileName]])</f>
        <v>1844</v>
      </c>
      <c r="C198" s="64">
        <v>184</v>
      </c>
      <c r="D198" s="40" t="s">
        <v>579</v>
      </c>
      <c r="E198" s="31" t="b">
        <v>0</v>
      </c>
      <c r="F198" s="33"/>
      <c r="G198" s="33"/>
      <c r="H198" s="33"/>
      <c r="I198" s="33"/>
      <c r="J198" s="33"/>
      <c r="K198" s="33"/>
      <c r="L198" s="31"/>
      <c r="M198" s="31"/>
      <c r="N198" s="31"/>
      <c r="O198" s="31"/>
      <c r="P198" s="31"/>
      <c r="Q198" s="31"/>
      <c r="R198" s="31"/>
      <c r="S198" s="31"/>
      <c r="T198" s="31"/>
      <c r="U198" s="38"/>
      <c r="V198" t="str">
        <f ca="1"/>
        <v xml:space="preserve"> </v>
      </c>
    </row>
    <row r="199" spans="2:22" x14ac:dyDescent="0.35">
      <c r="B199" s="65" cm="1">
        <f t="array" aca="1" ref="B199" ca="1">FileSize(Folder&amp;Tests[[#This Row],[FileName]])</f>
        <v>3394</v>
      </c>
      <c r="C199" s="64">
        <v>185</v>
      </c>
      <c r="D199" s="40" t="s">
        <v>580</v>
      </c>
      <c r="E199" s="31" t="b">
        <v>0</v>
      </c>
      <c r="F199" s="33"/>
      <c r="G199" s="33"/>
      <c r="H199" s="33"/>
      <c r="I199" s="33"/>
      <c r="J199" s="33"/>
      <c r="K199" s="33"/>
      <c r="L199" s="31"/>
      <c r="M199" s="31"/>
      <c r="N199" s="31"/>
      <c r="O199" s="31"/>
      <c r="P199" s="31"/>
      <c r="Q199" s="31"/>
      <c r="R199" s="31"/>
      <c r="S199" s="31"/>
      <c r="T199" s="31"/>
      <c r="U199" s="38"/>
      <c r="V199" t="str">
        <f ca="1"/>
        <v xml:space="preserve"> </v>
      </c>
    </row>
    <row r="200" spans="2:22" x14ac:dyDescent="0.35">
      <c r="B200" s="65" cm="1">
        <f t="array" aca="1" ref="B200" ca="1">FileSize(Folder&amp;Tests[[#This Row],[FileName]])</f>
        <v>3394</v>
      </c>
      <c r="C200" s="64">
        <v>186</v>
      </c>
      <c r="D200" s="40" t="s">
        <v>581</v>
      </c>
      <c r="E200" s="31" t="b">
        <v>0</v>
      </c>
      <c r="F200" s="33"/>
      <c r="G200" s="33"/>
      <c r="H200" s="33"/>
      <c r="I200" s="33"/>
      <c r="J200" s="33"/>
      <c r="K200" s="33"/>
      <c r="L200" s="31"/>
      <c r="M200" s="31"/>
      <c r="N200" s="31"/>
      <c r="O200" s="31"/>
      <c r="P200" s="31"/>
      <c r="Q200" s="31"/>
      <c r="R200" s="31"/>
      <c r="S200" s="31"/>
      <c r="T200" s="31"/>
      <c r="U200" s="38"/>
      <c r="V200" t="str">
        <f ca="1"/>
        <v xml:space="preserve"> </v>
      </c>
    </row>
    <row r="201" spans="2:22" x14ac:dyDescent="0.35">
      <c r="B201" s="65" cm="1">
        <f t="array" aca="1" ref="B201" ca="1">FileSize(Folder&amp;Tests[[#This Row],[FileName]])</f>
        <v>32</v>
      </c>
      <c r="C201" s="64">
        <v>187</v>
      </c>
      <c r="D201" s="40"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row>
    <row r="202" spans="2:22" x14ac:dyDescent="0.35">
      <c r="B202" s="65"/>
      <c r="C202" s="64">
        <v>188</v>
      </c>
      <c r="D202" s="40"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row>
    <row r="203" spans="2:22" x14ac:dyDescent="0.35">
      <c r="B203" s="65"/>
      <c r="C203" s="64">
        <v>189</v>
      </c>
      <c r="D203" s="40"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row>
    <row r="204" spans="2:22" x14ac:dyDescent="0.35">
      <c r="B204" s="65" cm="1">
        <f t="array" aca="1" ref="B204" ca="1">FileSize(Folder&amp;Tests[[#This Row],[FileName]])</f>
        <v>729395</v>
      </c>
      <c r="C204" s="64">
        <v>190</v>
      </c>
      <c r="D204" s="40"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row>
    <row r="205" spans="2:22" x14ac:dyDescent="0.35">
      <c r="B205" s="65" cm="1">
        <f t="array" aca="1" ref="B205" ca="1">FileSize(Folder&amp;Tests[[#This Row],[FileName]])</f>
        <v>43457</v>
      </c>
      <c r="C205" s="41">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row>
    <row r="206" spans="2:22" x14ac:dyDescent="0.35">
      <c r="B206" s="65" cm="1">
        <f t="array" aca="1" ref="B206" ca="1">FileSize(Folder&amp;Tests[[#This Row],[FileName]])</f>
        <v>49916</v>
      </c>
      <c r="C206" s="64">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row>
    <row r="207" spans="2:22" x14ac:dyDescent="0.35">
      <c r="B207" s="65" cm="1">
        <f t="array" aca="1" ref="B207" ca="1">FileSize(Folder&amp;Tests[[#This Row],[FileName]])</f>
        <v>49916</v>
      </c>
      <c r="C207" s="64">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row>
    <row r="208" spans="2:22" x14ac:dyDescent="0.35">
      <c r="B208" s="65" cm="1">
        <f t="array" aca="1" ref="B208" ca="1">FileSize(Folder&amp;Tests[[#This Row],[FileName]])</f>
        <v>31</v>
      </c>
      <c r="C208" s="64">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row>
    <row r="209" spans="2:22" x14ac:dyDescent="0.35">
      <c r="B209" s="65" cm="1">
        <f t="array" aca="1" ref="B209" ca="1">FileSize(Folder&amp;Tests[[#This Row],[FileName]])</f>
        <v>36191</v>
      </c>
      <c r="C209" s="64">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row>
    <row r="210" spans="2:22" x14ac:dyDescent="0.35">
      <c r="B210" s="65" cm="1">
        <f t="array" aca="1" ref="B210" ca="1">FileSize(Folder&amp;Tests[[#This Row],[FileName]])</f>
        <v>36188</v>
      </c>
      <c r="C210" s="64">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row>
    <row r="211" spans="2:22" x14ac:dyDescent="0.35">
      <c r="B211" s="65" cm="1">
        <f t="array" aca="1" ref="B211" ca="1">FileSize(Folder&amp;Tests[[#This Row],[FileName]])</f>
        <v>36198</v>
      </c>
      <c r="C211" s="64">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row>
    <row r="212" spans="2:22" x14ac:dyDescent="0.35">
      <c r="B212" s="65" cm="1">
        <f t="array" aca="1" ref="B212" ca="1">FileSize(Folder&amp;Tests[[#This Row],[FileName]])</f>
        <v>2159</v>
      </c>
      <c r="C212" s="64">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row>
    <row r="213" spans="2:22" x14ac:dyDescent="0.35">
      <c r="B213" s="65" cm="1">
        <f t="array" aca="1" ref="B213" ca="1">FileSize(Folder&amp;Tests[[#This Row],[FileName]])</f>
        <v>2159</v>
      </c>
      <c r="C213" s="64">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row>
    <row r="214" spans="2:22" x14ac:dyDescent="0.35">
      <c r="B214" s="65" cm="1">
        <f t="array" aca="1" ref="B214" ca="1">FileSize(Folder&amp;Tests[[#This Row],[FileName]])</f>
        <v>2159</v>
      </c>
      <c r="C214" s="64">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row>
    <row r="215" spans="2:22" x14ac:dyDescent="0.35">
      <c r="B215" s="65" cm="1">
        <f t="array" aca="1" ref="B215" ca="1">FileSize(Folder&amp;Tests[[#This Row],[FileName]])</f>
        <v>33007</v>
      </c>
      <c r="C215" s="64">
        <v>201</v>
      </c>
      <c r="D215" s="40" t="s">
        <v>611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2" x14ac:dyDescent="0.35">
      <c r="B216" s="65" cm="1">
        <f t="array" aca="1" ref="B216" ca="1">FileSize(Folder&amp;Tests[[#This Row],[FileName]])</f>
        <v>33007</v>
      </c>
      <c r="C216" s="64">
        <v>202</v>
      </c>
      <c r="D216" s="40" t="s">
        <v>611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2" x14ac:dyDescent="0.35">
      <c r="B217" s="65" cm="1">
        <f t="array" aca="1" ref="B217" ca="1">FileSize(Folder&amp;Tests[[#This Row],[FileName]])</f>
        <v>35</v>
      </c>
      <c r="C217" s="90">
        <v>203</v>
      </c>
      <c r="D217" s="91" t="s">
        <v>894</v>
      </c>
      <c r="E217" s="92" t="b">
        <v>1</v>
      </c>
      <c r="F217" s="92"/>
      <c r="G217" s="92"/>
      <c r="H217" s="92"/>
      <c r="I217" s="92"/>
      <c r="J217" s="92"/>
      <c r="K217" s="92">
        <v>2</v>
      </c>
      <c r="L217" s="92">
        <v>2</v>
      </c>
      <c r="M217" s="92"/>
      <c r="N217" s="92"/>
      <c r="O217" s="92"/>
      <c r="P217" s="92"/>
      <c r="Q217" s="92"/>
      <c r="R217" s="92"/>
      <c r="S217" s="92"/>
      <c r="T217" s="92"/>
      <c r="U217" s="93"/>
      <c r="V217" t="str">
        <f ca="1"/>
        <v xml:space="preserve"> </v>
      </c>
    </row>
    <row r="218" spans="2:22" x14ac:dyDescent="0.35">
      <c r="B218" s="65" cm="1">
        <f t="array" aca="1" ref="B218" ca="1">FileSize(Folder&amp;Tests[[#This Row],[FileName]])</f>
        <v>45</v>
      </c>
      <c r="C218" s="90">
        <v>204</v>
      </c>
      <c r="D218" s="94" t="s">
        <v>895</v>
      </c>
      <c r="E218" s="92" t="b">
        <v>1</v>
      </c>
      <c r="F218" s="92"/>
      <c r="G218" s="92"/>
      <c r="H218" s="92" t="s">
        <v>896</v>
      </c>
      <c r="I218" s="92"/>
      <c r="J218" s="92"/>
      <c r="K218" s="92"/>
      <c r="L218" s="92"/>
      <c r="M218" s="92"/>
      <c r="N218" s="92"/>
      <c r="O218" s="92"/>
      <c r="P218" s="92"/>
      <c r="Q218" s="92"/>
      <c r="R218" s="92"/>
      <c r="S218" s="92"/>
      <c r="T218" s="92"/>
      <c r="U218" s="93"/>
      <c r="V218" t="str">
        <f ca="1"/>
        <v xml:space="preserve"> </v>
      </c>
    </row>
    <row r="219" spans="2:22" x14ac:dyDescent="0.35">
      <c r="B219" s="65" cm="1">
        <f t="array" aca="1" ref="B219" ca="1">FileSize(Folder&amp;Tests[[#This Row],[FileName]])</f>
        <v>65543</v>
      </c>
      <c r="C219" s="90">
        <v>205</v>
      </c>
      <c r="D219" s="40" t="s">
        <v>901</v>
      </c>
      <c r="E219" s="92" t="b">
        <v>1</v>
      </c>
      <c r="F219" s="92"/>
      <c r="G219" s="92"/>
      <c r="H219" s="92"/>
      <c r="I219" s="92"/>
      <c r="J219" s="92"/>
      <c r="K219" s="92"/>
      <c r="L219" s="92"/>
      <c r="M219" s="92"/>
      <c r="N219" s="92"/>
      <c r="O219" s="92"/>
      <c r="P219" s="92"/>
      <c r="Q219" s="92"/>
      <c r="R219" s="92"/>
      <c r="S219" s="92"/>
      <c r="T219" s="92"/>
      <c r="U219" s="93"/>
      <c r="V219" t="str">
        <f ca="1"/>
        <v xml:space="preserve"> </v>
      </c>
    </row>
    <row r="220" spans="2:22" x14ac:dyDescent="0.35">
      <c r="B220" s="65" cm="1">
        <f t="array" aca="1" ref="B220" ca="1">FileSize(Folder&amp;Tests[[#This Row],[FileName]])</f>
        <v>65545</v>
      </c>
      <c r="C220" s="90">
        <v>206</v>
      </c>
      <c r="D220" s="40" t="s">
        <v>903</v>
      </c>
      <c r="E220" s="92" t="b">
        <v>1</v>
      </c>
      <c r="F220" s="92"/>
      <c r="G220" s="92"/>
      <c r="H220" s="92"/>
      <c r="I220" s="92"/>
      <c r="J220" s="92"/>
      <c r="K220" s="92"/>
      <c r="L220" s="92"/>
      <c r="M220" s="92"/>
      <c r="N220" s="92"/>
      <c r="O220" s="92"/>
      <c r="P220" s="92"/>
      <c r="Q220" s="92"/>
      <c r="R220" s="92"/>
      <c r="S220" s="92"/>
      <c r="T220" s="92"/>
      <c r="U220" s="93"/>
      <c r="V220" t="str">
        <f ca="1"/>
        <v xml:space="preserve"> </v>
      </c>
    </row>
    <row r="221" spans="2:22" x14ac:dyDescent="0.35">
      <c r="B221" s="95"/>
      <c r="C221" s="90">
        <v>207</v>
      </c>
      <c r="D221" s="40" t="s">
        <v>544</v>
      </c>
      <c r="E221" s="31" t="s">
        <v>214</v>
      </c>
      <c r="F221" s="33"/>
      <c r="G221" s="33"/>
      <c r="H221" s="33"/>
      <c r="I221" s="33"/>
      <c r="J221" s="33"/>
      <c r="K221" s="33">
        <v>1</v>
      </c>
      <c r="L221" s="31">
        <v>1</v>
      </c>
      <c r="M221" s="31">
        <v>1</v>
      </c>
      <c r="N221" s="31">
        <v>4</v>
      </c>
      <c r="O221" s="31">
        <v>0</v>
      </c>
      <c r="P221" s="31" t="s">
        <v>905</v>
      </c>
      <c r="Q221" s="31" t="s">
        <v>906</v>
      </c>
      <c r="R221" s="31" t="s">
        <v>299</v>
      </c>
      <c r="S221" s="92"/>
      <c r="T221" s="92"/>
      <c r="U221" s="93"/>
      <c r="V221" t="str">
        <f ca="1"/>
        <v xml:space="preserve"> </v>
      </c>
    </row>
    <row r="222" spans="2:22" x14ac:dyDescent="0.35">
      <c r="B222" s="95"/>
      <c r="C222" s="90">
        <v>208</v>
      </c>
      <c r="D222" s="40" t="s">
        <v>544</v>
      </c>
      <c r="E222" s="92" t="s">
        <v>209</v>
      </c>
      <c r="F222" s="92"/>
      <c r="G222" s="92"/>
      <c r="H222" s="92"/>
      <c r="I222" s="92"/>
      <c r="J222" s="92"/>
      <c r="K222" s="92">
        <v>1</v>
      </c>
      <c r="L222" s="92">
        <v>1</v>
      </c>
      <c r="M222" s="92">
        <v>1</v>
      </c>
      <c r="N222" s="92">
        <v>4</v>
      </c>
      <c r="O222" s="92">
        <v>0</v>
      </c>
      <c r="P222" s="94" t="s">
        <v>925</v>
      </c>
      <c r="Q222" s="94" t="s">
        <v>926</v>
      </c>
      <c r="R222" s="92" t="s">
        <v>299</v>
      </c>
      <c r="S222" s="92"/>
      <c r="T222" s="92"/>
      <c r="U222" s="93"/>
      <c r="V222" t="str">
        <f ca="1"/>
        <v xml:space="preserve"> </v>
      </c>
    </row>
    <row r="223" spans="2:22" x14ac:dyDescent="0.35">
      <c r="B223" s="65" cm="1">
        <f t="array" aca="1" ref="B223" ca="1">FileSize(Folder&amp;Tests[[#This Row],[FileName]])</f>
        <v>37</v>
      </c>
      <c r="C223" s="64">
        <v>209</v>
      </c>
      <c r="D223" s="32" t="s">
        <v>343</v>
      </c>
      <c r="E223" s="31" t="s">
        <v>209</v>
      </c>
      <c r="F223" s="31"/>
      <c r="G223" s="31"/>
      <c r="H223" s="31"/>
      <c r="I223" s="31"/>
      <c r="J223" s="31"/>
      <c r="K223" s="31"/>
      <c r="L223" s="31"/>
      <c r="M223" s="31"/>
      <c r="N223" s="31"/>
      <c r="O223" s="31"/>
      <c r="P223" s="31" t="s">
        <v>976</v>
      </c>
      <c r="Q223" s="31" t="s">
        <v>976</v>
      </c>
      <c r="R223" s="31"/>
      <c r="S223" s="31"/>
      <c r="T223" s="31"/>
      <c r="U223" s="38"/>
      <c r="V223" t="str">
        <f ca="1"/>
        <v xml:space="preserve"> </v>
      </c>
    </row>
    <row r="224" spans="2:22" x14ac:dyDescent="0.35">
      <c r="B224" s="65" cm="1">
        <f t="array" aca="1" ref="B224" ca="1">FileSize(Folder&amp;Tests[[#This Row],[FileName]])</f>
        <v>37</v>
      </c>
      <c r="C224" s="64">
        <v>210</v>
      </c>
      <c r="D224" s="32" t="s">
        <v>343</v>
      </c>
      <c r="E224" s="31" t="s">
        <v>209</v>
      </c>
      <c r="F224" s="31"/>
      <c r="G224" s="31"/>
      <c r="H224" s="31"/>
      <c r="I224" s="31"/>
      <c r="J224" s="31"/>
      <c r="K224" s="31"/>
      <c r="L224" s="31"/>
      <c r="M224" s="31"/>
      <c r="N224" s="31"/>
      <c r="O224" s="31"/>
      <c r="P224" s="31" t="s">
        <v>976</v>
      </c>
      <c r="Q224" s="31"/>
      <c r="R224" s="31" t="s">
        <v>976</v>
      </c>
      <c r="S224" s="31"/>
      <c r="T224" s="31"/>
      <c r="U224" s="38"/>
      <c r="V224" t="str">
        <f ca="1"/>
        <v xml:space="preserve"> </v>
      </c>
    </row>
    <row r="225" spans="2:22" x14ac:dyDescent="0.35">
      <c r="B225" s="65" cm="1">
        <f t="array" aca="1" ref="B225" ca="1">FileSize(Folder&amp;Tests[[#This Row],[FileName]])</f>
        <v>37</v>
      </c>
      <c r="C225" s="90">
        <v>211</v>
      </c>
      <c r="D225" s="32" t="s">
        <v>343</v>
      </c>
      <c r="E225" s="92" t="s">
        <v>209</v>
      </c>
      <c r="F225" s="92"/>
      <c r="G225" s="92"/>
      <c r="H225" s="92"/>
      <c r="I225" s="92"/>
      <c r="J225" s="92"/>
      <c r="K225" s="92"/>
      <c r="L225" s="92"/>
      <c r="M225" s="92"/>
      <c r="N225" s="92"/>
      <c r="O225" s="92"/>
      <c r="P225" s="92"/>
      <c r="Q225" s="92" t="s">
        <v>976</v>
      </c>
      <c r="R225" s="92" t="s">
        <v>976</v>
      </c>
      <c r="S225" s="92"/>
      <c r="T225" s="92"/>
      <c r="U225" s="93"/>
      <c r="V225" t="str">
        <f ca="1"/>
        <v xml:space="preserve"> </v>
      </c>
    </row>
    <row r="226" spans="2:22" x14ac:dyDescent="0.35">
      <c r="B226" s="65" cm="1">
        <f t="array" aca="1" ref="B226" ca="1">FileSize(Folder&amp;Tests[[#This Row],[FileName]])</f>
        <v>37</v>
      </c>
      <c r="C226" s="90">
        <v>212</v>
      </c>
      <c r="D226" s="32" t="s">
        <v>343</v>
      </c>
      <c r="E226" s="92" t="s">
        <v>214</v>
      </c>
      <c r="F226" s="92"/>
      <c r="G226" s="92"/>
      <c r="H226" s="92"/>
      <c r="I226" s="92"/>
      <c r="J226" s="92"/>
      <c r="K226" s="92"/>
      <c r="L226" s="92"/>
      <c r="M226" s="92"/>
      <c r="N226" s="92"/>
      <c r="O226" s="92"/>
      <c r="P226" s="92" t="s">
        <v>976</v>
      </c>
      <c r="Q226" s="94" t="s">
        <v>977</v>
      </c>
      <c r="R226" s="92"/>
      <c r="S226" s="92"/>
      <c r="T226" s="92"/>
      <c r="U226" s="93"/>
      <c r="V226" t="str">
        <f ca="1"/>
        <v xml:space="preserve"> </v>
      </c>
    </row>
    <row r="227" spans="2:22" x14ac:dyDescent="0.35">
      <c r="B227" s="65" cm="1">
        <f t="array" aca="1" ref="B227" ca="1">FileSize(Folder&amp;Tests[[#This Row],[FileName]])</f>
        <v>37</v>
      </c>
      <c r="C227" s="90">
        <v>213</v>
      </c>
      <c r="D227" s="32" t="s">
        <v>343</v>
      </c>
      <c r="E227" s="92" t="s">
        <v>209</v>
      </c>
      <c r="F227" s="92"/>
      <c r="G227" s="92"/>
      <c r="H227" s="92"/>
      <c r="I227" s="92"/>
      <c r="J227" s="92"/>
      <c r="K227" s="92"/>
      <c r="L227" s="92"/>
      <c r="M227" s="92"/>
      <c r="N227" s="92"/>
      <c r="O227" s="92"/>
      <c r="P227" s="94" t="s">
        <v>978</v>
      </c>
      <c r="Q227" s="92"/>
      <c r="R227" s="92"/>
      <c r="S227" s="92"/>
      <c r="T227" s="92"/>
      <c r="U227" s="93"/>
      <c r="V227" t="str">
        <f ca="1"/>
        <v xml:space="preserve"> </v>
      </c>
    </row>
    <row r="228" spans="2:22" x14ac:dyDescent="0.35">
      <c r="B228" s="65" cm="1">
        <f t="array" aca="1" ref="B228" ca="1">FileSize(Folder&amp;Tests[[#This Row],[FileName]])</f>
        <v>37</v>
      </c>
      <c r="C228" s="64">
        <v>214</v>
      </c>
      <c r="D228" s="32" t="s">
        <v>343</v>
      </c>
      <c r="E228" s="31" t="s">
        <v>209</v>
      </c>
      <c r="F228" s="31"/>
      <c r="G228" s="31"/>
      <c r="H228" s="31"/>
      <c r="I228" s="31"/>
      <c r="J228" s="31"/>
      <c r="K228" s="31"/>
      <c r="L228" s="31"/>
      <c r="M228" s="31"/>
      <c r="N228" s="31"/>
      <c r="O228" s="31"/>
      <c r="P228" s="31"/>
      <c r="Q228" s="40" t="s">
        <v>978</v>
      </c>
      <c r="R228" s="31"/>
      <c r="S228" s="31"/>
      <c r="T228" s="31"/>
      <c r="U228" s="38"/>
      <c r="V228" t="str">
        <f ca="1"/>
        <v xml:space="preserve"> </v>
      </c>
    </row>
    <row r="229" spans="2:22" x14ac:dyDescent="0.35">
      <c r="B229" s="65" cm="1">
        <f t="array" aca="1" ref="B229" ca="1">FileSize(Folder&amp;Tests[[#This Row],[FileName]])</f>
        <v>37</v>
      </c>
      <c r="C229" s="64">
        <v>215</v>
      </c>
      <c r="D229" s="32" t="s">
        <v>343</v>
      </c>
      <c r="E229" s="31" t="s">
        <v>209</v>
      </c>
      <c r="F229" s="31"/>
      <c r="G229" s="31"/>
      <c r="H229" s="31"/>
      <c r="I229" s="31"/>
      <c r="J229" s="31"/>
      <c r="K229" s="31"/>
      <c r="L229" s="31"/>
      <c r="M229" s="31"/>
      <c r="N229" s="31"/>
      <c r="O229" s="31"/>
      <c r="P229" s="31"/>
      <c r="Q229" s="31"/>
      <c r="R229" s="40" t="s">
        <v>978</v>
      </c>
      <c r="S229" s="31"/>
      <c r="T229" s="31"/>
      <c r="U229" s="38"/>
      <c r="V229" t="str">
        <f ca="1"/>
        <v xml:space="preserve"> </v>
      </c>
    </row>
    <row r="230" spans="2:22" x14ac:dyDescent="0.35">
      <c r="B230" s="65"/>
      <c r="C230" s="90">
        <v>216</v>
      </c>
      <c r="D230" s="94" t="s">
        <v>979</v>
      </c>
      <c r="E230" s="92" t="s">
        <v>209</v>
      </c>
      <c r="F230" s="92"/>
      <c r="G230" s="92"/>
      <c r="H230" s="92"/>
      <c r="I230" s="92"/>
      <c r="J230" s="92"/>
      <c r="K230" s="92"/>
      <c r="L230" s="92"/>
      <c r="M230" s="92"/>
      <c r="N230" s="92"/>
      <c r="O230" s="92"/>
      <c r="P230" s="92" t="s">
        <v>976</v>
      </c>
      <c r="Q230" s="94" t="s">
        <v>977</v>
      </c>
      <c r="R230" s="92"/>
      <c r="S230" s="92"/>
      <c r="T230" s="92"/>
      <c r="U230" s="93"/>
      <c r="V230" t="str">
        <f ca="1"/>
        <v xml:space="preserve"> </v>
      </c>
    </row>
    <row r="231" spans="2:22" x14ac:dyDescent="0.35">
      <c r="B231" s="65" cm="1">
        <f t="array" aca="1" ref="B231" ca="1">FileSize(Folder&amp;Tests[[#This Row],[FileName]])</f>
        <v>37</v>
      </c>
      <c r="C231" s="90">
        <v>217</v>
      </c>
      <c r="D231" s="32" t="s">
        <v>343</v>
      </c>
      <c r="E231" s="92" t="b">
        <v>1</v>
      </c>
      <c r="F231" s="92" t="b">
        <v>1</v>
      </c>
      <c r="G231" s="92"/>
      <c r="H231" s="92"/>
      <c r="I231" s="92"/>
      <c r="J231" s="92"/>
      <c r="K231" s="92"/>
      <c r="L231" s="92"/>
      <c r="M231" s="92"/>
      <c r="N231" s="92"/>
      <c r="O231" s="92"/>
      <c r="P231" s="92"/>
      <c r="Q231" s="92"/>
      <c r="R231" s="92"/>
      <c r="S231" s="92"/>
      <c r="T231" s="92"/>
      <c r="U231" s="93"/>
      <c r="V231" t="str">
        <f ca="1"/>
        <v xml:space="preserve"> </v>
      </c>
    </row>
    <row r="232" spans="2:22" x14ac:dyDescent="0.35">
      <c r="B232" s="65" cm="1">
        <f t="array" aca="1" ref="B232" ca="1">FileSize(Folder&amp;Tests[[#This Row],[FileName]])</f>
        <v>37</v>
      </c>
      <c r="C232" s="90">
        <v>218</v>
      </c>
      <c r="D232" s="32" t="s">
        <v>343</v>
      </c>
      <c r="E232" s="92" t="b">
        <v>1</v>
      </c>
      <c r="F232" s="94" t="s">
        <v>89</v>
      </c>
      <c r="G232" s="92"/>
      <c r="H232" s="92"/>
      <c r="I232" s="92"/>
      <c r="J232" s="92"/>
      <c r="K232" s="92"/>
      <c r="L232" s="92"/>
      <c r="M232" s="92"/>
      <c r="N232" s="92"/>
      <c r="O232" s="92"/>
      <c r="P232" s="92"/>
      <c r="Q232" s="92"/>
      <c r="R232" s="92"/>
      <c r="S232" s="92"/>
      <c r="T232" s="92"/>
      <c r="U232" s="93"/>
      <c r="V232" t="str">
        <f ca="1"/>
        <v xml:space="preserve"> </v>
      </c>
    </row>
    <row r="233" spans="2:22" x14ac:dyDescent="0.35">
      <c r="B233" s="65" cm="1">
        <f t="array" aca="1" ref="B233" ca="1">FileSize(Folder&amp;Tests[[#This Row],[FileName]])</f>
        <v>37</v>
      </c>
      <c r="C233" s="90">
        <v>219</v>
      </c>
      <c r="D233" s="32" t="s">
        <v>343</v>
      </c>
      <c r="E233" s="92" t="b">
        <v>1</v>
      </c>
      <c r="F233" s="92"/>
      <c r="G233" s="92"/>
      <c r="H233" s="92" t="s">
        <v>981</v>
      </c>
      <c r="I233" s="92"/>
      <c r="J233" s="92"/>
      <c r="K233" s="92"/>
      <c r="L233" s="92"/>
      <c r="M233" s="92"/>
      <c r="N233" s="92"/>
      <c r="O233" s="92"/>
      <c r="P233" s="92"/>
      <c r="Q233" s="92"/>
      <c r="R233" s="92"/>
      <c r="S233" s="92"/>
      <c r="T233" s="92"/>
      <c r="U233" s="93"/>
      <c r="V233" t="str">
        <f ca="1"/>
        <v xml:space="preserve"> </v>
      </c>
    </row>
    <row r="234" spans="2:22" x14ac:dyDescent="0.35">
      <c r="B234" s="65"/>
      <c r="C234" s="90">
        <v>220</v>
      </c>
      <c r="D234" s="91" t="s">
        <v>982</v>
      </c>
      <c r="E234" s="92" t="b">
        <v>0</v>
      </c>
      <c r="F234" s="92"/>
      <c r="G234" s="92"/>
      <c r="H234" s="92"/>
      <c r="I234" s="92"/>
      <c r="J234" s="92"/>
      <c r="K234" s="92"/>
      <c r="L234" s="92"/>
      <c r="M234" s="92"/>
      <c r="N234" s="92"/>
      <c r="O234" s="92"/>
      <c r="P234" s="92"/>
      <c r="Q234" s="92"/>
      <c r="R234" s="92"/>
      <c r="S234" s="92"/>
      <c r="T234" s="92"/>
      <c r="U234" s="93"/>
      <c r="V234" t="str">
        <f ca="1"/>
        <v xml:space="preserve"> </v>
      </c>
    </row>
    <row r="235" spans="2:22" x14ac:dyDescent="0.35">
      <c r="B235" s="65" cm="1">
        <f t="array" aca="1" ref="B235" ca="1">FileSize(Folder&amp;Tests[[#This Row],[FileName]])</f>
        <v>37</v>
      </c>
      <c r="C235" s="90">
        <v>221</v>
      </c>
      <c r="D235" s="32" t="s">
        <v>343</v>
      </c>
      <c r="E235" s="92"/>
      <c r="F235" s="92"/>
      <c r="G235" s="92"/>
      <c r="H235" s="92"/>
      <c r="I235" s="92"/>
      <c r="J235" s="92"/>
      <c r="K235" s="92"/>
      <c r="L235" s="92"/>
      <c r="M235" s="92"/>
      <c r="N235" s="92"/>
      <c r="O235" s="92"/>
      <c r="P235" s="92"/>
      <c r="Q235" s="92"/>
      <c r="R235" s="92"/>
      <c r="S235" s="92" t="s">
        <v>983</v>
      </c>
      <c r="T235" s="92"/>
      <c r="U235" s="93"/>
      <c r="V235" t="str">
        <f ca="1"/>
        <v xml:space="preserve"> </v>
      </c>
    </row>
    <row r="236" spans="2:22" x14ac:dyDescent="0.35">
      <c r="B236" s="65" cm="1">
        <f t="array" aca="1" ref="B236" ca="1">FileSize(Folder&amp;Tests[[#This Row],[FileName]])</f>
        <v>31</v>
      </c>
      <c r="C236" s="90">
        <v>222</v>
      </c>
      <c r="D236" s="91" t="s">
        <v>984</v>
      </c>
      <c r="E236" s="92" t="b">
        <v>1</v>
      </c>
      <c r="F236" s="92"/>
      <c r="G236" s="92"/>
      <c r="H236" s="92"/>
      <c r="I236" s="92"/>
      <c r="J236" s="92"/>
      <c r="K236" s="92"/>
      <c r="L236" s="92"/>
      <c r="M236" s="92"/>
      <c r="N236" s="92"/>
      <c r="O236" s="92"/>
      <c r="P236" s="92"/>
      <c r="Q236" s="92"/>
      <c r="R236" s="92"/>
      <c r="S236" s="92"/>
      <c r="T236" s="92"/>
      <c r="U236" s="93"/>
      <c r="V236" t="str">
        <f ca="1"/>
        <v xml:space="preserve"> </v>
      </c>
    </row>
    <row r="237" spans="2:22" x14ac:dyDescent="0.35">
      <c r="B237" s="65" cm="1">
        <f t="array" aca="1" ref="B237" ca="1">FileSize(Folder&amp;Tests[[#This Row],[FileName]])</f>
        <v>31</v>
      </c>
      <c r="C237" s="90">
        <v>223</v>
      </c>
      <c r="D237" s="91" t="s">
        <v>984</v>
      </c>
      <c r="E237" s="92" t="b">
        <v>1</v>
      </c>
      <c r="F237" s="92"/>
      <c r="G237" s="92"/>
      <c r="H237" s="92"/>
      <c r="I237" s="92"/>
      <c r="J237" s="92"/>
      <c r="K237" s="92"/>
      <c r="L237" s="92"/>
      <c r="M237" s="92"/>
      <c r="N237" s="92">
        <v>6</v>
      </c>
      <c r="O237" s="92">
        <v>6</v>
      </c>
      <c r="P237" s="92"/>
      <c r="Q237" s="92"/>
      <c r="R237" s="92"/>
      <c r="S237" s="92"/>
      <c r="T237" s="92"/>
      <c r="U237" s="93"/>
      <c r="V237" t="str">
        <f ca="1"/>
        <v xml:space="preserve"> </v>
      </c>
    </row>
    <row r="238" spans="2:22" x14ac:dyDescent="0.35">
      <c r="B238" s="65" cm="1">
        <f t="array" aca="1" ref="B238" ca="1">FileSize(Folder&amp;Tests[[#This Row],[FileName]])</f>
        <v>37</v>
      </c>
      <c r="C238" s="90">
        <v>224</v>
      </c>
      <c r="D238" s="32" t="s">
        <v>343</v>
      </c>
      <c r="E238" s="92" t="b">
        <v>1</v>
      </c>
      <c r="F238" s="92"/>
      <c r="G238" s="92"/>
      <c r="H238" s="92"/>
      <c r="I238" s="92"/>
      <c r="J238" s="92" t="b">
        <v>1</v>
      </c>
      <c r="K238" s="92"/>
      <c r="L238" s="92">
        <v>10</v>
      </c>
      <c r="M238" s="92"/>
      <c r="N238" s="92"/>
      <c r="O238" s="92"/>
      <c r="P238" s="92"/>
      <c r="Q238" s="92"/>
      <c r="R238" s="92"/>
      <c r="S238" s="92"/>
      <c r="T238" s="92"/>
      <c r="U238" s="93"/>
      <c r="V238" t="str">
        <f ca="1"/>
        <v xml:space="preserve"> </v>
      </c>
    </row>
    <row r="239" spans="2:22" x14ac:dyDescent="0.35">
      <c r="B239" s="65"/>
      <c r="C239" s="90">
        <v>225</v>
      </c>
      <c r="D239" s="94" t="s">
        <v>985</v>
      </c>
      <c r="E239" s="92" t="b">
        <v>1</v>
      </c>
      <c r="F239" s="92"/>
      <c r="G239" s="92"/>
      <c r="H239" s="92"/>
      <c r="I239" s="92"/>
      <c r="J239" s="92"/>
      <c r="K239" s="92"/>
      <c r="L239" s="92"/>
      <c r="M239" s="92"/>
      <c r="N239" s="92"/>
      <c r="O239" s="92"/>
      <c r="P239" s="92"/>
      <c r="Q239" s="92"/>
      <c r="R239" s="92"/>
      <c r="S239" s="92"/>
      <c r="T239" s="92"/>
      <c r="U239" s="93"/>
      <c r="V239" t="str">
        <f ca="1"/>
        <v xml:space="preserve"> </v>
      </c>
    </row>
    <row r="240" spans="2:22" x14ac:dyDescent="0.35">
      <c r="B240" s="65" cm="1">
        <f t="array" aca="1" ref="B240" ca="1">FileSize(Folder&amp;Tests[[#This Row],[FileName]])</f>
        <v>37</v>
      </c>
      <c r="C240" s="90">
        <v>226</v>
      </c>
      <c r="D240" s="32" t="s">
        <v>343</v>
      </c>
      <c r="E240" s="92" t="b">
        <v>1</v>
      </c>
      <c r="F240" s="92"/>
      <c r="G240" s="92"/>
      <c r="H240" s="92"/>
      <c r="I240" s="92"/>
      <c r="J240" s="92"/>
      <c r="K240" s="92">
        <v>10</v>
      </c>
      <c r="L240" s="92"/>
      <c r="M240" s="92"/>
      <c r="N240" s="92"/>
      <c r="O240" s="92"/>
      <c r="P240" s="92"/>
      <c r="Q240" s="92"/>
      <c r="R240" s="92"/>
      <c r="S240" s="92"/>
      <c r="T240" s="92"/>
      <c r="U240" s="93"/>
      <c r="V240" t="str">
        <f ca="1"/>
        <v xml:space="preserve"> </v>
      </c>
    </row>
    <row r="241" spans="2:22" x14ac:dyDescent="0.35">
      <c r="B241" s="65" cm="1">
        <f t="array" aca="1" ref="B241" ca="1">FileSize(Folder&amp;Tests[[#This Row],[FileName]])</f>
        <v>37</v>
      </c>
      <c r="C241" s="90">
        <v>227</v>
      </c>
      <c r="D241" s="32" t="s">
        <v>343</v>
      </c>
      <c r="E241" s="92" t="b">
        <v>1</v>
      </c>
      <c r="F241" s="92" t="b">
        <v>0</v>
      </c>
      <c r="G241" s="92"/>
      <c r="H241" s="92"/>
      <c r="I241" s="92"/>
      <c r="J241" s="92"/>
      <c r="K241" s="92">
        <v>10</v>
      </c>
      <c r="L241" s="92"/>
      <c r="M241" s="92"/>
      <c r="N241" s="92"/>
      <c r="O241" s="92"/>
      <c r="P241" s="92"/>
      <c r="Q241" s="92"/>
      <c r="R241" s="92"/>
      <c r="S241" s="92"/>
      <c r="T241" s="92"/>
      <c r="U241" s="93"/>
      <c r="V241" t="str">
        <f ca="1"/>
        <v xml:space="preserve"> </v>
      </c>
    </row>
    <row r="242" spans="2:22" x14ac:dyDescent="0.35">
      <c r="B242" s="95"/>
      <c r="C242" s="90">
        <v>228</v>
      </c>
      <c r="D242" s="91" t="s">
        <v>988</v>
      </c>
      <c r="E242" s="92" t="b">
        <v>1</v>
      </c>
      <c r="F242" s="92"/>
      <c r="G242" s="92"/>
      <c r="H242" s="92"/>
      <c r="I242" s="92"/>
      <c r="J242" s="92"/>
      <c r="K242" s="92"/>
      <c r="L242" s="92"/>
      <c r="M242" s="92"/>
      <c r="N242" s="92"/>
      <c r="O242" s="92"/>
      <c r="P242" s="92"/>
      <c r="Q242" s="92"/>
      <c r="R242" s="92"/>
      <c r="S242" s="92"/>
      <c r="T242" s="92"/>
      <c r="U242" s="93"/>
      <c r="V242" t="str">
        <f ca="1"/>
        <v xml:space="preserve"> </v>
      </c>
    </row>
    <row r="243" spans="2:22" x14ac:dyDescent="0.35">
      <c r="B243" s="95"/>
      <c r="C243" s="90">
        <v>229</v>
      </c>
      <c r="D243" s="32" t="s">
        <v>343</v>
      </c>
      <c r="E243" s="92" t="b">
        <v>1</v>
      </c>
      <c r="F243" s="92"/>
      <c r="G243" s="92"/>
      <c r="H243" s="92"/>
      <c r="I243" s="92"/>
      <c r="J243" s="92"/>
      <c r="K243" s="92"/>
      <c r="L243" s="92"/>
      <c r="M243" s="92"/>
      <c r="N243" s="92"/>
      <c r="O243" s="92"/>
      <c r="P243" s="92" t="s">
        <v>989</v>
      </c>
      <c r="Q243" s="92"/>
      <c r="R243" s="92"/>
      <c r="S243" s="92"/>
      <c r="T243" s="92"/>
      <c r="U243" s="93"/>
      <c r="V243" t="str">
        <f ca="1"/>
        <v xml:space="preserve"> </v>
      </c>
    </row>
    <row r="244" spans="2:22" x14ac:dyDescent="0.35">
      <c r="B244" s="95"/>
      <c r="C244" s="90">
        <v>230</v>
      </c>
      <c r="D244" s="32" t="s">
        <v>343</v>
      </c>
      <c r="E244" s="92" t="b">
        <v>1</v>
      </c>
      <c r="F244" s="92"/>
      <c r="G244" s="92"/>
      <c r="H244" s="92"/>
      <c r="I244" s="92"/>
      <c r="J244" s="92"/>
      <c r="K244" s="92"/>
      <c r="L244" s="92"/>
      <c r="M244" s="92"/>
      <c r="N244" s="92"/>
      <c r="O244" s="92"/>
      <c r="P244" s="98" t="s">
        <v>990</v>
      </c>
      <c r="Q244" s="92"/>
      <c r="R244" s="92"/>
      <c r="S244" s="92"/>
      <c r="T244" s="92"/>
      <c r="U244" s="93"/>
      <c r="V244" t="str">
        <f ca="1"/>
        <v xml:space="preserve"> </v>
      </c>
    </row>
    <row r="245" spans="2:22" x14ac:dyDescent="0.35">
      <c r="B245" s="95"/>
      <c r="C245" s="90">
        <v>231</v>
      </c>
      <c r="D245" s="32" t="s">
        <v>343</v>
      </c>
      <c r="E245" s="92" t="b">
        <v>1</v>
      </c>
      <c r="F245" s="92"/>
      <c r="G245" s="92"/>
      <c r="H245" s="92"/>
      <c r="I245" s="92"/>
      <c r="J245" s="92"/>
      <c r="K245" s="92"/>
      <c r="L245" s="92"/>
      <c r="M245" s="92"/>
      <c r="N245" s="92"/>
      <c r="O245" s="92"/>
      <c r="P245" s="94" t="s">
        <v>349</v>
      </c>
      <c r="Q245" s="92"/>
      <c r="R245" s="92"/>
      <c r="S245" s="92"/>
      <c r="T245" s="92"/>
      <c r="U245" s="93"/>
      <c r="V245" t="str">
        <f ca="1"/>
        <v xml:space="preserve"> </v>
      </c>
    </row>
    <row r="246" spans="2:22" x14ac:dyDescent="0.35">
      <c r="B246" s="95"/>
      <c r="C246" s="90">
        <v>232</v>
      </c>
      <c r="D246" s="32" t="s">
        <v>360</v>
      </c>
      <c r="E246" s="33" t="s">
        <v>991</v>
      </c>
      <c r="F246" s="33"/>
      <c r="G246" s="33"/>
      <c r="H246" s="33" t="s">
        <v>277</v>
      </c>
      <c r="I246" s="92"/>
      <c r="J246" s="92"/>
      <c r="K246" s="92"/>
      <c r="L246" s="92"/>
      <c r="M246" s="92"/>
      <c r="N246" s="92">
        <v>2</v>
      </c>
      <c r="O246" s="92">
        <v>2</v>
      </c>
      <c r="P246" s="92"/>
      <c r="Q246" s="92"/>
      <c r="R246" s="92"/>
      <c r="S246" s="92"/>
      <c r="T246" s="92"/>
      <c r="U246" s="93"/>
      <c r="V246" t="str">
        <f ca="1"/>
        <v xml:space="preserve"> </v>
      </c>
    </row>
    <row r="247" spans="2:22" x14ac:dyDescent="0.35">
      <c r="B247" s="95"/>
      <c r="C247" s="90">
        <v>233</v>
      </c>
      <c r="D247" s="91" t="s">
        <v>993</v>
      </c>
      <c r="E247" s="92" t="b">
        <v>1</v>
      </c>
      <c r="F247" s="92"/>
      <c r="G247" s="92"/>
      <c r="H247" s="92"/>
      <c r="I247" s="92"/>
      <c r="J247" s="92"/>
      <c r="K247" s="92"/>
      <c r="L247" s="92"/>
      <c r="M247" s="92"/>
      <c r="N247" s="92">
        <v>3</v>
      </c>
      <c r="O247" s="92">
        <v>3</v>
      </c>
      <c r="P247" s="92"/>
      <c r="Q247" s="92"/>
      <c r="R247" s="92"/>
      <c r="S247" s="92"/>
      <c r="T247" s="92"/>
      <c r="U247" s="93"/>
      <c r="V247" t="str">
        <f ca="1"/>
        <v xml:space="preserve"> </v>
      </c>
    </row>
    <row r="248" spans="2:22" x14ac:dyDescent="0.35">
      <c r="B248" s="95"/>
      <c r="C248" s="90">
        <v>234</v>
      </c>
      <c r="D248" s="91" t="s">
        <v>993</v>
      </c>
      <c r="E248" s="92" t="b">
        <v>1</v>
      </c>
      <c r="F248" s="92"/>
      <c r="G248" s="92"/>
      <c r="H248" s="92"/>
      <c r="I248" s="92"/>
      <c r="J248" s="92"/>
      <c r="K248" s="92"/>
      <c r="L248" s="92">
        <v>1</v>
      </c>
      <c r="M248" s="92">
        <v>4</v>
      </c>
      <c r="N248" s="92">
        <v>4</v>
      </c>
      <c r="O248" s="92">
        <v>1</v>
      </c>
      <c r="P248" s="92"/>
      <c r="Q248" s="92"/>
      <c r="R248" s="92"/>
      <c r="S248" s="92"/>
      <c r="T248" s="92"/>
      <c r="U248" s="93"/>
      <c r="V248" t="str">
        <f ca="1"/>
        <v xml:space="preserve"> </v>
      </c>
    </row>
    <row r="249" spans="2:22" x14ac:dyDescent="0.35">
      <c r="B249" s="95"/>
      <c r="C249" s="90">
        <v>235</v>
      </c>
      <c r="D249" s="91" t="s">
        <v>993</v>
      </c>
      <c r="E249" s="92" t="b">
        <v>1</v>
      </c>
      <c r="F249" s="92"/>
      <c r="G249" s="92"/>
      <c r="H249" s="92"/>
      <c r="I249" s="92"/>
      <c r="J249" s="92"/>
      <c r="K249" s="92"/>
      <c r="L249" s="92">
        <v>1</v>
      </c>
      <c r="M249" s="92">
        <v>5</v>
      </c>
      <c r="N249" s="92">
        <v>4</v>
      </c>
      <c r="O249" s="92"/>
      <c r="P249" s="92"/>
      <c r="Q249" s="92"/>
      <c r="R249" s="92"/>
      <c r="S249" s="92"/>
      <c r="T249" s="92"/>
      <c r="U249" s="93"/>
      <c r="V249" t="str">
        <f ca="1"/>
        <v xml:space="preserve"> </v>
      </c>
    </row>
    <row r="250" spans="2:22" x14ac:dyDescent="0.35">
      <c r="B250" s="95"/>
      <c r="C250" s="90">
        <v>236</v>
      </c>
      <c r="D250" s="91" t="s">
        <v>1021</v>
      </c>
      <c r="E250" s="92" t="b">
        <v>1</v>
      </c>
      <c r="F250" s="92"/>
      <c r="G250" s="92"/>
      <c r="H250" s="92" t="s">
        <v>277</v>
      </c>
      <c r="I250" s="92"/>
      <c r="J250" s="92"/>
      <c r="K250" s="92"/>
      <c r="L250" s="92"/>
      <c r="M250" s="92"/>
      <c r="N250" s="92"/>
      <c r="O250" s="92"/>
      <c r="P250" s="92"/>
      <c r="Q250" s="92"/>
      <c r="R250" s="92"/>
      <c r="S250" s="92"/>
      <c r="T250" s="92"/>
      <c r="U250" s="93"/>
      <c r="V250" t="str">
        <f ca="1"/>
        <v xml:space="preserve"> </v>
      </c>
    </row>
    <row r="251" spans="2:22" x14ac:dyDescent="0.35">
      <c r="B251" s="106"/>
      <c r="C251" s="90">
        <v>237</v>
      </c>
      <c r="D251" s="32" t="s">
        <v>1022</v>
      </c>
      <c r="E251" s="92" t="b">
        <v>1</v>
      </c>
      <c r="F251" s="31"/>
      <c r="G251" s="31"/>
      <c r="H251" s="92" t="s">
        <v>277</v>
      </c>
      <c r="I251" s="31"/>
      <c r="J251" s="31"/>
      <c r="K251" s="31"/>
      <c r="L251" s="31"/>
      <c r="M251" s="31"/>
      <c r="N251" s="31"/>
      <c r="O251" s="31"/>
      <c r="P251" s="31"/>
      <c r="Q251" s="31"/>
      <c r="R251" s="31"/>
      <c r="S251" s="31"/>
      <c r="T251" s="31"/>
      <c r="U251" s="38"/>
      <c r="V251" t="str">
        <f ca="1"/>
        <v xml:space="preserve"> </v>
      </c>
    </row>
    <row r="252" spans="2:22" x14ac:dyDescent="0.35">
      <c r="B252" s="106"/>
      <c r="C252" s="90">
        <v>238</v>
      </c>
      <c r="D252" s="32" t="s">
        <v>1023</v>
      </c>
      <c r="E252" s="92" t="b">
        <v>1</v>
      </c>
      <c r="F252" s="31"/>
      <c r="G252" s="31"/>
      <c r="H252" s="92" t="s">
        <v>277</v>
      </c>
      <c r="I252" s="31"/>
      <c r="J252" s="31"/>
      <c r="K252" s="31"/>
      <c r="L252" s="31"/>
      <c r="M252" s="31"/>
      <c r="N252" s="31"/>
      <c r="O252" s="31"/>
      <c r="P252" s="31"/>
      <c r="Q252" s="31"/>
      <c r="R252" s="31"/>
      <c r="S252" s="31"/>
      <c r="T252" s="31"/>
      <c r="U252" s="38"/>
      <c r="V252" t="str">
        <f ca="1"/>
        <v xml:space="preserve"> </v>
      </c>
    </row>
    <row r="253" spans="2:22" x14ac:dyDescent="0.35">
      <c r="B253" s="106"/>
      <c r="C253" s="90">
        <v>239</v>
      </c>
      <c r="D253" s="32" t="s">
        <v>1024</v>
      </c>
      <c r="E253" s="92" t="b">
        <v>1</v>
      </c>
      <c r="F253" s="31"/>
      <c r="G253" s="31"/>
      <c r="H253" s="92" t="s">
        <v>277</v>
      </c>
      <c r="I253" s="31"/>
      <c r="J253" s="31"/>
      <c r="K253" s="31"/>
      <c r="L253" s="31"/>
      <c r="M253" s="31"/>
      <c r="N253" s="31"/>
      <c r="O253" s="31"/>
      <c r="P253" s="31"/>
      <c r="Q253" s="31"/>
      <c r="R253" s="31"/>
      <c r="S253" s="31"/>
      <c r="T253" s="31"/>
      <c r="U253" s="38"/>
      <c r="V253" t="str">
        <f ca="1"/>
        <v xml:space="preserve"> </v>
      </c>
    </row>
    <row r="254" spans="2:22" x14ac:dyDescent="0.35">
      <c r="B254" s="106"/>
      <c r="C254" s="90">
        <v>240</v>
      </c>
      <c r="D254" s="32" t="s">
        <v>1025</v>
      </c>
      <c r="E254" s="92" t="b">
        <v>1</v>
      </c>
      <c r="F254" s="31"/>
      <c r="G254" s="31"/>
      <c r="H254" s="92" t="s">
        <v>277</v>
      </c>
      <c r="I254" s="31"/>
      <c r="J254" s="31"/>
      <c r="K254" s="31"/>
      <c r="L254" s="31"/>
      <c r="M254" s="31"/>
      <c r="N254" s="31"/>
      <c r="O254" s="31"/>
      <c r="P254" s="31"/>
      <c r="Q254" s="31"/>
      <c r="R254" s="31"/>
      <c r="S254" s="31"/>
      <c r="T254" s="31"/>
      <c r="U254" s="38"/>
      <c r="V254" t="str">
        <f ca="1"/>
        <v xml:space="preserve"> </v>
      </c>
    </row>
    <row r="255" spans="2:22" x14ac:dyDescent="0.35">
      <c r="B255" s="106"/>
      <c r="C255" s="90">
        <v>241</v>
      </c>
      <c r="D255" s="32" t="s">
        <v>1026</v>
      </c>
      <c r="E255" s="92" t="b">
        <v>1</v>
      </c>
      <c r="F255" s="31"/>
      <c r="G255" s="31"/>
      <c r="H255" s="92" t="s">
        <v>277</v>
      </c>
      <c r="I255" s="31"/>
      <c r="J255" s="31"/>
      <c r="K255" s="31"/>
      <c r="L255" s="31"/>
      <c r="M255" s="31"/>
      <c r="N255" s="31"/>
      <c r="O255" s="31"/>
      <c r="P255" s="31"/>
      <c r="Q255" s="31"/>
      <c r="R255" s="31"/>
      <c r="S255" s="31"/>
      <c r="T255" s="31"/>
      <c r="U255" s="38"/>
      <c r="V255" t="str">
        <f ca="1"/>
        <v xml:space="preserve"> </v>
      </c>
    </row>
    <row r="256" spans="2:22" x14ac:dyDescent="0.35">
      <c r="B256" s="106"/>
      <c r="C256" s="90">
        <v>242</v>
      </c>
      <c r="D256" s="32" t="s">
        <v>1027</v>
      </c>
      <c r="E256" s="92" t="b">
        <v>1</v>
      </c>
      <c r="F256" s="31"/>
      <c r="G256" s="31"/>
      <c r="H256" s="92" t="s">
        <v>277</v>
      </c>
      <c r="I256" s="31"/>
      <c r="J256" s="31"/>
      <c r="K256" s="31"/>
      <c r="L256" s="31"/>
      <c r="M256" s="31"/>
      <c r="N256" s="31"/>
      <c r="O256" s="31"/>
      <c r="P256" s="31"/>
      <c r="Q256" s="31"/>
      <c r="R256" s="31"/>
      <c r="S256" s="31"/>
      <c r="T256" s="31"/>
      <c r="U256" s="38"/>
      <c r="V256" t="str">
        <f ca="1"/>
        <v xml:space="preserve"> </v>
      </c>
    </row>
    <row r="257" spans="2:22" x14ac:dyDescent="0.35">
      <c r="B257" s="106"/>
      <c r="C257" s="90">
        <v>243</v>
      </c>
      <c r="D257" s="32" t="s">
        <v>1028</v>
      </c>
      <c r="E257" s="92" t="b">
        <v>1</v>
      </c>
      <c r="F257" s="31"/>
      <c r="G257" s="31"/>
      <c r="H257" s="92" t="s">
        <v>277</v>
      </c>
      <c r="I257" s="31"/>
      <c r="J257" s="31"/>
      <c r="K257" s="31"/>
      <c r="L257" s="31"/>
      <c r="M257" s="31"/>
      <c r="N257" s="31"/>
      <c r="O257" s="31"/>
      <c r="P257" s="31"/>
      <c r="Q257" s="31"/>
      <c r="R257" s="31"/>
      <c r="S257" s="31"/>
      <c r="T257" s="31"/>
      <c r="U257" s="38"/>
      <c r="V257" t="str">
        <f ca="1"/>
        <v xml:space="preserve"> </v>
      </c>
    </row>
    <row r="258" spans="2:22" x14ac:dyDescent="0.35">
      <c r="B258" s="106"/>
      <c r="C258" s="90">
        <v>244</v>
      </c>
      <c r="D258" s="32" t="s">
        <v>1029</v>
      </c>
      <c r="E258" s="92" t="b">
        <v>1</v>
      </c>
      <c r="F258" s="31"/>
      <c r="G258" s="31"/>
      <c r="H258" s="92" t="s">
        <v>277</v>
      </c>
      <c r="I258" s="31"/>
      <c r="J258" s="31"/>
      <c r="K258" s="31"/>
      <c r="L258" s="31"/>
      <c r="M258" s="31"/>
      <c r="N258" s="31"/>
      <c r="O258" s="31"/>
      <c r="P258" s="31"/>
      <c r="Q258" s="31"/>
      <c r="R258" s="31"/>
      <c r="S258" s="31"/>
      <c r="T258" s="31"/>
      <c r="U258" s="38"/>
      <c r="V258" t="str">
        <f ca="1"/>
        <v xml:space="preserve"> </v>
      </c>
    </row>
    <row r="259" spans="2:22" x14ac:dyDescent="0.35">
      <c r="B259" s="106"/>
      <c r="C259" s="90">
        <v>245</v>
      </c>
      <c r="D259" s="32" t="s">
        <v>1030</v>
      </c>
      <c r="E259" s="92" t="b">
        <v>1</v>
      </c>
      <c r="F259" s="31"/>
      <c r="G259" s="31"/>
      <c r="H259" s="92" t="s">
        <v>277</v>
      </c>
      <c r="I259" s="31"/>
      <c r="J259" s="31"/>
      <c r="K259" s="31"/>
      <c r="L259" s="31"/>
      <c r="M259" s="31"/>
      <c r="N259" s="31"/>
      <c r="O259" s="31"/>
      <c r="P259" s="31"/>
      <c r="Q259" s="31"/>
      <c r="R259" s="31"/>
      <c r="S259" s="31"/>
      <c r="T259" s="31"/>
      <c r="U259" s="38"/>
      <c r="V259" t="str">
        <f ca="1"/>
        <v xml:space="preserve"> </v>
      </c>
    </row>
    <row r="260" spans="2:22" x14ac:dyDescent="0.35">
      <c r="B260" s="106"/>
      <c r="C260" s="90">
        <v>246</v>
      </c>
      <c r="D260" s="32" t="s">
        <v>1031</v>
      </c>
      <c r="E260" s="92" t="b">
        <v>1</v>
      </c>
      <c r="F260" s="31"/>
      <c r="G260" s="31"/>
      <c r="H260" s="92" t="s">
        <v>277</v>
      </c>
      <c r="I260" s="31"/>
      <c r="J260" s="31"/>
      <c r="K260" s="31"/>
      <c r="L260" s="31"/>
      <c r="M260" s="31"/>
      <c r="N260" s="31"/>
      <c r="O260" s="31"/>
      <c r="P260" s="31"/>
      <c r="Q260" s="31"/>
      <c r="R260" s="31"/>
      <c r="S260" s="31"/>
      <c r="T260" s="31"/>
      <c r="U260" s="38"/>
      <c r="V260" t="str">
        <f ca="1"/>
        <v xml:space="preserve"> </v>
      </c>
    </row>
    <row r="261" spans="2:22" x14ac:dyDescent="0.35">
      <c r="B261" s="106"/>
      <c r="C261" s="90">
        <v>247</v>
      </c>
      <c r="D261" s="32" t="s">
        <v>1032</v>
      </c>
      <c r="E261" s="92" t="b">
        <v>1</v>
      </c>
      <c r="F261" s="31"/>
      <c r="G261" s="31"/>
      <c r="H261" s="92" t="s">
        <v>277</v>
      </c>
      <c r="I261" s="31"/>
      <c r="J261" s="31"/>
      <c r="K261" s="31"/>
      <c r="L261" s="31"/>
      <c r="M261" s="31"/>
      <c r="N261" s="31"/>
      <c r="O261" s="31"/>
      <c r="P261" s="31"/>
      <c r="Q261" s="31"/>
      <c r="R261" s="31"/>
      <c r="S261" s="31"/>
      <c r="T261" s="31"/>
      <c r="U261" s="38"/>
      <c r="V261" t="str">
        <f ca="1"/>
        <v xml:space="preserve"> </v>
      </c>
    </row>
    <row r="262" spans="2:22" x14ac:dyDescent="0.35">
      <c r="B262" s="95"/>
      <c r="C262" s="90">
        <v>248</v>
      </c>
      <c r="D262" s="32" t="s">
        <v>1033</v>
      </c>
      <c r="E262" s="92" t="b">
        <v>1</v>
      </c>
      <c r="F262" s="92"/>
      <c r="G262" s="92"/>
      <c r="H262" s="92"/>
      <c r="I262" s="92"/>
      <c r="J262" s="92"/>
      <c r="K262" s="92"/>
      <c r="L262" s="92"/>
      <c r="M262" s="92"/>
      <c r="N262" s="92"/>
      <c r="O262" s="92"/>
      <c r="P262" s="92"/>
      <c r="Q262" s="92"/>
      <c r="R262" s="92"/>
      <c r="S262" s="92"/>
      <c r="T262" s="92" t="s">
        <v>91</v>
      </c>
      <c r="U262" s="93"/>
      <c r="V262" t="str">
        <f ca="1"/>
        <v xml:space="preserve"> </v>
      </c>
    </row>
    <row r="263" spans="2:22" x14ac:dyDescent="0.35">
      <c r="B263" s="106"/>
      <c r="C263" s="90">
        <v>249</v>
      </c>
      <c r="D263" s="40" t="s">
        <v>1050</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row>
    <row r="264" spans="2:22" x14ac:dyDescent="0.35">
      <c r="B264" s="107"/>
      <c r="C264" s="90">
        <v>250</v>
      </c>
      <c r="D264" s="40" t="s">
        <v>1051</v>
      </c>
      <c r="E264" s="31" t="b">
        <v>0</v>
      </c>
      <c r="F264" s="31"/>
      <c r="G264" s="31"/>
      <c r="H264" s="31"/>
      <c r="I264" s="31"/>
      <c r="J264" s="31"/>
      <c r="K264" s="31"/>
      <c r="L264" s="31"/>
      <c r="M264" s="31">
        <v>2</v>
      </c>
      <c r="N264" s="31">
        <v>10</v>
      </c>
      <c r="O264" s="31"/>
      <c r="P264" s="31"/>
      <c r="Q264" s="31"/>
      <c r="R264" s="31"/>
      <c r="S264" s="31"/>
      <c r="T264" s="31"/>
      <c r="U264" s="38"/>
      <c r="V264" t="str">
        <f ca="1"/>
        <v xml:space="preserve"> </v>
      </c>
    </row>
    <row r="265" spans="2:22" x14ac:dyDescent="0.35">
      <c r="B265" s="107"/>
      <c r="C265" s="90">
        <v>251</v>
      </c>
      <c r="D265" s="40" t="s">
        <v>1052</v>
      </c>
      <c r="E265" s="31" t="b">
        <v>0</v>
      </c>
      <c r="F265" s="31"/>
      <c r="G265" s="31"/>
      <c r="H265" s="31"/>
      <c r="I265" s="31"/>
      <c r="J265" s="31"/>
      <c r="K265" s="31"/>
      <c r="L265" s="31"/>
      <c r="M265" s="31">
        <v>2</v>
      </c>
      <c r="N265" s="31">
        <v>10</v>
      </c>
      <c r="O265" s="31"/>
      <c r="P265" s="31"/>
      <c r="Q265" s="31"/>
      <c r="R265" s="31"/>
      <c r="S265" s="31"/>
      <c r="T265" s="31"/>
      <c r="U265" s="38"/>
      <c r="V265" t="str">
        <f ca="1"/>
        <v xml:space="preserve"> </v>
      </c>
    </row>
    <row r="266" spans="2:22" x14ac:dyDescent="0.35">
      <c r="B266" s="107"/>
      <c r="C266" s="90">
        <v>252</v>
      </c>
      <c r="D266" s="40" t="s">
        <v>1053</v>
      </c>
      <c r="E266" s="31" t="b">
        <v>0</v>
      </c>
      <c r="F266" s="31"/>
      <c r="G266" s="31"/>
      <c r="H266" s="31"/>
      <c r="I266" s="31"/>
      <c r="J266" s="31"/>
      <c r="K266" s="31"/>
      <c r="L266" s="31"/>
      <c r="M266" s="31">
        <v>2</v>
      </c>
      <c r="N266" s="31">
        <v>10</v>
      </c>
      <c r="O266" s="31"/>
      <c r="P266" s="31"/>
      <c r="Q266" s="31"/>
      <c r="R266" s="31"/>
      <c r="S266" s="31"/>
      <c r="T266" s="31"/>
      <c r="U266" s="38"/>
      <c r="V266" t="str">
        <f ca="1"/>
        <v xml:space="preserve"> </v>
      </c>
    </row>
    <row r="267" spans="2:22" x14ac:dyDescent="0.35">
      <c r="B267" s="108"/>
      <c r="C267" s="90">
        <v>253</v>
      </c>
      <c r="D267" s="94" t="s">
        <v>1059</v>
      </c>
      <c r="E267" s="92" t="b">
        <v>0</v>
      </c>
      <c r="F267" s="92"/>
      <c r="G267" s="92"/>
      <c r="H267" s="92"/>
      <c r="I267" s="92"/>
      <c r="J267" s="92"/>
      <c r="K267" s="92"/>
      <c r="L267" s="92"/>
      <c r="M267" s="92">
        <v>2</v>
      </c>
      <c r="N267" s="92">
        <v>10</v>
      </c>
      <c r="O267" s="92"/>
      <c r="P267" s="92"/>
      <c r="Q267" s="92"/>
      <c r="R267" s="92"/>
      <c r="S267" s="92"/>
      <c r="T267" s="92"/>
      <c r="U267" s="93"/>
      <c r="V267" t="str">
        <f ca="1"/>
        <v xml:space="preserve"> </v>
      </c>
    </row>
    <row r="268" spans="2:22" x14ac:dyDescent="0.35">
      <c r="B268" s="95"/>
      <c r="C268" s="90">
        <v>254</v>
      </c>
      <c r="D268" s="91" t="s">
        <v>1086</v>
      </c>
      <c r="E268" s="92" t="b">
        <v>1</v>
      </c>
      <c r="F268" s="92"/>
      <c r="G268" s="92"/>
      <c r="H268" s="92"/>
      <c r="I268" s="92"/>
      <c r="J268" s="92" t="b">
        <v>0</v>
      </c>
      <c r="K268" s="92"/>
      <c r="L268" s="92"/>
      <c r="M268" s="92"/>
      <c r="N268" s="92"/>
      <c r="O268" s="92"/>
      <c r="P268" s="92"/>
      <c r="Q268" s="92"/>
      <c r="R268" s="92"/>
      <c r="S268" s="92"/>
      <c r="T268" s="92"/>
      <c r="U268" s="93"/>
      <c r="V268" t="str">
        <f ca="1"/>
        <v xml:space="preserve"> </v>
      </c>
    </row>
    <row r="269" spans="2:22" x14ac:dyDescent="0.35">
      <c r="B269" s="95"/>
      <c r="C269" s="90">
        <v>255</v>
      </c>
      <c r="D269" s="91" t="s">
        <v>1120</v>
      </c>
      <c r="E269" s="92" t="b">
        <v>1</v>
      </c>
      <c r="F269" s="92"/>
      <c r="G269" s="92"/>
      <c r="H269" s="92"/>
      <c r="I269" s="92"/>
      <c r="J269" s="92"/>
      <c r="K269" s="92"/>
      <c r="L269" s="92"/>
      <c r="M269" s="92" t="s">
        <v>1118</v>
      </c>
      <c r="N269" s="92"/>
      <c r="O269" s="92">
        <v>2</v>
      </c>
      <c r="P269" s="92"/>
      <c r="Q269" s="92"/>
      <c r="R269" s="92"/>
      <c r="S269" s="92"/>
      <c r="T269" s="92"/>
      <c r="U269" s="93"/>
      <c r="V269" t="str">
        <f ca="1"/>
        <v xml:space="preserve"> </v>
      </c>
    </row>
    <row r="270" spans="2:22" x14ac:dyDescent="0.35">
      <c r="B270" s="95"/>
      <c r="C270" s="90">
        <v>256</v>
      </c>
      <c r="D270" s="91" t="s">
        <v>1120</v>
      </c>
      <c r="E270" s="92" t="b">
        <v>1</v>
      </c>
      <c r="F270" s="92"/>
      <c r="G270" s="92"/>
      <c r="H270" s="92"/>
      <c r="I270" s="92"/>
      <c r="J270" s="92"/>
      <c r="K270" s="92"/>
      <c r="L270" s="92"/>
      <c r="M270" s="92" t="s">
        <v>17</v>
      </c>
      <c r="N270" s="92"/>
      <c r="O270" s="92">
        <v>2</v>
      </c>
      <c r="P270" s="92"/>
      <c r="Q270" s="92"/>
      <c r="R270" s="92"/>
      <c r="S270" s="92"/>
      <c r="T270" s="92"/>
      <c r="U270" s="93"/>
      <c r="V270" t="str">
        <f ca="1"/>
        <v xml:space="preserve"> </v>
      </c>
    </row>
    <row r="271" spans="2:22" x14ac:dyDescent="0.35">
      <c r="B271" s="106"/>
      <c r="C271" s="64">
        <v>257</v>
      </c>
      <c r="D271" s="91" t="s">
        <v>1120</v>
      </c>
      <c r="E271" s="31" t="b">
        <v>1</v>
      </c>
      <c r="F271" s="31"/>
      <c r="G271" s="31"/>
      <c r="H271" s="31"/>
      <c r="I271" s="31"/>
      <c r="J271" s="31"/>
      <c r="K271" s="31"/>
      <c r="L271" s="31"/>
      <c r="M271" s="31">
        <v>1</v>
      </c>
      <c r="N271" s="31"/>
      <c r="O271" s="31" t="s">
        <v>1118</v>
      </c>
      <c r="P271" s="31"/>
      <c r="Q271" s="31"/>
      <c r="R271" s="31"/>
      <c r="S271" s="31"/>
      <c r="T271" s="31"/>
      <c r="U271" s="38"/>
      <c r="V271" t="str">
        <f ca="1"/>
        <v xml:space="preserve"> </v>
      </c>
    </row>
    <row r="272" spans="2:22" x14ac:dyDescent="0.35">
      <c r="B272" s="95"/>
      <c r="C272" s="90">
        <v>258</v>
      </c>
      <c r="D272" s="91" t="s">
        <v>1120</v>
      </c>
      <c r="E272" s="92" t="b">
        <v>1</v>
      </c>
      <c r="F272" s="92"/>
      <c r="G272" s="92"/>
      <c r="H272" s="92"/>
      <c r="I272" s="92"/>
      <c r="J272" s="92"/>
      <c r="K272" s="92"/>
      <c r="L272" s="92"/>
      <c r="M272" s="92" t="s">
        <v>1118</v>
      </c>
      <c r="N272" s="92"/>
      <c r="O272" s="92" t="s">
        <v>1119</v>
      </c>
      <c r="P272" s="92"/>
      <c r="Q272" s="92"/>
      <c r="R272" s="92"/>
      <c r="S272" s="92"/>
      <c r="T272" s="92"/>
      <c r="U272" s="93"/>
      <c r="V272" t="str">
        <f ca="1"/>
        <v xml:space="preserve"> </v>
      </c>
    </row>
    <row r="273" spans="2:22" x14ac:dyDescent="0.35">
      <c r="B273" s="95"/>
      <c r="C273" s="90">
        <v>259</v>
      </c>
      <c r="D273" s="91" t="s">
        <v>1120</v>
      </c>
      <c r="E273" s="92" t="b">
        <v>1</v>
      </c>
      <c r="F273" s="92"/>
      <c r="G273" s="92"/>
      <c r="H273" s="92"/>
      <c r="I273" s="92"/>
      <c r="J273" s="92"/>
      <c r="K273" s="92"/>
      <c r="L273" s="92"/>
      <c r="M273" s="92" t="s">
        <v>1119</v>
      </c>
      <c r="N273" s="92"/>
      <c r="O273" s="92" t="s">
        <v>1118</v>
      </c>
      <c r="P273" s="92"/>
      <c r="Q273" s="92"/>
      <c r="R273" s="92"/>
      <c r="S273" s="92"/>
      <c r="T273" s="92"/>
      <c r="U273" s="93"/>
      <c r="V273" t="str">
        <f ca="1"/>
        <v xml:space="preserve"> </v>
      </c>
    </row>
    <row r="274" spans="2:22" x14ac:dyDescent="0.35">
      <c r="B274" s="95"/>
      <c r="C274" s="90">
        <v>260</v>
      </c>
      <c r="D274" s="91" t="s">
        <v>1120</v>
      </c>
      <c r="E274" s="92" t="b">
        <v>1</v>
      </c>
      <c r="F274" s="92"/>
      <c r="G274" s="92"/>
      <c r="H274" s="92"/>
      <c r="I274" s="92"/>
      <c r="J274" s="92"/>
      <c r="K274" s="92"/>
      <c r="L274" s="92"/>
      <c r="M274" s="92">
        <v>1</v>
      </c>
      <c r="N274" s="92"/>
      <c r="O274" s="92" t="e">
        <f ca="1">1/0</f>
        <v>#DIV/0!</v>
      </c>
      <c r="P274" s="92"/>
      <c r="Q274" s="92"/>
      <c r="R274" s="92"/>
      <c r="S274" s="92"/>
      <c r="T274" s="92"/>
      <c r="U274" s="93"/>
      <c r="V274" t="str">
        <f ca="1"/>
        <v xml:space="preserve"> </v>
      </c>
    </row>
    <row r="275" spans="2:22" x14ac:dyDescent="0.35">
      <c r="B275" s="95"/>
      <c r="C275" s="90">
        <v>261</v>
      </c>
      <c r="D275" s="91" t="s">
        <v>1121</v>
      </c>
      <c r="E275" s="92" t="b">
        <v>1</v>
      </c>
      <c r="F275" s="92"/>
      <c r="G275" s="92"/>
      <c r="H275" s="92"/>
      <c r="I275" s="92"/>
      <c r="J275" s="92" t="b">
        <v>1</v>
      </c>
      <c r="K275" s="92"/>
      <c r="L275" s="92"/>
      <c r="M275" s="92" t="s">
        <v>1118</v>
      </c>
      <c r="N275" s="92"/>
      <c r="O275" s="92">
        <v>2</v>
      </c>
      <c r="P275" s="92"/>
      <c r="Q275" s="92"/>
      <c r="R275" s="92"/>
      <c r="S275" s="92"/>
      <c r="T275" s="92"/>
      <c r="U275" s="93"/>
      <c r="V275" t="str">
        <f ca="1"/>
        <v xml:space="preserve"> </v>
      </c>
    </row>
    <row r="276" spans="2:22" x14ac:dyDescent="0.35">
      <c r="B276" s="95"/>
      <c r="C276" s="114">
        <v>262</v>
      </c>
      <c r="D276" s="40" t="s">
        <v>1122</v>
      </c>
      <c r="E276" s="116" t="b">
        <v>1</v>
      </c>
      <c r="F276" s="92"/>
      <c r="G276" s="92"/>
      <c r="H276" s="92"/>
      <c r="I276" s="92" t="s">
        <v>51</v>
      </c>
      <c r="J276" s="92" t="b">
        <v>1</v>
      </c>
      <c r="K276" s="92"/>
      <c r="L276" s="92"/>
      <c r="M276" s="92">
        <v>1</v>
      </c>
      <c r="N276" s="92"/>
      <c r="O276" s="92" t="s">
        <v>1118</v>
      </c>
      <c r="P276" s="92"/>
      <c r="Q276" s="92"/>
      <c r="R276" s="92"/>
      <c r="S276" s="92"/>
      <c r="T276" s="92"/>
      <c r="U276" s="93"/>
      <c r="V276" t="str">
        <f ca="1"/>
        <v xml:space="preserve"> </v>
      </c>
    </row>
    <row r="277" spans="2:22" x14ac:dyDescent="0.35">
      <c r="B277" s="106"/>
      <c r="C277" s="115">
        <v>263</v>
      </c>
      <c r="D277" s="91" t="s">
        <v>1120</v>
      </c>
      <c r="E277" s="117" t="b">
        <v>1</v>
      </c>
      <c r="F277" s="31"/>
      <c r="G277" s="31"/>
      <c r="H277" s="31"/>
      <c r="I277" s="31"/>
      <c r="J277" s="31"/>
      <c r="K277" s="31"/>
      <c r="L277" s="31"/>
      <c r="M277" s="31">
        <v>1.5</v>
      </c>
      <c r="N277" s="31"/>
      <c r="O277" s="31"/>
      <c r="P277" s="31"/>
      <c r="Q277" s="31"/>
      <c r="R277" s="31"/>
      <c r="S277" s="31"/>
      <c r="T277" s="31"/>
      <c r="U277" s="38"/>
      <c r="V277" t="str">
        <f ca="1"/>
        <v xml:space="preserve"> </v>
      </c>
    </row>
    <row r="278" spans="2:22" x14ac:dyDescent="0.35">
      <c r="B278" s="106"/>
      <c r="C278" s="64">
        <v>264</v>
      </c>
      <c r="D278" s="91" t="s">
        <v>1120</v>
      </c>
      <c r="E278" s="31" t="b">
        <v>1</v>
      </c>
      <c r="F278" s="31"/>
      <c r="G278" s="31"/>
      <c r="H278" s="31"/>
      <c r="I278" s="31"/>
      <c r="J278" s="31"/>
      <c r="K278" s="31"/>
      <c r="L278" s="31"/>
      <c r="M278" s="31" t="e">
        <f ca="1">1/0</f>
        <v>#DIV/0!</v>
      </c>
      <c r="N278" s="31"/>
      <c r="O278" s="31"/>
      <c r="P278" s="31"/>
      <c r="Q278" s="31"/>
      <c r="R278" s="31"/>
      <c r="S278" s="31"/>
      <c r="T278" s="31"/>
      <c r="U278" s="38"/>
      <c r="V278" t="str">
        <f ca="1"/>
        <v xml:space="preserve"> </v>
      </c>
    </row>
    <row r="279" spans="2:22" x14ac:dyDescent="0.35">
      <c r="B279" s="95"/>
      <c r="C279" s="90">
        <v>265</v>
      </c>
      <c r="D279" s="91" t="s">
        <v>1120</v>
      </c>
      <c r="E279" s="92" t="b">
        <v>1</v>
      </c>
      <c r="F279" s="92"/>
      <c r="G279" s="92"/>
      <c r="H279" s="92"/>
      <c r="I279" s="92"/>
      <c r="J279" s="92"/>
      <c r="K279" s="92"/>
      <c r="L279" s="92"/>
      <c r="M279" s="92">
        <v>1</v>
      </c>
      <c r="N279" s="92"/>
      <c r="O279" s="92">
        <v>2.5</v>
      </c>
      <c r="P279" s="92"/>
      <c r="Q279" s="92"/>
      <c r="R279" s="92"/>
      <c r="S279" s="92"/>
      <c r="T279" s="92"/>
      <c r="U279" s="93"/>
      <c r="V279"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1" priority="110">
      <formula>ISLOGICAL(AB7)</formula>
    </cfRule>
    <cfRule type="expression" dxfId="60" priority="111">
      <formula>ISNUMBER(AB7)</formula>
    </cfRule>
    <cfRule type="expression" dxfId="59" priority="112">
      <formula>ISNUMBER(SEARCH("""",AB7))</formula>
    </cfRule>
    <cfRule type="expression" dxfId="58" priority="113">
      <formula>ISTEXT(AB7)</formula>
    </cfRule>
    <cfRule type="expression" dxfId="57" priority="114">
      <formula>ISERROR(AB7)</formula>
    </cfRule>
  </conditionalFormatting>
  <conditionalFormatting sqref="B15:U256 B263 C263:C266 B257:C262 E257:U263 D257:D266">
    <cfRule type="expression" dxfId="56" priority="152">
      <formula>$C15=$C$4</formula>
    </cfRule>
  </conditionalFormatting>
  <conditionalFormatting sqref="J5">
    <cfRule type="expression" dxfId="55" priority="51">
      <formula>$J$5&gt;0</formula>
    </cfRule>
  </conditionalFormatting>
  <conditionalFormatting sqref="AA15:AO50">
    <cfRule type="expression" dxfId="54" priority="14">
      <formula>ISNUMBER(AA15)</formula>
    </cfRule>
    <cfRule type="expression" dxfId="53" priority="15">
      <formula>ISLOGICAL(AA15)</formula>
    </cfRule>
    <cfRule type="expression" dxfId="52" priority="16">
      <formula>ISERROR(AA15)</formula>
    </cfRule>
    <cfRule type="expression" dxfId="51" priority="17">
      <formula>ISNUMBER(SEARCH(CHAR(10),AA15))</formula>
    </cfRule>
    <cfRule type="expression" dxfId="50" priority="18">
      <formula>ISNUMBER(SEARCH("""",AA15))</formula>
    </cfRule>
    <cfRule type="expression" dxfId="49" priority="19">
      <formula>ISTEXT(AA15)</formula>
    </cfRule>
  </conditionalFormatting>
  <conditionalFormatting sqref="AA13:AO13">
    <cfRule type="expression" dxfId="48" priority="8">
      <formula>ISNUMBER(AA13)</formula>
    </cfRule>
    <cfRule type="expression" dxfId="47" priority="9">
      <formula>ISLOGICAL(AA13)</formula>
    </cfRule>
    <cfRule type="expression" dxfId="46" priority="10">
      <formula>ISERROR(AA13)</formula>
    </cfRule>
    <cfRule type="expression" dxfId="45" priority="11">
      <formula>ISNUMBER(SEARCH(CHAR(10),AA13))</formula>
    </cfRule>
    <cfRule type="expression" dxfId="44" priority="12">
      <formula>ISNUMBER(SEARCH("""",AA13))</formula>
    </cfRule>
    <cfRule type="expression" dxfId="43" priority="13">
      <formula>ISTEXT(AA13)</formula>
    </cfRule>
  </conditionalFormatting>
  <conditionalFormatting sqref="Y15:Y50">
    <cfRule type="expression" dxfId="42" priority="2">
      <formula>ISNUMBER(Y15)</formula>
    </cfRule>
    <cfRule type="expression" dxfId="41" priority="3">
      <formula>ISLOGICAL(Y15)</formula>
    </cfRule>
    <cfRule type="expression" dxfId="40" priority="4">
      <formula>ISERROR(Y15)</formula>
    </cfRule>
    <cfRule type="expression" dxfId="39" priority="5">
      <formula>ISNUMBER(SEARCH(CHAR(10),Y15))</formula>
    </cfRule>
    <cfRule type="expression" dxfId="38" priority="6">
      <formula>ISNUMBER(SEARCH("""",Y15))</formula>
    </cfRule>
    <cfRule type="expression" dxfId="37"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374650</xdr:colOff>
                    <xdr:row>0</xdr:row>
                    <xdr:rowOff>107950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08984375" defaultRowHeight="14.5" x14ac:dyDescent="0.3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08984375" defaultRowHeight="14.5" x14ac:dyDescent="0.35"/>
  <sheetData>
    <row r="1" spans="1:1" ht="28.5" x14ac:dyDescent="0.65">
      <c r="A1" s="11" t="s">
        <v>519</v>
      </c>
    </row>
    <row r="3" spans="1:1" x14ac:dyDescent="0.35">
      <c r="A3" t="s">
        <v>1088</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576</v>
      </c>
      <c r="M4" s="14" t="s">
        <v>523</v>
      </c>
    </row>
    <row r="5" spans="1:14" x14ac:dyDescent="0.35">
      <c r="M5" t="s">
        <v>495</v>
      </c>
    </row>
    <row r="6" spans="1:14" ht="43.5" x14ac:dyDescent="0.3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368</v>
      </c>
      <c r="N7" s="50">
        <v>3</v>
      </c>
    </row>
    <row r="8" spans="1:14" x14ac:dyDescent="0.3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369</v>
      </c>
      <c r="N8" s="50">
        <v>6</v>
      </c>
    </row>
    <row r="9" spans="1:14" x14ac:dyDescent="0.3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370</v>
      </c>
      <c r="N9" s="50">
        <v>12</v>
      </c>
    </row>
    <row r="10" spans="1:14" x14ac:dyDescent="0.3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371</v>
      </c>
      <c r="N10" s="50">
        <v>24</v>
      </c>
    </row>
    <row r="11" spans="1:14" x14ac:dyDescent="0.3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372</v>
      </c>
      <c r="N11" s="50">
        <v>48</v>
      </c>
    </row>
    <row r="12" spans="1:14" x14ac:dyDescent="0.3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373</v>
      </c>
      <c r="N12" s="50">
        <v>96</v>
      </c>
    </row>
    <row r="13" spans="1:14" x14ac:dyDescent="0.3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374</v>
      </c>
      <c r="N13" s="50">
        <v>192</v>
      </c>
    </row>
    <row r="14" spans="1:14" x14ac:dyDescent="0.3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375</v>
      </c>
      <c r="N14" s="50">
        <v>384</v>
      </c>
    </row>
    <row r="15" spans="1:14" x14ac:dyDescent="0.3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376</v>
      </c>
      <c r="N15" s="50">
        <v>768</v>
      </c>
    </row>
    <row r="16" spans="1:14" x14ac:dyDescent="0.3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377</v>
      </c>
      <c r="N16" s="50">
        <v>1536</v>
      </c>
    </row>
    <row r="17" spans="1:14" x14ac:dyDescent="0.3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378</v>
      </c>
      <c r="N17" s="50">
        <v>3072</v>
      </c>
    </row>
    <row r="18" spans="1:14" x14ac:dyDescent="0.3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379</v>
      </c>
      <c r="N18" s="50">
        <v>6144</v>
      </c>
    </row>
    <row r="19" spans="1:14" x14ac:dyDescent="0.3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380</v>
      </c>
      <c r="N19" s="50">
        <v>12288</v>
      </c>
    </row>
    <row r="20" spans="1:14" x14ac:dyDescent="0.3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381</v>
      </c>
      <c r="N20" s="50">
        <v>24576</v>
      </c>
    </row>
    <row r="21" spans="1:14" x14ac:dyDescent="0.3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382</v>
      </c>
      <c r="N21" s="50">
        <v>49152</v>
      </c>
    </row>
    <row r="22" spans="1:14" x14ac:dyDescent="0.3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383</v>
      </c>
      <c r="N22" s="50">
        <v>98304</v>
      </c>
    </row>
    <row r="23" spans="1:14" x14ac:dyDescent="0.3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384</v>
      </c>
      <c r="N23" s="50">
        <v>196608</v>
      </c>
    </row>
    <row r="24" spans="1:14" x14ac:dyDescent="0.3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385</v>
      </c>
      <c r="N24" s="50">
        <v>393216</v>
      </c>
    </row>
    <row r="25" spans="1:14" x14ac:dyDescent="0.3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386</v>
      </c>
      <c r="N25" s="50">
        <v>786432</v>
      </c>
    </row>
    <row r="26" spans="1:14" x14ac:dyDescent="0.3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387</v>
      </c>
      <c r="N26" s="50">
        <v>1572864</v>
      </c>
    </row>
    <row r="27" spans="1:14" x14ac:dyDescent="0.3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388</v>
      </c>
      <c r="N27" s="50">
        <v>3145728</v>
      </c>
    </row>
    <row r="28" spans="1:14" x14ac:dyDescent="0.3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2.1312777710239361</v>
      </c>
    </row>
    <row r="31" spans="1:14" x14ac:dyDescent="0.35">
      <c r="I31" s="50"/>
      <c r="J31" s="50"/>
      <c r="K31" s="50"/>
      <c r="L31" s="50"/>
      <c r="M31" s="14" t="s">
        <v>522</v>
      </c>
      <c r="N31" s="50">
        <f ca="1">C28*D28/E28</f>
        <v>710425.92367464525</v>
      </c>
    </row>
    <row r="32" spans="1:14" x14ac:dyDescent="0.35">
      <c r="I32" s="50"/>
      <c r="J32" s="50"/>
      <c r="K32" s="50"/>
      <c r="L32" s="50"/>
      <c r="M32" t="s">
        <v>528</v>
      </c>
    </row>
    <row r="33" spans="1:14" ht="43.5" x14ac:dyDescent="0.3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390</v>
      </c>
      <c r="N34" s="50">
        <v>34</v>
      </c>
    </row>
    <row r="35" spans="1:14" x14ac:dyDescent="0.3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391</v>
      </c>
      <c r="N35" s="50">
        <v>68</v>
      </c>
    </row>
    <row r="36" spans="1:14" x14ac:dyDescent="0.3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392</v>
      </c>
      <c r="N36" s="50">
        <v>136</v>
      </c>
    </row>
    <row r="37" spans="1:14" x14ac:dyDescent="0.3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393</v>
      </c>
      <c r="N37" s="50">
        <v>272</v>
      </c>
    </row>
    <row r="38" spans="1:14" x14ac:dyDescent="0.3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394</v>
      </c>
      <c r="N38" s="50">
        <v>544</v>
      </c>
    </row>
    <row r="39" spans="1:14" x14ac:dyDescent="0.3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395</v>
      </c>
      <c r="N39" s="50">
        <v>1088</v>
      </c>
    </row>
    <row r="40" spans="1:14" x14ac:dyDescent="0.3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396</v>
      </c>
      <c r="N40" s="50">
        <v>2176</v>
      </c>
    </row>
    <row r="41" spans="1:14" x14ac:dyDescent="0.3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397</v>
      </c>
      <c r="N41" s="50">
        <v>4352</v>
      </c>
    </row>
    <row r="42" spans="1:14" x14ac:dyDescent="0.3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398</v>
      </c>
      <c r="N42" s="50">
        <v>8704</v>
      </c>
    </row>
    <row r="43" spans="1:14" x14ac:dyDescent="0.3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399</v>
      </c>
      <c r="N43" s="50">
        <v>17408</v>
      </c>
    </row>
    <row r="44" spans="1:14" x14ac:dyDescent="0.3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400</v>
      </c>
      <c r="N44" s="50">
        <v>34816</v>
      </c>
    </row>
    <row r="45" spans="1:14" x14ac:dyDescent="0.3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401</v>
      </c>
      <c r="N45" s="50">
        <v>69632</v>
      </c>
    </row>
    <row r="46" spans="1:14" x14ac:dyDescent="0.3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402</v>
      </c>
      <c r="N46" s="50">
        <v>139264</v>
      </c>
    </row>
    <row r="47" spans="1:14" x14ac:dyDescent="0.3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403</v>
      </c>
      <c r="N47" s="50">
        <v>278528</v>
      </c>
    </row>
    <row r="48" spans="1:14" x14ac:dyDescent="0.3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404</v>
      </c>
      <c r="N48" s="50">
        <v>557056</v>
      </c>
    </row>
    <row r="49" spans="1:14" x14ac:dyDescent="0.3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405</v>
      </c>
      <c r="N49" s="50">
        <v>1114112</v>
      </c>
    </row>
    <row r="50" spans="1:14" x14ac:dyDescent="0.3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406</v>
      </c>
      <c r="N50" s="50">
        <v>2228224</v>
      </c>
    </row>
    <row r="51" spans="1:14" x14ac:dyDescent="0.3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408</v>
      </c>
      <c r="N52" s="50">
        <v>8912896</v>
      </c>
    </row>
    <row r="53" spans="1:14" x14ac:dyDescent="0.3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409</v>
      </c>
      <c r="N53" s="50">
        <v>17825792</v>
      </c>
    </row>
    <row r="54" spans="1:14" x14ac:dyDescent="0.3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10.283406454762908</v>
      </c>
    </row>
    <row r="57" spans="1:14" x14ac:dyDescent="0.35">
      <c r="I57" s="50"/>
      <c r="J57" s="50"/>
      <c r="K57" s="50"/>
      <c r="L57" s="50"/>
      <c r="N57" s="50">
        <f ca="1">C54*D54/E54</f>
        <v>302453.13102243847</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412</v>
      </c>
      <c r="N62" s="50">
        <v>52</v>
      </c>
    </row>
    <row r="63" spans="1:14" x14ac:dyDescent="0.3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413</v>
      </c>
      <c r="N63" s="50">
        <v>104</v>
      </c>
    </row>
    <row r="64" spans="1:14" x14ac:dyDescent="0.3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414</v>
      </c>
      <c r="N64" s="50">
        <v>208</v>
      </c>
    </row>
    <row r="65" spans="1:14" x14ac:dyDescent="0.3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415</v>
      </c>
      <c r="N65" s="50">
        <v>416</v>
      </c>
    </row>
    <row r="66" spans="1:14" x14ac:dyDescent="0.3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416</v>
      </c>
      <c r="N66" s="50">
        <v>832</v>
      </c>
    </row>
    <row r="67" spans="1:14" x14ac:dyDescent="0.3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417</v>
      </c>
      <c r="N67" s="50">
        <v>1664</v>
      </c>
    </row>
    <row r="68" spans="1:14" x14ac:dyDescent="0.3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418</v>
      </c>
      <c r="N68" s="50">
        <v>3328</v>
      </c>
    </row>
    <row r="69" spans="1:14" x14ac:dyDescent="0.3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419</v>
      </c>
      <c r="N69" s="50">
        <v>6656</v>
      </c>
    </row>
    <row r="70" spans="1:14" x14ac:dyDescent="0.3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420</v>
      </c>
      <c r="N70" s="50">
        <v>13312</v>
      </c>
    </row>
    <row r="71" spans="1:14" x14ac:dyDescent="0.3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421</v>
      </c>
      <c r="N71" s="50">
        <v>26624</v>
      </c>
    </row>
    <row r="72" spans="1:14" x14ac:dyDescent="0.3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422</v>
      </c>
      <c r="N72" s="50">
        <v>53248</v>
      </c>
    </row>
    <row r="73" spans="1:14" x14ac:dyDescent="0.3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423</v>
      </c>
      <c r="N73" s="50">
        <v>106496</v>
      </c>
    </row>
    <row r="74" spans="1:14" x14ac:dyDescent="0.3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424</v>
      </c>
      <c r="N74" s="50">
        <v>212992</v>
      </c>
    </row>
    <row r="75" spans="1:14" x14ac:dyDescent="0.3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425</v>
      </c>
      <c r="N75" s="50">
        <v>425984</v>
      </c>
    </row>
    <row r="76" spans="1:14" x14ac:dyDescent="0.3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426</v>
      </c>
      <c r="N76" s="50">
        <v>851968</v>
      </c>
    </row>
    <row r="77" spans="1:14" x14ac:dyDescent="0.3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427</v>
      </c>
      <c r="N77" s="50">
        <v>1703936</v>
      </c>
    </row>
    <row r="78" spans="1:14" x14ac:dyDescent="0.3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428</v>
      </c>
      <c r="N78" s="50">
        <v>3407872</v>
      </c>
    </row>
    <row r="79" spans="1:14" x14ac:dyDescent="0.3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5.5743955761145667</v>
      </c>
    </row>
    <row r="84" spans="1:14" x14ac:dyDescent="0.35">
      <c r="G84">
        <f ca="1">G81/E81</f>
        <v>8.3458737919913055</v>
      </c>
      <c r="I84" s="50"/>
      <c r="J84" s="50"/>
      <c r="K84" s="50"/>
      <c r="L84" s="50"/>
      <c r="N84" s="50">
        <f ca="1">C81*D81/E81</f>
        <v>214399.82985056026</v>
      </c>
    </row>
    <row r="85" spans="1:14" x14ac:dyDescent="0.35">
      <c r="G85">
        <f ca="1">E81/H81</f>
        <v>15.379717274078514</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432</v>
      </c>
      <c r="N88" s="50">
        <v>181</v>
      </c>
    </row>
    <row r="89" spans="1:14" x14ac:dyDescent="0.3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433</v>
      </c>
      <c r="N89" s="50">
        <v>362</v>
      </c>
    </row>
    <row r="90" spans="1:14" x14ac:dyDescent="0.3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434</v>
      </c>
      <c r="N90" s="50">
        <v>724</v>
      </c>
    </row>
    <row r="91" spans="1:14" x14ac:dyDescent="0.3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435</v>
      </c>
      <c r="N91" s="50">
        <v>1448</v>
      </c>
    </row>
    <row r="92" spans="1:14" x14ac:dyDescent="0.3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436</v>
      </c>
      <c r="N92" s="50">
        <v>2896</v>
      </c>
    </row>
    <row r="93" spans="1:14" x14ac:dyDescent="0.3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437</v>
      </c>
      <c r="N93" s="50">
        <v>5792</v>
      </c>
    </row>
    <row r="94" spans="1:14" x14ac:dyDescent="0.3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438</v>
      </c>
      <c r="N94" s="50">
        <v>11584</v>
      </c>
    </row>
    <row r="95" spans="1:14" x14ac:dyDescent="0.3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439</v>
      </c>
      <c r="N95" s="50">
        <v>23168</v>
      </c>
    </row>
    <row r="96" spans="1:14" x14ac:dyDescent="0.3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440</v>
      </c>
      <c r="N96" s="50">
        <v>46336</v>
      </c>
    </row>
    <row r="97" spans="1:14" x14ac:dyDescent="0.3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441</v>
      </c>
      <c r="N97" s="50">
        <v>92672</v>
      </c>
    </row>
    <row r="98" spans="1:14" x14ac:dyDescent="0.3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442</v>
      </c>
      <c r="N98" s="50">
        <v>185344</v>
      </c>
    </row>
    <row r="99" spans="1:14" x14ac:dyDescent="0.3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443</v>
      </c>
      <c r="N99" s="50">
        <v>370688</v>
      </c>
    </row>
    <row r="100" spans="1:14" x14ac:dyDescent="0.3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444</v>
      </c>
      <c r="N100" s="50">
        <v>741376</v>
      </c>
    </row>
    <row r="101" spans="1:14" x14ac:dyDescent="0.3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445</v>
      </c>
      <c r="N101" s="50">
        <v>1482752</v>
      </c>
    </row>
    <row r="102" spans="1:14" x14ac:dyDescent="0.3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446</v>
      </c>
      <c r="N102" s="50">
        <v>2965504</v>
      </c>
    </row>
    <row r="103" spans="1:14" x14ac:dyDescent="0.3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8.64140891343812</v>
      </c>
    </row>
    <row r="109" spans="1:14" x14ac:dyDescent="0.35">
      <c r="I109" s="50"/>
      <c r="J109" s="50"/>
      <c r="K109" s="50"/>
      <c r="L109" s="50"/>
      <c r="N109" s="50">
        <f ca="1">C106*D106/E106</f>
        <v>477425.9068197856</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452</v>
      </c>
      <c r="N116" s="50">
        <v>280</v>
      </c>
    </row>
    <row r="117" spans="1:14" x14ac:dyDescent="0.3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453</v>
      </c>
      <c r="N117" s="50">
        <v>552</v>
      </c>
    </row>
    <row r="118" spans="1:14" x14ac:dyDescent="0.3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454</v>
      </c>
      <c r="N118" s="50">
        <v>1096</v>
      </c>
    </row>
    <row r="119" spans="1:14" x14ac:dyDescent="0.3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455</v>
      </c>
      <c r="N119" s="50">
        <v>2184</v>
      </c>
    </row>
    <row r="120" spans="1:14" x14ac:dyDescent="0.3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456</v>
      </c>
      <c r="N120" s="50">
        <v>4360</v>
      </c>
    </row>
    <row r="121" spans="1:14" x14ac:dyDescent="0.3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457</v>
      </c>
      <c r="N121" s="50">
        <v>8712</v>
      </c>
    </row>
    <row r="122" spans="1:14" x14ac:dyDescent="0.3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458</v>
      </c>
      <c r="N122" s="50">
        <v>17416</v>
      </c>
    </row>
    <row r="123" spans="1:14" x14ac:dyDescent="0.3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459</v>
      </c>
      <c r="N123" s="50">
        <v>34824</v>
      </c>
    </row>
    <row r="124" spans="1:14" x14ac:dyDescent="0.3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460</v>
      </c>
      <c r="N124" s="50">
        <v>69640</v>
      </c>
    </row>
    <row r="125" spans="1:14" x14ac:dyDescent="0.3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461</v>
      </c>
      <c r="N125" s="50">
        <v>139272</v>
      </c>
    </row>
    <row r="126" spans="1:14" x14ac:dyDescent="0.3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462</v>
      </c>
      <c r="N126" s="50">
        <v>278536</v>
      </c>
    </row>
    <row r="127" spans="1:14" x14ac:dyDescent="0.3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463</v>
      </c>
      <c r="N127" s="50">
        <v>557064</v>
      </c>
    </row>
    <row r="128" spans="1:14" x14ac:dyDescent="0.3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465</v>
      </c>
      <c r="N142" s="50">
        <v>17408</v>
      </c>
    </row>
    <row r="143" spans="1:14" x14ac:dyDescent="0.3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466</v>
      </c>
      <c r="N143" s="50">
        <v>25600</v>
      </c>
    </row>
    <row r="144" spans="1:14" x14ac:dyDescent="0.3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467</v>
      </c>
      <c r="N144" s="50">
        <v>41984</v>
      </c>
    </row>
    <row r="145" spans="1:14" x14ac:dyDescent="0.3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468</v>
      </c>
      <c r="N145" s="50">
        <v>74752</v>
      </c>
    </row>
    <row r="146" spans="1:14" x14ac:dyDescent="0.3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469</v>
      </c>
      <c r="N146" s="50">
        <v>140288</v>
      </c>
    </row>
    <row r="147" spans="1:14" x14ac:dyDescent="0.3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470</v>
      </c>
      <c r="N147" s="50">
        <v>271360</v>
      </c>
    </row>
    <row r="148" spans="1:14" x14ac:dyDescent="0.3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471</v>
      </c>
      <c r="N148" s="50">
        <v>533504</v>
      </c>
    </row>
    <row r="149" spans="1:14" x14ac:dyDescent="0.3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472</v>
      </c>
      <c r="N149" s="50">
        <v>1057792</v>
      </c>
    </row>
    <row r="150" spans="1:14" x14ac:dyDescent="0.3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473</v>
      </c>
      <c r="N150" s="50">
        <v>2106368</v>
      </c>
    </row>
    <row r="151" spans="1:14" x14ac:dyDescent="0.3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474</v>
      </c>
      <c r="N151" s="50">
        <v>4203520</v>
      </c>
    </row>
    <row r="152" spans="1:14" x14ac:dyDescent="0.3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475</v>
      </c>
      <c r="N152" s="50">
        <v>8397824</v>
      </c>
    </row>
    <row r="153" spans="1:14" x14ac:dyDescent="0.3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476</v>
      </c>
      <c r="N153" s="50">
        <v>16786432</v>
      </c>
    </row>
    <row r="154" spans="1:14" x14ac:dyDescent="0.3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477</v>
      </c>
      <c r="N154" s="50">
        <v>33563648</v>
      </c>
    </row>
    <row r="155" spans="1:14" x14ac:dyDescent="0.3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478</v>
      </c>
      <c r="N155" s="50">
        <v>67118080</v>
      </c>
    </row>
    <row r="156" spans="1:14" x14ac:dyDescent="0.3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16.694226178608584</v>
      </c>
    </row>
    <row r="159" spans="1:14" x14ac:dyDescent="0.35">
      <c r="I159" s="50"/>
      <c r="J159" s="50"/>
      <c r="K159" s="50"/>
      <c r="L159" s="50"/>
      <c r="N159" s="50">
        <f ca="1">C156*D156/E156</f>
        <v>1018.8647433943032</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480</v>
      </c>
      <c r="N169" s="50">
        <v>66560</v>
      </c>
    </row>
    <row r="170" spans="1:14" x14ac:dyDescent="0.3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481</v>
      </c>
      <c r="N170" s="50">
        <v>74752</v>
      </c>
    </row>
    <row r="171" spans="1:14" x14ac:dyDescent="0.3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482</v>
      </c>
      <c r="N171" s="50">
        <v>91136</v>
      </c>
    </row>
    <row r="172" spans="1:14" x14ac:dyDescent="0.3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483</v>
      </c>
      <c r="N172" s="50">
        <v>123904</v>
      </c>
    </row>
    <row r="173" spans="1:14" x14ac:dyDescent="0.3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484</v>
      </c>
      <c r="N173" s="50">
        <v>189440</v>
      </c>
    </row>
    <row r="174" spans="1:14" x14ac:dyDescent="0.3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485</v>
      </c>
      <c r="N174" s="50">
        <v>320512</v>
      </c>
    </row>
    <row r="175" spans="1:14" x14ac:dyDescent="0.3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486</v>
      </c>
      <c r="N175" s="50">
        <v>582656</v>
      </c>
    </row>
    <row r="176" spans="1:14" x14ac:dyDescent="0.3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487</v>
      </c>
      <c r="N176" s="50">
        <v>1106944</v>
      </c>
    </row>
    <row r="177" spans="1:14" x14ac:dyDescent="0.3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488</v>
      </c>
      <c r="N177" s="50">
        <v>2155520</v>
      </c>
    </row>
    <row r="178" spans="1:14" x14ac:dyDescent="0.3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489</v>
      </c>
      <c r="N178" s="50">
        <v>4252672</v>
      </c>
    </row>
    <row r="179" spans="1:14" x14ac:dyDescent="0.3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490</v>
      </c>
      <c r="N179" s="50">
        <v>8446976</v>
      </c>
    </row>
    <row r="180" spans="1:14" x14ac:dyDescent="0.3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491</v>
      </c>
      <c r="N180" s="50">
        <v>16835584</v>
      </c>
    </row>
    <row r="181" spans="1:14" x14ac:dyDescent="0.3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492</v>
      </c>
      <c r="N181" s="50">
        <v>33612800</v>
      </c>
    </row>
    <row r="182" spans="1:14" x14ac:dyDescent="0.3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493</v>
      </c>
      <c r="N182" s="50">
        <v>67167232</v>
      </c>
    </row>
    <row r="183" spans="1:14" x14ac:dyDescent="0.3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9" width="16.453125" customWidth="1"/>
    <col min="10" max="10" width="11.08984375" bestFit="1" customWidth="1"/>
    <col min="11" max="11" width="11" bestFit="1" customWidth="1"/>
    <col min="12" max="12" width="14.08984375" bestFit="1" customWidth="1"/>
    <col min="13" max="13" width="18.90625" bestFit="1" customWidth="1"/>
    <col min="14" max="14" width="18.90625" customWidth="1"/>
    <col min="15" max="15" width="25.453125" customWidth="1"/>
    <col min="16" max="16" width="11.54296875" bestFit="1" customWidth="1"/>
  </cols>
  <sheetData>
    <row r="1" spans="1:16" ht="28.5" x14ac:dyDescent="0.65">
      <c r="A1" s="1" t="s">
        <v>218</v>
      </c>
    </row>
    <row r="2" spans="1:16" x14ac:dyDescent="0.35">
      <c r="A2" s="79" t="s">
        <v>653</v>
      </c>
      <c r="P2" s="50"/>
    </row>
    <row r="4" spans="1:16" x14ac:dyDescent="0.35">
      <c r="A4" s="14" t="s">
        <v>649</v>
      </c>
      <c r="H4" s="45" t="s">
        <v>650</v>
      </c>
      <c r="I4" s="45" t="s">
        <v>651</v>
      </c>
      <c r="O4" s="14" t="s">
        <v>523</v>
      </c>
    </row>
    <row r="5" spans="1:16" x14ac:dyDescent="0.35">
      <c r="O5" t="s">
        <v>495</v>
      </c>
    </row>
    <row r="6" spans="1:16" ht="43.5" x14ac:dyDescent="0.3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3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368</v>
      </c>
      <c r="P7" s="50">
        <v>3</v>
      </c>
    </row>
    <row r="8" spans="1:16" x14ac:dyDescent="0.3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369</v>
      </c>
      <c r="P8" s="50">
        <v>6</v>
      </c>
    </row>
    <row r="9" spans="1:16" x14ac:dyDescent="0.3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370</v>
      </c>
      <c r="P9" s="50">
        <v>12</v>
      </c>
    </row>
    <row r="10" spans="1:16" x14ac:dyDescent="0.3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371</v>
      </c>
      <c r="P10" s="50">
        <v>24</v>
      </c>
    </row>
    <row r="11" spans="1:16" x14ac:dyDescent="0.3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372</v>
      </c>
      <c r="P11" s="50">
        <v>48</v>
      </c>
    </row>
    <row r="12" spans="1:16" x14ac:dyDescent="0.3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373</v>
      </c>
      <c r="P12" s="50">
        <v>96</v>
      </c>
    </row>
    <row r="13" spans="1:16" x14ac:dyDescent="0.3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374</v>
      </c>
      <c r="P13" s="50">
        <v>192</v>
      </c>
    </row>
    <row r="14" spans="1:16" x14ac:dyDescent="0.3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375</v>
      </c>
      <c r="P14" s="50">
        <v>384</v>
      </c>
    </row>
    <row r="15" spans="1:16" x14ac:dyDescent="0.3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376</v>
      </c>
      <c r="P15" s="50">
        <v>768</v>
      </c>
    </row>
    <row r="16" spans="1:16" x14ac:dyDescent="0.3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377</v>
      </c>
      <c r="P16" s="50">
        <v>1536</v>
      </c>
    </row>
    <row r="17" spans="1:16" x14ac:dyDescent="0.3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378</v>
      </c>
      <c r="P17" s="50">
        <v>3072</v>
      </c>
    </row>
    <row r="18" spans="1:16" x14ac:dyDescent="0.3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379</v>
      </c>
      <c r="P18" s="50">
        <v>6144</v>
      </c>
    </row>
    <row r="19" spans="1:16" x14ac:dyDescent="0.3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380</v>
      </c>
      <c r="P19" s="50">
        <v>12288</v>
      </c>
    </row>
    <row r="20" spans="1:16" x14ac:dyDescent="0.3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381</v>
      </c>
      <c r="P20" s="50">
        <v>24576</v>
      </c>
    </row>
    <row r="21" spans="1:16" x14ac:dyDescent="0.3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382</v>
      </c>
      <c r="P21" s="50">
        <v>49152</v>
      </c>
    </row>
    <row r="22" spans="1:16" x14ac:dyDescent="0.3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383</v>
      </c>
      <c r="P22" s="50">
        <v>98304</v>
      </c>
    </row>
    <row r="23" spans="1:16" x14ac:dyDescent="0.3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384</v>
      </c>
      <c r="P23" s="50">
        <v>196608</v>
      </c>
    </row>
    <row r="24" spans="1:16" x14ac:dyDescent="0.3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385</v>
      </c>
      <c r="P24" s="50">
        <v>393216</v>
      </c>
    </row>
    <row r="25" spans="1:16" x14ac:dyDescent="0.3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386</v>
      </c>
      <c r="P25" s="50">
        <v>786432</v>
      </c>
    </row>
    <row r="26" spans="1:16" x14ac:dyDescent="0.3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387</v>
      </c>
      <c r="P26" s="50">
        <v>1572864</v>
      </c>
    </row>
    <row r="27" spans="1:16" x14ac:dyDescent="0.3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388</v>
      </c>
      <c r="P27" s="50">
        <v>3145728</v>
      </c>
    </row>
    <row r="28" spans="1:16" x14ac:dyDescent="0.3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389</v>
      </c>
      <c r="P28" s="50">
        <v>6291456</v>
      </c>
    </row>
    <row r="29" spans="1:16" x14ac:dyDescent="0.35">
      <c r="J29" s="50"/>
      <c r="K29" s="50"/>
      <c r="L29" s="50"/>
      <c r="M29" s="50"/>
      <c r="N29" s="50"/>
    </row>
    <row r="30" spans="1:16" x14ac:dyDescent="0.35">
      <c r="P30">
        <f ca="1">P28/1000000/E28</f>
        <v>1.5639393216355371</v>
      </c>
    </row>
    <row r="31" spans="1:16" x14ac:dyDescent="0.35">
      <c r="J31" s="50"/>
      <c r="K31" s="50"/>
      <c r="L31" s="50"/>
      <c r="M31" s="50"/>
      <c r="N31" s="50"/>
      <c r="O31" s="14" t="s">
        <v>522</v>
      </c>
      <c r="P31" s="50">
        <f ca="1">C28*D28/E28</f>
        <v>521313.10721184569</v>
      </c>
    </row>
    <row r="32" spans="1:16" x14ac:dyDescent="0.35">
      <c r="J32" s="50"/>
      <c r="K32" s="50"/>
      <c r="L32" s="50"/>
      <c r="M32" s="50"/>
      <c r="N32" s="50"/>
      <c r="O32" t="s">
        <v>528</v>
      </c>
    </row>
    <row r="33" spans="1:16" ht="43.5" x14ac:dyDescent="0.3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3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390</v>
      </c>
      <c r="P34" s="50">
        <v>34</v>
      </c>
    </row>
    <row r="35" spans="1:16" x14ac:dyDescent="0.3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391</v>
      </c>
      <c r="P35" s="50">
        <v>68</v>
      </c>
    </row>
    <row r="36" spans="1:16" x14ac:dyDescent="0.3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392</v>
      </c>
      <c r="P36" s="50">
        <v>136</v>
      </c>
    </row>
    <row r="37" spans="1:16" x14ac:dyDescent="0.3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393</v>
      </c>
      <c r="P37" s="50">
        <v>272</v>
      </c>
    </row>
    <row r="38" spans="1:16" x14ac:dyDescent="0.3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394</v>
      </c>
      <c r="P38" s="50">
        <v>544</v>
      </c>
    </row>
    <row r="39" spans="1:16" x14ac:dyDescent="0.3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395</v>
      </c>
      <c r="P39" s="50">
        <v>1088</v>
      </c>
    </row>
    <row r="40" spans="1:16" x14ac:dyDescent="0.3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396</v>
      </c>
      <c r="P40" s="50">
        <v>2176</v>
      </c>
    </row>
    <row r="41" spans="1:16" x14ac:dyDescent="0.3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397</v>
      </c>
      <c r="P41" s="50">
        <v>4352</v>
      </c>
    </row>
    <row r="42" spans="1:16" x14ac:dyDescent="0.3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398</v>
      </c>
      <c r="P42" s="50">
        <v>8704</v>
      </c>
    </row>
    <row r="43" spans="1:16" x14ac:dyDescent="0.3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399</v>
      </c>
      <c r="P43" s="50">
        <v>17408</v>
      </c>
    </row>
    <row r="44" spans="1:16" x14ac:dyDescent="0.3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400</v>
      </c>
      <c r="P44" s="50">
        <v>34816</v>
      </c>
    </row>
    <row r="45" spans="1:16" x14ac:dyDescent="0.3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401</v>
      </c>
      <c r="P45" s="50">
        <v>69632</v>
      </c>
    </row>
    <row r="46" spans="1:16" x14ac:dyDescent="0.3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402</v>
      </c>
      <c r="P46" s="50">
        <v>139264</v>
      </c>
    </row>
    <row r="47" spans="1:16" x14ac:dyDescent="0.3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403</v>
      </c>
      <c r="P47" s="50">
        <v>278528</v>
      </c>
    </row>
    <row r="48" spans="1:16" x14ac:dyDescent="0.3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404</v>
      </c>
      <c r="P48" s="50">
        <v>557056</v>
      </c>
    </row>
    <row r="49" spans="1:16" x14ac:dyDescent="0.3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405</v>
      </c>
      <c r="P49" s="50">
        <v>1114112</v>
      </c>
    </row>
    <row r="50" spans="1:16" x14ac:dyDescent="0.3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406</v>
      </c>
      <c r="P50" s="50">
        <v>2228224</v>
      </c>
    </row>
    <row r="51" spans="1:16" x14ac:dyDescent="0.3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407</v>
      </c>
      <c r="P51" s="50">
        <v>4456448</v>
      </c>
    </row>
    <row r="52" spans="1:16" x14ac:dyDescent="0.3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408</v>
      </c>
      <c r="P52" s="50">
        <v>8912896</v>
      </c>
    </row>
    <row r="53" spans="1:16" x14ac:dyDescent="0.3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409</v>
      </c>
      <c r="P53" s="50">
        <v>17825792</v>
      </c>
    </row>
    <row r="54" spans="1:16" x14ac:dyDescent="0.3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410</v>
      </c>
      <c r="P54" s="50">
        <v>35651584</v>
      </c>
    </row>
    <row r="55" spans="1:16" x14ac:dyDescent="0.35">
      <c r="C55" s="50"/>
      <c r="J55" s="50"/>
      <c r="K55" s="50"/>
      <c r="L55" s="50"/>
      <c r="M55" s="50"/>
      <c r="N55" s="50"/>
    </row>
    <row r="56" spans="1:16" x14ac:dyDescent="0.35">
      <c r="J56" s="50"/>
      <c r="K56" s="50"/>
      <c r="L56" s="50"/>
      <c r="M56" s="50"/>
      <c r="N56" s="50"/>
      <c r="P56">
        <f ca="1">P54/1000000/E54</f>
        <v>6.6386862353542853</v>
      </c>
    </row>
    <row r="57" spans="1:16" x14ac:dyDescent="0.35">
      <c r="J57" s="50"/>
      <c r="K57" s="50"/>
      <c r="L57" s="50"/>
      <c r="M57" s="50"/>
      <c r="N57" s="50"/>
      <c r="P57" s="50">
        <f ca="1">C54*D54/E54</f>
        <v>195255.47751042017</v>
      </c>
    </row>
    <row r="58" spans="1:16" x14ac:dyDescent="0.35">
      <c r="J58" s="50"/>
      <c r="K58" s="50"/>
      <c r="L58" s="50"/>
      <c r="M58" s="50"/>
      <c r="N58" s="50"/>
      <c r="O58" s="14" t="s">
        <v>521</v>
      </c>
    </row>
    <row r="59" spans="1:16" x14ac:dyDescent="0.35">
      <c r="J59" s="50"/>
      <c r="K59" s="50"/>
      <c r="L59" s="50"/>
      <c r="M59" s="50"/>
      <c r="N59" s="50"/>
      <c r="O59" t="s">
        <v>529</v>
      </c>
    </row>
    <row r="60" spans="1:16" ht="43.5" x14ac:dyDescent="0.3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3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411</v>
      </c>
      <c r="P61" s="50">
        <v>26</v>
      </c>
    </row>
    <row r="62" spans="1:16" x14ac:dyDescent="0.3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412</v>
      </c>
      <c r="P62" s="50">
        <v>52</v>
      </c>
    </row>
    <row r="63" spans="1:16" x14ac:dyDescent="0.3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413</v>
      </c>
      <c r="P63" s="50">
        <v>104</v>
      </c>
    </row>
    <row r="64" spans="1:16" x14ac:dyDescent="0.3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414</v>
      </c>
      <c r="P64" s="50">
        <v>208</v>
      </c>
    </row>
    <row r="65" spans="1:16" x14ac:dyDescent="0.3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415</v>
      </c>
      <c r="P65" s="50">
        <v>416</v>
      </c>
    </row>
    <row r="66" spans="1:16" x14ac:dyDescent="0.3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416</v>
      </c>
      <c r="P66" s="50">
        <v>832</v>
      </c>
    </row>
    <row r="67" spans="1:16" x14ac:dyDescent="0.3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417</v>
      </c>
      <c r="P67" s="50">
        <v>1664</v>
      </c>
    </row>
    <row r="68" spans="1:16" x14ac:dyDescent="0.3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418</v>
      </c>
      <c r="P68" s="50">
        <v>3328</v>
      </c>
    </row>
    <row r="69" spans="1:16" x14ac:dyDescent="0.3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419</v>
      </c>
      <c r="P69" s="50">
        <v>6656</v>
      </c>
    </row>
    <row r="70" spans="1:16" x14ac:dyDescent="0.3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420</v>
      </c>
      <c r="P70" s="50">
        <v>13312</v>
      </c>
    </row>
    <row r="71" spans="1:16" x14ac:dyDescent="0.3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421</v>
      </c>
      <c r="P71" s="50">
        <v>26624</v>
      </c>
    </row>
    <row r="72" spans="1:16" x14ac:dyDescent="0.3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422</v>
      </c>
      <c r="P72" s="50">
        <v>53248</v>
      </c>
    </row>
    <row r="73" spans="1:16" x14ac:dyDescent="0.3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423</v>
      </c>
      <c r="P73" s="50">
        <v>106496</v>
      </c>
    </row>
    <row r="74" spans="1:16" x14ac:dyDescent="0.3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424</v>
      </c>
      <c r="P74" s="50">
        <v>212992</v>
      </c>
    </row>
    <row r="75" spans="1:16" x14ac:dyDescent="0.3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425</v>
      </c>
      <c r="P75" s="50">
        <v>425984</v>
      </c>
    </row>
    <row r="76" spans="1:16" x14ac:dyDescent="0.3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426</v>
      </c>
      <c r="P76" s="50">
        <v>851968</v>
      </c>
    </row>
    <row r="77" spans="1:16" x14ac:dyDescent="0.3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427</v>
      </c>
      <c r="P77" s="50">
        <v>1703936</v>
      </c>
    </row>
    <row r="78" spans="1:16" x14ac:dyDescent="0.3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428</v>
      </c>
      <c r="P78" s="50">
        <v>3407872</v>
      </c>
    </row>
    <row r="79" spans="1:16" x14ac:dyDescent="0.3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429</v>
      </c>
      <c r="P79" s="50">
        <v>6815744</v>
      </c>
    </row>
    <row r="80" spans="1:16" x14ac:dyDescent="0.3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430</v>
      </c>
      <c r="P80" s="50">
        <v>13631488</v>
      </c>
    </row>
    <row r="81" spans="1:16" x14ac:dyDescent="0.3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431</v>
      </c>
      <c r="P81" s="50">
        <v>27262976</v>
      </c>
    </row>
    <row r="82" spans="1:16" x14ac:dyDescent="0.35">
      <c r="C82" s="50"/>
      <c r="J82" s="50"/>
      <c r="K82" s="50"/>
      <c r="L82" s="50"/>
      <c r="M82" s="50"/>
      <c r="N82" s="50"/>
    </row>
    <row r="83" spans="1:16" x14ac:dyDescent="0.35">
      <c r="J83" s="50"/>
      <c r="K83" s="50"/>
      <c r="L83" s="50"/>
      <c r="M83" s="50"/>
      <c r="N83" s="50"/>
      <c r="P83">
        <f ca="1">P81/1000000/E81</f>
        <v>4.0369511588660494</v>
      </c>
    </row>
    <row r="84" spans="1:16" x14ac:dyDescent="0.35">
      <c r="G84">
        <f ca="1">G81/E81</f>
        <v>8.3393197332493241</v>
      </c>
      <c r="J84" s="50"/>
      <c r="K84" s="50"/>
      <c r="L84" s="50"/>
      <c r="M84" s="50"/>
      <c r="N84" s="50"/>
      <c r="P84" s="50">
        <f ca="1">C81*D81/E81</f>
        <v>155267.35226407886</v>
      </c>
    </row>
    <row r="85" spans="1:16" x14ac:dyDescent="0.35">
      <c r="G85">
        <f ca="1">E81/H81</f>
        <v>21.236974281006095</v>
      </c>
      <c r="J85" s="50"/>
      <c r="K85" s="50"/>
      <c r="L85" s="50"/>
      <c r="M85" s="50"/>
      <c r="N85" s="50"/>
      <c r="O85" s="14" t="s">
        <v>524</v>
      </c>
    </row>
    <row r="86" spans="1:16" x14ac:dyDescent="0.35">
      <c r="J86" s="50"/>
      <c r="K86" s="50"/>
      <c r="L86" s="50"/>
      <c r="M86" s="50"/>
      <c r="N86" s="50"/>
      <c r="O86" t="s">
        <v>530</v>
      </c>
    </row>
    <row r="87" spans="1:16" ht="43.5" x14ac:dyDescent="0.3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3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432</v>
      </c>
      <c r="P88" s="50">
        <v>181</v>
      </c>
    </row>
    <row r="89" spans="1:16" x14ac:dyDescent="0.3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433</v>
      </c>
      <c r="P89" s="50">
        <v>362</v>
      </c>
    </row>
    <row r="90" spans="1:16" x14ac:dyDescent="0.3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434</v>
      </c>
      <c r="P90" s="50">
        <v>724</v>
      </c>
    </row>
    <row r="91" spans="1:16" x14ac:dyDescent="0.3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435</v>
      </c>
      <c r="P91" s="50">
        <v>1448</v>
      </c>
    </row>
    <row r="92" spans="1:16" x14ac:dyDescent="0.3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436</v>
      </c>
      <c r="P92" s="50">
        <v>2896</v>
      </c>
    </row>
    <row r="93" spans="1:16" x14ac:dyDescent="0.3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437</v>
      </c>
      <c r="P93" s="50">
        <v>5792</v>
      </c>
    </row>
    <row r="94" spans="1:16" x14ac:dyDescent="0.3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438</v>
      </c>
      <c r="P94" s="50">
        <v>11584</v>
      </c>
    </row>
    <row r="95" spans="1:16" x14ac:dyDescent="0.3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439</v>
      </c>
      <c r="P95" s="50">
        <v>23168</v>
      </c>
    </row>
    <row r="96" spans="1:16" x14ac:dyDescent="0.3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440</v>
      </c>
      <c r="P96" s="50">
        <v>46336</v>
      </c>
    </row>
    <row r="97" spans="1:16" x14ac:dyDescent="0.3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441</v>
      </c>
      <c r="P97" s="50">
        <v>92672</v>
      </c>
    </row>
    <row r="98" spans="1:16" x14ac:dyDescent="0.3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442</v>
      </c>
      <c r="P98" s="50">
        <v>185344</v>
      </c>
    </row>
    <row r="99" spans="1:16" x14ac:dyDescent="0.3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443</v>
      </c>
      <c r="P99" s="50">
        <v>370688</v>
      </c>
    </row>
    <row r="100" spans="1:16" x14ac:dyDescent="0.3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444</v>
      </c>
      <c r="P100" s="50">
        <v>741376</v>
      </c>
    </row>
    <row r="101" spans="1:16" x14ac:dyDescent="0.3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445</v>
      </c>
      <c r="P101" s="50">
        <v>1482752</v>
      </c>
    </row>
    <row r="102" spans="1:16" x14ac:dyDescent="0.3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446</v>
      </c>
      <c r="P102" s="50">
        <v>2965504</v>
      </c>
    </row>
    <row r="103" spans="1:16" x14ac:dyDescent="0.3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447</v>
      </c>
      <c r="P103" s="50">
        <v>5931008</v>
      </c>
    </row>
    <row r="104" spans="1:16" x14ac:dyDescent="0.3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448</v>
      </c>
      <c r="P104" s="50">
        <v>11862016</v>
      </c>
    </row>
    <row r="105" spans="1:16" x14ac:dyDescent="0.3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449</v>
      </c>
      <c r="P105" s="50">
        <v>23724032</v>
      </c>
    </row>
    <row r="106" spans="1:16" x14ac:dyDescent="0.3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450</v>
      </c>
      <c r="P106" s="50">
        <v>47448064</v>
      </c>
    </row>
    <row r="107" spans="1:16" x14ac:dyDescent="0.35">
      <c r="C107" s="50"/>
      <c r="J107" s="50"/>
      <c r="K107" s="50"/>
      <c r="L107" s="50"/>
      <c r="M107" s="50"/>
      <c r="N107" s="50"/>
      <c r="O107" s="50"/>
    </row>
    <row r="108" spans="1:16" x14ac:dyDescent="0.35">
      <c r="C108" s="50"/>
      <c r="J108" s="50"/>
      <c r="K108" s="50"/>
      <c r="L108" s="50"/>
      <c r="M108" s="50"/>
      <c r="N108" s="50"/>
      <c r="O108" s="50"/>
      <c r="P108">
        <f ca="1">P106/1000000/E106</f>
        <v>6.1173197671336164</v>
      </c>
    </row>
    <row r="109" spans="1:16" x14ac:dyDescent="0.35">
      <c r="J109" s="50"/>
      <c r="K109" s="50"/>
      <c r="L109" s="50"/>
      <c r="M109" s="50"/>
      <c r="N109" s="50"/>
      <c r="P109" s="50">
        <f ca="1">C106*D106/E106</f>
        <v>337973.46779743733</v>
      </c>
    </row>
    <row r="110" spans="1:16" x14ac:dyDescent="0.35">
      <c r="C110" s="15"/>
      <c r="D110" s="16"/>
      <c r="J110" s="50"/>
      <c r="K110" s="50"/>
      <c r="L110" s="50"/>
      <c r="M110" s="50"/>
      <c r="N110" s="50"/>
      <c r="O110" s="50"/>
    </row>
    <row r="111" spans="1:16" x14ac:dyDescent="0.35">
      <c r="J111" s="50"/>
      <c r="K111" s="50"/>
      <c r="L111" s="50"/>
      <c r="M111" s="50"/>
      <c r="N111" s="50"/>
    </row>
    <row r="112" spans="1:16" x14ac:dyDescent="0.35">
      <c r="J112" s="50"/>
      <c r="K112" s="50"/>
      <c r="L112" s="50"/>
      <c r="M112" s="50"/>
      <c r="N112" s="50"/>
      <c r="O112" s="14" t="s">
        <v>525</v>
      </c>
    </row>
    <row r="113" spans="1:16" x14ac:dyDescent="0.35">
      <c r="J113" s="50"/>
      <c r="K113" s="50"/>
      <c r="L113" s="50"/>
      <c r="M113" s="50"/>
      <c r="N113" s="50"/>
      <c r="O113" t="s">
        <v>531</v>
      </c>
    </row>
    <row r="114" spans="1:16" ht="43.5" x14ac:dyDescent="0.3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3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451</v>
      </c>
      <c r="P115" s="50">
        <v>144</v>
      </c>
    </row>
    <row r="116" spans="1:16" x14ac:dyDescent="0.3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452</v>
      </c>
      <c r="P116" s="50">
        <v>280</v>
      </c>
    </row>
    <row r="117" spans="1:16" x14ac:dyDescent="0.3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453</v>
      </c>
      <c r="P117" s="50">
        <v>552</v>
      </c>
    </row>
    <row r="118" spans="1:16" x14ac:dyDescent="0.3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454</v>
      </c>
      <c r="P118" s="50">
        <v>1096</v>
      </c>
    </row>
    <row r="119" spans="1:16" x14ac:dyDescent="0.3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455</v>
      </c>
      <c r="P119" s="50">
        <v>2184</v>
      </c>
    </row>
    <row r="120" spans="1:16" x14ac:dyDescent="0.3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456</v>
      </c>
      <c r="P120" s="50">
        <v>4360</v>
      </c>
    </row>
    <row r="121" spans="1:16" x14ac:dyDescent="0.3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457</v>
      </c>
      <c r="P121" s="50">
        <v>8712</v>
      </c>
    </row>
    <row r="122" spans="1:16" x14ac:dyDescent="0.3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458</v>
      </c>
      <c r="P122" s="50">
        <v>17416</v>
      </c>
    </row>
    <row r="123" spans="1:16" x14ac:dyDescent="0.3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459</v>
      </c>
      <c r="P123" s="50">
        <v>34824</v>
      </c>
    </row>
    <row r="124" spans="1:16" x14ac:dyDescent="0.3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460</v>
      </c>
      <c r="P124" s="50">
        <v>69640</v>
      </c>
    </row>
    <row r="125" spans="1:16" x14ac:dyDescent="0.3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461</v>
      </c>
      <c r="P125" s="50">
        <v>139272</v>
      </c>
    </row>
    <row r="126" spans="1:16" x14ac:dyDescent="0.3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462</v>
      </c>
      <c r="P126" s="50">
        <v>278536</v>
      </c>
    </row>
    <row r="127" spans="1:16" x14ac:dyDescent="0.3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463</v>
      </c>
      <c r="P127" s="50">
        <v>557064</v>
      </c>
    </row>
    <row r="128" spans="1:16" x14ac:dyDescent="0.3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464</v>
      </c>
      <c r="P128" s="50">
        <v>1114120</v>
      </c>
    </row>
    <row r="129" spans="1:16" x14ac:dyDescent="0.35">
      <c r="J129" s="50"/>
      <c r="K129" s="50"/>
      <c r="L129" s="50"/>
      <c r="M129" s="50"/>
      <c r="N129" s="50"/>
    </row>
    <row r="130" spans="1:16" x14ac:dyDescent="0.35">
      <c r="J130" s="50"/>
      <c r="K130" s="50"/>
      <c r="L130" s="50"/>
      <c r="M130" s="50"/>
      <c r="N130" s="50"/>
    </row>
    <row r="131" spans="1:16" x14ac:dyDescent="0.35">
      <c r="J131" s="50"/>
      <c r="K131" s="50"/>
      <c r="L131" s="50"/>
      <c r="M131" s="50"/>
      <c r="N131" s="50"/>
      <c r="P131" s="50"/>
    </row>
    <row r="132" spans="1:16" x14ac:dyDescent="0.35">
      <c r="J132" s="50"/>
      <c r="K132" s="50"/>
      <c r="L132" s="50"/>
      <c r="M132" s="50"/>
      <c r="N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c r="O139" s="14" t="s">
        <v>526</v>
      </c>
    </row>
    <row r="140" spans="1:16" x14ac:dyDescent="0.35">
      <c r="J140" s="50"/>
      <c r="K140" s="50"/>
      <c r="L140" s="50"/>
      <c r="M140" s="50"/>
      <c r="N140" s="50"/>
      <c r="O140" t="s">
        <v>532</v>
      </c>
    </row>
    <row r="141" spans="1:16" ht="43.5" x14ac:dyDescent="0.3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3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465</v>
      </c>
      <c r="P142" s="50">
        <v>17408</v>
      </c>
    </row>
    <row r="143" spans="1:16" x14ac:dyDescent="0.3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466</v>
      </c>
      <c r="P143" s="50">
        <v>25600</v>
      </c>
    </row>
    <row r="144" spans="1:16" x14ac:dyDescent="0.3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467</v>
      </c>
      <c r="P144" s="50">
        <v>41984</v>
      </c>
    </row>
    <row r="145" spans="1:16" x14ac:dyDescent="0.3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468</v>
      </c>
      <c r="P145" s="50">
        <v>74752</v>
      </c>
    </row>
    <row r="146" spans="1:16" x14ac:dyDescent="0.3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469</v>
      </c>
      <c r="P146" s="50">
        <v>140288</v>
      </c>
    </row>
    <row r="147" spans="1:16" x14ac:dyDescent="0.3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470</v>
      </c>
      <c r="P147" s="50">
        <v>271360</v>
      </c>
    </row>
    <row r="148" spans="1:16" x14ac:dyDescent="0.3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471</v>
      </c>
      <c r="P148" s="50">
        <v>533504</v>
      </c>
    </row>
    <row r="149" spans="1:16" x14ac:dyDescent="0.3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472</v>
      </c>
      <c r="P149" s="50">
        <v>1057792</v>
      </c>
    </row>
    <row r="150" spans="1:16" x14ac:dyDescent="0.3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473</v>
      </c>
      <c r="P150" s="50">
        <v>2106368</v>
      </c>
    </row>
    <row r="151" spans="1:16" x14ac:dyDescent="0.3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474</v>
      </c>
      <c r="P151" s="50">
        <v>4203520</v>
      </c>
    </row>
    <row r="152" spans="1:16" x14ac:dyDescent="0.3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475</v>
      </c>
      <c r="P152" s="50">
        <v>8397824</v>
      </c>
    </row>
    <row r="153" spans="1:16" x14ac:dyDescent="0.3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476</v>
      </c>
      <c r="P153" s="50">
        <v>16786432</v>
      </c>
    </row>
    <row r="154" spans="1:16" x14ac:dyDescent="0.3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477</v>
      </c>
      <c r="P154" s="50">
        <v>33563648</v>
      </c>
    </row>
    <row r="155" spans="1:16" x14ac:dyDescent="0.3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478</v>
      </c>
      <c r="P155" s="50">
        <v>67118080</v>
      </c>
    </row>
    <row r="156" spans="1:16" x14ac:dyDescent="0.3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479</v>
      </c>
      <c r="P156" s="50">
        <v>134226944</v>
      </c>
    </row>
    <row r="157" spans="1:16" x14ac:dyDescent="0.35">
      <c r="J157" s="50"/>
      <c r="K157" s="50"/>
      <c r="L157" s="50"/>
      <c r="M157" s="50"/>
      <c r="N157" s="50"/>
    </row>
    <row r="158" spans="1:16" x14ac:dyDescent="0.35">
      <c r="J158" s="50"/>
      <c r="K158" s="50"/>
      <c r="L158" s="50"/>
      <c r="M158" s="50"/>
      <c r="N158" s="50"/>
      <c r="P158">
        <f ca="1">P156/1000000/E156</f>
        <v>13.683404581185163</v>
      </c>
    </row>
    <row r="159" spans="1:16" x14ac:dyDescent="0.35">
      <c r="J159" s="50"/>
      <c r="K159" s="50"/>
      <c r="L159" s="50"/>
      <c r="M159" s="50"/>
      <c r="N159" s="50"/>
      <c r="P159" s="50">
        <f ca="1">C156*D156/E156</f>
        <v>835.1113940958744</v>
      </c>
    </row>
    <row r="160" spans="1:16" x14ac:dyDescent="0.35">
      <c r="J160" s="50"/>
      <c r="K160" s="50"/>
      <c r="L160" s="50"/>
      <c r="M160" s="50"/>
      <c r="N160" s="50"/>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c r="O166" s="14" t="s">
        <v>527</v>
      </c>
    </row>
    <row r="167" spans="1:16" ht="58" x14ac:dyDescent="0.35">
      <c r="J167" s="50"/>
      <c r="K167" s="50"/>
      <c r="L167" s="50"/>
      <c r="M167" s="50"/>
      <c r="N167" s="50"/>
      <c r="O167" s="56" t="s">
        <v>533</v>
      </c>
    </row>
    <row r="168" spans="1:16" ht="43.5" x14ac:dyDescent="0.3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3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480</v>
      </c>
      <c r="P169" s="50">
        <v>66560</v>
      </c>
    </row>
    <row r="170" spans="1:16" x14ac:dyDescent="0.3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481</v>
      </c>
      <c r="P170" s="50">
        <v>74752</v>
      </c>
    </row>
    <row r="171" spans="1:16" x14ac:dyDescent="0.3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482</v>
      </c>
      <c r="P171" s="50">
        <v>91136</v>
      </c>
    </row>
    <row r="172" spans="1:16" x14ac:dyDescent="0.3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483</v>
      </c>
      <c r="P172" s="50">
        <v>123904</v>
      </c>
    </row>
    <row r="173" spans="1:16" x14ac:dyDescent="0.3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484</v>
      </c>
      <c r="P173" s="50">
        <v>189440</v>
      </c>
    </row>
    <row r="174" spans="1:16" x14ac:dyDescent="0.3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485</v>
      </c>
      <c r="P174" s="50">
        <v>320512</v>
      </c>
    </row>
    <row r="175" spans="1:16" x14ac:dyDescent="0.3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486</v>
      </c>
      <c r="P175" s="50">
        <v>582656</v>
      </c>
    </row>
    <row r="176" spans="1:16" x14ac:dyDescent="0.3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487</v>
      </c>
      <c r="P176" s="50">
        <v>1106944</v>
      </c>
    </row>
    <row r="177" spans="1:16" x14ac:dyDescent="0.3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488</v>
      </c>
      <c r="P177" s="50">
        <v>2155520</v>
      </c>
    </row>
    <row r="178" spans="1:16" x14ac:dyDescent="0.3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489</v>
      </c>
      <c r="P178" s="50">
        <v>4252672</v>
      </c>
    </row>
    <row r="179" spans="1:16" x14ac:dyDescent="0.3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490</v>
      </c>
      <c r="P179" s="50">
        <v>8446976</v>
      </c>
    </row>
    <row r="180" spans="1:16" x14ac:dyDescent="0.3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491</v>
      </c>
      <c r="P180" s="50">
        <v>16835584</v>
      </c>
    </row>
    <row r="181" spans="1:16" x14ac:dyDescent="0.3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492</v>
      </c>
      <c r="P181" s="50">
        <v>33612800</v>
      </c>
    </row>
    <row r="182" spans="1:16" x14ac:dyDescent="0.3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493</v>
      </c>
      <c r="P182" s="50">
        <v>67167232</v>
      </c>
    </row>
    <row r="183" spans="1:16" x14ac:dyDescent="0.3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494</v>
      </c>
      <c r="P183" s="50">
        <v>134276096</v>
      </c>
    </row>
    <row r="184" spans="1:16" x14ac:dyDescent="0.35">
      <c r="J184" s="50"/>
      <c r="K184" s="50"/>
      <c r="L184" s="50"/>
      <c r="M184" s="50"/>
      <c r="N184" s="50"/>
    </row>
    <row r="185" spans="1:16" x14ac:dyDescent="0.35">
      <c r="J185" s="50"/>
      <c r="K185" s="50"/>
      <c r="L185" s="50"/>
      <c r="M185" s="50"/>
      <c r="N185" s="50"/>
    </row>
    <row r="186" spans="1:16" x14ac:dyDescent="0.35">
      <c r="J186" s="50"/>
      <c r="K186" s="50"/>
      <c r="L186" s="50"/>
      <c r="M186" s="50"/>
      <c r="N186" s="50"/>
      <c r="P186" s="50"/>
    </row>
    <row r="187" spans="1:16" x14ac:dyDescent="0.35">
      <c r="J187" s="50"/>
      <c r="K187" s="50"/>
      <c r="L187" s="50"/>
      <c r="M187" s="50"/>
      <c r="N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654</v>
      </c>
      <c r="M4" s="14" t="s">
        <v>523</v>
      </c>
    </row>
    <row r="5" spans="1:14" x14ac:dyDescent="0.35">
      <c r="M5" t="s">
        <v>495</v>
      </c>
    </row>
    <row r="6" spans="1:14" ht="43.5" x14ac:dyDescent="0.3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368</v>
      </c>
      <c r="N7" s="50">
        <v>3</v>
      </c>
    </row>
    <row r="8" spans="1:14" x14ac:dyDescent="0.3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369</v>
      </c>
      <c r="N8" s="50">
        <v>6</v>
      </c>
    </row>
    <row r="9" spans="1:14" x14ac:dyDescent="0.3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370</v>
      </c>
      <c r="N9" s="50">
        <v>12</v>
      </c>
    </row>
    <row r="10" spans="1:14" x14ac:dyDescent="0.3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371</v>
      </c>
      <c r="N10" s="50">
        <v>24</v>
      </c>
    </row>
    <row r="11" spans="1:14" x14ac:dyDescent="0.3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372</v>
      </c>
      <c r="N11" s="50">
        <v>48</v>
      </c>
    </row>
    <row r="12" spans="1:14" x14ac:dyDescent="0.3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373</v>
      </c>
      <c r="N12" s="50">
        <v>96</v>
      </c>
    </row>
    <row r="13" spans="1:14" x14ac:dyDescent="0.3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374</v>
      </c>
      <c r="N13" s="50">
        <v>192</v>
      </c>
    </row>
    <row r="14" spans="1:14" x14ac:dyDescent="0.3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375</v>
      </c>
      <c r="N14" s="50">
        <v>384</v>
      </c>
    </row>
    <row r="15" spans="1:14" x14ac:dyDescent="0.3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376</v>
      </c>
      <c r="N15" s="50">
        <v>768</v>
      </c>
    </row>
    <row r="16" spans="1:14" x14ac:dyDescent="0.3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377</v>
      </c>
      <c r="N16" s="50">
        <v>1536</v>
      </c>
    </row>
    <row r="17" spans="1:14" x14ac:dyDescent="0.3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378</v>
      </c>
      <c r="N17" s="50">
        <v>3072</v>
      </c>
    </row>
    <row r="18" spans="1:14" x14ac:dyDescent="0.3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379</v>
      </c>
      <c r="N18" s="50">
        <v>6144</v>
      </c>
    </row>
    <row r="19" spans="1:14" x14ac:dyDescent="0.3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380</v>
      </c>
      <c r="N19" s="50">
        <v>12288</v>
      </c>
    </row>
    <row r="20" spans="1:14" x14ac:dyDescent="0.3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381</v>
      </c>
      <c r="N20" s="50">
        <v>24576</v>
      </c>
    </row>
    <row r="21" spans="1:14" x14ac:dyDescent="0.3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382</v>
      </c>
      <c r="N21" s="50">
        <v>49152</v>
      </c>
    </row>
    <row r="22" spans="1:14" x14ac:dyDescent="0.3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383</v>
      </c>
      <c r="N22" s="50">
        <v>98304</v>
      </c>
    </row>
    <row r="23" spans="1:14" x14ac:dyDescent="0.3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384</v>
      </c>
      <c r="N23" s="50">
        <v>196608</v>
      </c>
    </row>
    <row r="24" spans="1:14" x14ac:dyDescent="0.3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385</v>
      </c>
      <c r="N24" s="50">
        <v>393216</v>
      </c>
    </row>
    <row r="25" spans="1:14" x14ac:dyDescent="0.3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386</v>
      </c>
      <c r="N25" s="50">
        <v>786432</v>
      </c>
    </row>
    <row r="26" spans="1:14" x14ac:dyDescent="0.3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387</v>
      </c>
      <c r="N26" s="50">
        <v>1572864</v>
      </c>
    </row>
    <row r="27" spans="1:14" x14ac:dyDescent="0.3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388</v>
      </c>
      <c r="N27" s="50">
        <v>3145728</v>
      </c>
    </row>
    <row r="28" spans="1:14" x14ac:dyDescent="0.3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1.2696167527873501</v>
      </c>
    </row>
    <row r="31" spans="1:14" x14ac:dyDescent="0.35">
      <c r="I31" s="50"/>
      <c r="J31" s="50"/>
      <c r="K31" s="50"/>
      <c r="L31" s="50"/>
      <c r="M31" s="14" t="s">
        <v>522</v>
      </c>
      <c r="N31" s="50">
        <f ca="1">C28*D28/E28</f>
        <v>423205.58426245005</v>
      </c>
    </row>
    <row r="32" spans="1:14" x14ac:dyDescent="0.35">
      <c r="I32" s="50"/>
      <c r="J32" s="50"/>
      <c r="K32" s="50"/>
      <c r="L32" s="50"/>
      <c r="M32" t="s">
        <v>528</v>
      </c>
    </row>
    <row r="33" spans="1:14" ht="43.5" x14ac:dyDescent="0.3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390</v>
      </c>
      <c r="N34" s="50">
        <v>34</v>
      </c>
    </row>
    <row r="35" spans="1:14" x14ac:dyDescent="0.3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391</v>
      </c>
      <c r="N35" s="50">
        <v>68</v>
      </c>
    </row>
    <row r="36" spans="1:14" x14ac:dyDescent="0.3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392</v>
      </c>
      <c r="N36" s="50">
        <v>136</v>
      </c>
    </row>
    <row r="37" spans="1:14" x14ac:dyDescent="0.3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393</v>
      </c>
      <c r="N37" s="50">
        <v>272</v>
      </c>
    </row>
    <row r="38" spans="1:14" x14ac:dyDescent="0.3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394</v>
      </c>
      <c r="N38" s="50">
        <v>544</v>
      </c>
    </row>
    <row r="39" spans="1:14" x14ac:dyDescent="0.3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395</v>
      </c>
      <c r="N39" s="50">
        <v>1088</v>
      </c>
    </row>
    <row r="40" spans="1:14" x14ac:dyDescent="0.3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396</v>
      </c>
      <c r="N40" s="50">
        <v>2176</v>
      </c>
    </row>
    <row r="41" spans="1:14" x14ac:dyDescent="0.3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397</v>
      </c>
      <c r="N41" s="50">
        <v>4352</v>
      </c>
    </row>
    <row r="42" spans="1:14" x14ac:dyDescent="0.3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398</v>
      </c>
      <c r="N42" s="50">
        <v>8704</v>
      </c>
    </row>
    <row r="43" spans="1:14" x14ac:dyDescent="0.3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399</v>
      </c>
      <c r="N43" s="50">
        <v>17408</v>
      </c>
    </row>
    <row r="44" spans="1:14" x14ac:dyDescent="0.3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400</v>
      </c>
      <c r="N44" s="50">
        <v>34816</v>
      </c>
    </row>
    <row r="45" spans="1:14" x14ac:dyDescent="0.3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401</v>
      </c>
      <c r="N45" s="50">
        <v>69632</v>
      </c>
    </row>
    <row r="46" spans="1:14" x14ac:dyDescent="0.3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402</v>
      </c>
      <c r="N46" s="50">
        <v>139264</v>
      </c>
    </row>
    <row r="47" spans="1:14" x14ac:dyDescent="0.3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403</v>
      </c>
      <c r="N47" s="50">
        <v>278528</v>
      </c>
    </row>
    <row r="48" spans="1:14" x14ac:dyDescent="0.3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404</v>
      </c>
      <c r="N48" s="50">
        <v>557056</v>
      </c>
    </row>
    <row r="49" spans="1:14" x14ac:dyDescent="0.3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405</v>
      </c>
      <c r="N49" s="50">
        <v>1114112</v>
      </c>
    </row>
    <row r="50" spans="1:14" x14ac:dyDescent="0.3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406</v>
      </c>
      <c r="N50" s="50">
        <v>2228224</v>
      </c>
    </row>
    <row r="51" spans="1:14" x14ac:dyDescent="0.3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407</v>
      </c>
      <c r="N51" s="50">
        <v>4456448</v>
      </c>
    </row>
    <row r="52" spans="1:14" x14ac:dyDescent="0.3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408</v>
      </c>
      <c r="N52" s="50">
        <v>8912896</v>
      </c>
    </row>
    <row r="53" spans="1:14" x14ac:dyDescent="0.3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7.3256605943250985</v>
      </c>
    </row>
    <row r="57" spans="1:14" x14ac:dyDescent="0.35">
      <c r="I57" s="50"/>
      <c r="J57" s="50"/>
      <c r="K57" s="50"/>
      <c r="L57" s="50"/>
      <c r="N57" s="50">
        <f ca="1">C54*D54/E54</f>
        <v>215460.60571544408</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412</v>
      </c>
      <c r="N62" s="50">
        <v>52</v>
      </c>
    </row>
    <row r="63" spans="1:14" x14ac:dyDescent="0.3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413</v>
      </c>
      <c r="N63" s="50">
        <v>104</v>
      </c>
    </row>
    <row r="64" spans="1:14" x14ac:dyDescent="0.3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414</v>
      </c>
      <c r="N64" s="50">
        <v>208</v>
      </c>
    </row>
    <row r="65" spans="1:14" x14ac:dyDescent="0.3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415</v>
      </c>
      <c r="N65" s="50">
        <v>416</v>
      </c>
    </row>
    <row r="66" spans="1:14" x14ac:dyDescent="0.3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416</v>
      </c>
      <c r="N66" s="50">
        <v>832</v>
      </c>
    </row>
    <row r="67" spans="1:14" x14ac:dyDescent="0.3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417</v>
      </c>
      <c r="N67" s="50">
        <v>1664</v>
      </c>
    </row>
    <row r="68" spans="1:14" x14ac:dyDescent="0.3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418</v>
      </c>
      <c r="N68" s="50">
        <v>3328</v>
      </c>
    </row>
    <row r="69" spans="1:14" x14ac:dyDescent="0.3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419</v>
      </c>
      <c r="N69" s="50">
        <v>6656</v>
      </c>
    </row>
    <row r="70" spans="1:14" x14ac:dyDescent="0.3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420</v>
      </c>
      <c r="N70" s="50">
        <v>13312</v>
      </c>
    </row>
    <row r="71" spans="1:14" x14ac:dyDescent="0.3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421</v>
      </c>
      <c r="N71" s="50">
        <v>26624</v>
      </c>
    </row>
    <row r="72" spans="1:14" x14ac:dyDescent="0.3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422</v>
      </c>
      <c r="N72" s="50">
        <v>53248</v>
      </c>
    </row>
    <row r="73" spans="1:14" x14ac:dyDescent="0.3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423</v>
      </c>
      <c r="N73" s="50">
        <v>106496</v>
      </c>
    </row>
    <row r="74" spans="1:14" x14ac:dyDescent="0.3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424</v>
      </c>
      <c r="N74" s="50">
        <v>212992</v>
      </c>
    </row>
    <row r="75" spans="1:14" x14ac:dyDescent="0.3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425</v>
      </c>
      <c r="N75" s="50">
        <v>425984</v>
      </c>
    </row>
    <row r="76" spans="1:14" x14ac:dyDescent="0.3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426</v>
      </c>
      <c r="N76" s="50">
        <v>851968</v>
      </c>
    </row>
    <row r="77" spans="1:14" x14ac:dyDescent="0.3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427</v>
      </c>
      <c r="N77" s="50">
        <v>1703936</v>
      </c>
    </row>
    <row r="78" spans="1:14" x14ac:dyDescent="0.3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428</v>
      </c>
      <c r="N78" s="50">
        <v>3407872</v>
      </c>
    </row>
    <row r="79" spans="1:14" x14ac:dyDescent="0.3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429</v>
      </c>
      <c r="N79" s="50">
        <v>6815744</v>
      </c>
    </row>
    <row r="80" spans="1:14" x14ac:dyDescent="0.3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430</v>
      </c>
      <c r="N80" s="50">
        <v>13631488</v>
      </c>
    </row>
    <row r="81" spans="1:14" x14ac:dyDescent="0.3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3.7923591996962531</v>
      </c>
    </row>
    <row r="84" spans="1:14" x14ac:dyDescent="0.35">
      <c r="G84">
        <f ca="1">G81/E81</f>
        <v>7.4441305694179132</v>
      </c>
      <c r="I84" s="50"/>
      <c r="J84" s="50"/>
      <c r="K84" s="50"/>
      <c r="L84" s="50"/>
      <c r="N84" s="50">
        <f ca="1">C81*D81/E81</f>
        <v>145859.96921908666</v>
      </c>
    </row>
    <row r="85" spans="1:14" x14ac:dyDescent="0.35">
      <c r="G85">
        <f ca="1">E81/H81</f>
        <v>22.606673951503002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432</v>
      </c>
      <c r="N88" s="50">
        <v>181</v>
      </c>
    </row>
    <row r="89" spans="1:14" x14ac:dyDescent="0.3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433</v>
      </c>
      <c r="N89" s="50">
        <v>362</v>
      </c>
    </row>
    <row r="90" spans="1:14" x14ac:dyDescent="0.3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434</v>
      </c>
      <c r="N90" s="50">
        <v>724</v>
      </c>
    </row>
    <row r="91" spans="1:14" x14ac:dyDescent="0.3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435</v>
      </c>
      <c r="N91" s="50">
        <v>1448</v>
      </c>
    </row>
    <row r="92" spans="1:14" x14ac:dyDescent="0.3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436</v>
      </c>
      <c r="N92" s="50">
        <v>2896</v>
      </c>
    </row>
    <row r="93" spans="1:14" x14ac:dyDescent="0.3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437</v>
      </c>
      <c r="N93" s="50">
        <v>5792</v>
      </c>
    </row>
    <row r="94" spans="1:14" x14ac:dyDescent="0.3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438</v>
      </c>
      <c r="N94" s="50">
        <v>11584</v>
      </c>
    </row>
    <row r="95" spans="1:14" x14ac:dyDescent="0.3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439</v>
      </c>
      <c r="N95" s="50">
        <v>23168</v>
      </c>
    </row>
    <row r="96" spans="1:14" x14ac:dyDescent="0.3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440</v>
      </c>
      <c r="N96" s="50">
        <v>46336</v>
      </c>
    </row>
    <row r="97" spans="1:14" x14ac:dyDescent="0.3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441</v>
      </c>
      <c r="N97" s="50">
        <v>92672</v>
      </c>
    </row>
    <row r="98" spans="1:14" x14ac:dyDescent="0.3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442</v>
      </c>
      <c r="N98" s="50">
        <v>185344</v>
      </c>
    </row>
    <row r="99" spans="1:14" x14ac:dyDescent="0.3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443</v>
      </c>
      <c r="N99" s="50">
        <v>370688</v>
      </c>
    </row>
    <row r="100" spans="1:14" x14ac:dyDescent="0.3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444</v>
      </c>
      <c r="N100" s="50">
        <v>741376</v>
      </c>
    </row>
    <row r="101" spans="1:14" x14ac:dyDescent="0.3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445</v>
      </c>
      <c r="N101" s="50">
        <v>1482752</v>
      </c>
    </row>
    <row r="102" spans="1:14" x14ac:dyDescent="0.3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446</v>
      </c>
      <c r="N102" s="50">
        <v>2965504</v>
      </c>
    </row>
    <row r="103" spans="1:14" x14ac:dyDescent="0.3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447</v>
      </c>
      <c r="N103" s="50">
        <v>5931008</v>
      </c>
    </row>
    <row r="104" spans="1:14" x14ac:dyDescent="0.3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448</v>
      </c>
      <c r="N104" s="50">
        <v>11862016</v>
      </c>
    </row>
    <row r="105" spans="1:14" x14ac:dyDescent="0.3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449</v>
      </c>
      <c r="N105" s="50">
        <v>23724032</v>
      </c>
    </row>
    <row r="106" spans="1:14" x14ac:dyDescent="0.3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5.207088773238385</v>
      </c>
    </row>
    <row r="109" spans="1:14" x14ac:dyDescent="0.35">
      <c r="I109" s="50"/>
      <c r="J109" s="50"/>
      <c r="K109" s="50"/>
      <c r="L109" s="50"/>
      <c r="N109" s="50">
        <f ca="1">C106*D106/E106</f>
        <v>287684.46260985552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452</v>
      </c>
      <c r="N116" s="50">
        <v>280</v>
      </c>
    </row>
    <row r="117" spans="1:14" x14ac:dyDescent="0.3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453</v>
      </c>
      <c r="N117" s="50">
        <v>552</v>
      </c>
    </row>
    <row r="118" spans="1:14" x14ac:dyDescent="0.3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454</v>
      </c>
      <c r="N118" s="50">
        <v>1096</v>
      </c>
    </row>
    <row r="119" spans="1:14" x14ac:dyDescent="0.3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455</v>
      </c>
      <c r="N119" s="50">
        <v>2184</v>
      </c>
    </row>
    <row r="120" spans="1:14" x14ac:dyDescent="0.3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456</v>
      </c>
      <c r="N120" s="50">
        <v>4360</v>
      </c>
    </row>
    <row r="121" spans="1:14" x14ac:dyDescent="0.3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457</v>
      </c>
      <c r="N121" s="50">
        <v>8712</v>
      </c>
    </row>
    <row r="122" spans="1:14" x14ac:dyDescent="0.3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458</v>
      </c>
      <c r="N122" s="50">
        <v>17416</v>
      </c>
    </row>
    <row r="123" spans="1:14" x14ac:dyDescent="0.3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459</v>
      </c>
      <c r="N123" s="50">
        <v>34824</v>
      </c>
    </row>
    <row r="124" spans="1:14" x14ac:dyDescent="0.3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460</v>
      </c>
      <c r="N124" s="50">
        <v>69640</v>
      </c>
    </row>
    <row r="125" spans="1:14" x14ac:dyDescent="0.3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461</v>
      </c>
      <c r="N125" s="50">
        <v>139272</v>
      </c>
    </row>
    <row r="126" spans="1:14" x14ac:dyDescent="0.3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462</v>
      </c>
      <c r="N126" s="50">
        <v>278536</v>
      </c>
    </row>
    <row r="127" spans="1:14" x14ac:dyDescent="0.3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463</v>
      </c>
      <c r="N127" s="50">
        <v>557064</v>
      </c>
    </row>
    <row r="128" spans="1:14" x14ac:dyDescent="0.3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465</v>
      </c>
      <c r="N142" s="50">
        <v>17408</v>
      </c>
    </row>
    <row r="143" spans="1:14" x14ac:dyDescent="0.3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466</v>
      </c>
      <c r="N143" s="50">
        <v>25600</v>
      </c>
    </row>
    <row r="144" spans="1:14" x14ac:dyDescent="0.3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467</v>
      </c>
      <c r="N144" s="50">
        <v>41984</v>
      </c>
    </row>
    <row r="145" spans="1:14" x14ac:dyDescent="0.3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468</v>
      </c>
      <c r="N145" s="50">
        <v>74752</v>
      </c>
    </row>
    <row r="146" spans="1:14" x14ac:dyDescent="0.3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469</v>
      </c>
      <c r="N146" s="50">
        <v>140288</v>
      </c>
    </row>
    <row r="147" spans="1:14" x14ac:dyDescent="0.3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470</v>
      </c>
      <c r="N147" s="50">
        <v>271360</v>
      </c>
    </row>
    <row r="148" spans="1:14" x14ac:dyDescent="0.3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471</v>
      </c>
      <c r="N148" s="50">
        <v>533504</v>
      </c>
    </row>
    <row r="149" spans="1:14" x14ac:dyDescent="0.3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472</v>
      </c>
      <c r="N149" s="50">
        <v>1057792</v>
      </c>
    </row>
    <row r="150" spans="1:14" x14ac:dyDescent="0.3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473</v>
      </c>
      <c r="N150" s="50">
        <v>2106368</v>
      </c>
    </row>
    <row r="151" spans="1:14" x14ac:dyDescent="0.3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474</v>
      </c>
      <c r="N151" s="50">
        <v>4203520</v>
      </c>
    </row>
    <row r="152" spans="1:14" x14ac:dyDescent="0.3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475</v>
      </c>
      <c r="N152" s="50">
        <v>8397824</v>
      </c>
    </row>
    <row r="153" spans="1:14" x14ac:dyDescent="0.3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476</v>
      </c>
      <c r="N153" s="50">
        <v>16786432</v>
      </c>
    </row>
    <row r="154" spans="1:14" x14ac:dyDescent="0.3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477</v>
      </c>
      <c r="N154" s="50">
        <v>33563648</v>
      </c>
    </row>
    <row r="155" spans="1:14" x14ac:dyDescent="0.3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478</v>
      </c>
      <c r="N155" s="50">
        <v>67118080</v>
      </c>
    </row>
    <row r="156" spans="1:14" x14ac:dyDescent="0.3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12.11608500933807</v>
      </c>
    </row>
    <row r="159" spans="1:14" x14ac:dyDescent="0.35">
      <c r="I159" s="50"/>
      <c r="J159" s="50"/>
      <c r="K159" s="50"/>
      <c r="L159" s="50"/>
      <c r="N159" s="50">
        <f ca="1">C156*D156/E156</f>
        <v>739.45636724395263</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480</v>
      </c>
      <c r="N169" s="50">
        <v>66560</v>
      </c>
    </row>
    <row r="170" spans="1:14" x14ac:dyDescent="0.3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481</v>
      </c>
      <c r="N170" s="50">
        <v>74752</v>
      </c>
    </row>
    <row r="171" spans="1:14" x14ac:dyDescent="0.3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482</v>
      </c>
      <c r="N171" s="50">
        <v>91136</v>
      </c>
    </row>
    <row r="172" spans="1:14" x14ac:dyDescent="0.3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483</v>
      </c>
      <c r="N172" s="50">
        <v>123904</v>
      </c>
    </row>
    <row r="173" spans="1:14" x14ac:dyDescent="0.3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484</v>
      </c>
      <c r="N173" s="50">
        <v>189440</v>
      </c>
    </row>
    <row r="174" spans="1:14" x14ac:dyDescent="0.3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485</v>
      </c>
      <c r="N174" s="50">
        <v>320512</v>
      </c>
    </row>
    <row r="175" spans="1:14" x14ac:dyDescent="0.3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486</v>
      </c>
      <c r="N175" s="50">
        <v>582656</v>
      </c>
    </row>
    <row r="176" spans="1:14" x14ac:dyDescent="0.3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487</v>
      </c>
      <c r="N176" s="50">
        <v>1106944</v>
      </c>
    </row>
    <row r="177" spans="1:14" x14ac:dyDescent="0.3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488</v>
      </c>
      <c r="N177" s="50">
        <v>2155520</v>
      </c>
    </row>
    <row r="178" spans="1:14" x14ac:dyDescent="0.3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489</v>
      </c>
      <c r="N178" s="50">
        <v>4252672</v>
      </c>
    </row>
    <row r="179" spans="1:14" x14ac:dyDescent="0.3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490</v>
      </c>
      <c r="N179" s="50">
        <v>8446976</v>
      </c>
    </row>
    <row r="180" spans="1:14" x14ac:dyDescent="0.3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491</v>
      </c>
      <c r="N180" s="50">
        <v>16835584</v>
      </c>
    </row>
    <row r="181" spans="1:14" x14ac:dyDescent="0.3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492</v>
      </c>
      <c r="N181" s="50">
        <v>33612800</v>
      </c>
    </row>
    <row r="182" spans="1:14" x14ac:dyDescent="0.3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493</v>
      </c>
      <c r="N182" s="50">
        <v>67167232</v>
      </c>
    </row>
    <row r="183" spans="1:14" x14ac:dyDescent="0.3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69850</xdr:colOff>
                    <xdr:row>0</xdr:row>
                    <xdr:rowOff>120650</xdr:rowOff>
                  </from>
                  <to>
                    <xdr:col>6</xdr:col>
                    <xdr:colOff>1060450</xdr:colOff>
                    <xdr:row>2</xdr:row>
                    <xdr:rowOff>120650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9" width="16.453125" customWidth="1"/>
    <col min="10" max="10" width="11.08984375" bestFit="1" customWidth="1"/>
    <col min="11" max="11" width="11" bestFit="1" customWidth="1"/>
    <col min="12" max="12" width="14.08984375" bestFit="1" customWidth="1"/>
    <col min="13" max="13" width="14.08984375" customWidth="1"/>
    <col min="14" max="14" width="18.90625" bestFit="1" customWidth="1"/>
    <col min="15" max="15" width="25.453125" customWidth="1"/>
    <col min="16" max="16" width="11.54296875" bestFit="1" customWidth="1"/>
  </cols>
  <sheetData>
    <row r="2" spans="1:16" ht="28.5" x14ac:dyDescent="0.65">
      <c r="A2" s="1" t="s">
        <v>218</v>
      </c>
    </row>
    <row r="3" spans="1:16" x14ac:dyDescent="0.35">
      <c r="P3" s="50"/>
    </row>
    <row r="5" spans="1:16" x14ac:dyDescent="0.35">
      <c r="A5" s="14" t="s">
        <v>842</v>
      </c>
      <c r="O5" s="14" t="s">
        <v>523</v>
      </c>
    </row>
    <row r="6" spans="1:16" x14ac:dyDescent="0.35">
      <c r="O6" t="s">
        <v>495</v>
      </c>
    </row>
    <row r="7" spans="1:16" ht="43.5" x14ac:dyDescent="0.3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3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368</v>
      </c>
      <c r="P8" s="50">
        <v>3</v>
      </c>
    </row>
    <row r="9" spans="1:16" x14ac:dyDescent="0.3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369</v>
      </c>
      <c r="P9" s="50">
        <v>6</v>
      </c>
    </row>
    <row r="10" spans="1:16" x14ac:dyDescent="0.3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370</v>
      </c>
      <c r="P10" s="50">
        <v>12</v>
      </c>
    </row>
    <row r="11" spans="1:16" x14ac:dyDescent="0.3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371</v>
      </c>
      <c r="P11" s="50">
        <v>24</v>
      </c>
    </row>
    <row r="12" spans="1:16" x14ac:dyDescent="0.3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372</v>
      </c>
      <c r="P12" s="50">
        <v>48</v>
      </c>
    </row>
    <row r="13" spans="1:16" x14ac:dyDescent="0.3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373</v>
      </c>
      <c r="P13" s="50">
        <v>96</v>
      </c>
    </row>
    <row r="14" spans="1:16" x14ac:dyDescent="0.3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374</v>
      </c>
      <c r="P14" s="50">
        <v>192</v>
      </c>
    </row>
    <row r="15" spans="1:16" x14ac:dyDescent="0.3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375</v>
      </c>
      <c r="P15" s="50">
        <v>384</v>
      </c>
    </row>
    <row r="16" spans="1:16" x14ac:dyDescent="0.3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376</v>
      </c>
      <c r="P16" s="50">
        <v>768</v>
      </c>
    </row>
    <row r="17" spans="1:16" x14ac:dyDescent="0.3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377</v>
      </c>
      <c r="P17" s="50">
        <v>1536</v>
      </c>
    </row>
    <row r="18" spans="1:16" x14ac:dyDescent="0.3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378</v>
      </c>
      <c r="P18" s="50">
        <v>3072</v>
      </c>
    </row>
    <row r="19" spans="1:16" x14ac:dyDescent="0.3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379</v>
      </c>
      <c r="P19" s="50">
        <v>6144</v>
      </c>
    </row>
    <row r="20" spans="1:16" x14ac:dyDescent="0.3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380</v>
      </c>
      <c r="P20" s="50">
        <v>12288</v>
      </c>
    </row>
    <row r="21" spans="1:16" x14ac:dyDescent="0.3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381</v>
      </c>
      <c r="P21" s="50">
        <v>24576</v>
      </c>
    </row>
    <row r="22" spans="1:16" x14ac:dyDescent="0.3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382</v>
      </c>
      <c r="P22" s="50">
        <v>49152</v>
      </c>
    </row>
    <row r="23" spans="1:16" x14ac:dyDescent="0.3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383</v>
      </c>
      <c r="P23" s="50">
        <v>98304</v>
      </c>
    </row>
    <row r="24" spans="1:16" x14ac:dyDescent="0.3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384</v>
      </c>
      <c r="P24" s="50">
        <v>196608</v>
      </c>
    </row>
    <row r="25" spans="1:16" x14ac:dyDescent="0.3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385</v>
      </c>
      <c r="P25" s="50">
        <v>393216</v>
      </c>
    </row>
    <row r="26" spans="1:16" x14ac:dyDescent="0.3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386</v>
      </c>
      <c r="P26" s="50">
        <v>786432</v>
      </c>
    </row>
    <row r="27" spans="1:16" x14ac:dyDescent="0.3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387</v>
      </c>
      <c r="P27" s="50">
        <v>1572864</v>
      </c>
    </row>
    <row r="28" spans="1:16" x14ac:dyDescent="0.3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388</v>
      </c>
      <c r="P28" s="50">
        <v>3145728</v>
      </c>
    </row>
    <row r="29" spans="1:16" x14ac:dyDescent="0.3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389</v>
      </c>
      <c r="P29" s="50">
        <v>6291456</v>
      </c>
    </row>
    <row r="30" spans="1:16" x14ac:dyDescent="0.35">
      <c r="J30" s="50"/>
      <c r="K30" s="50"/>
      <c r="L30" s="50"/>
      <c r="M30" s="50"/>
      <c r="N30" s="50"/>
    </row>
    <row r="31" spans="1:16" x14ac:dyDescent="0.35">
      <c r="P31">
        <f ca="1">P29/1000000/E29</f>
        <v>1.7254802475134154</v>
      </c>
    </row>
    <row r="32" spans="1:16" x14ac:dyDescent="0.35">
      <c r="J32" s="50"/>
      <c r="K32" s="50"/>
      <c r="L32" s="50"/>
      <c r="M32" s="50"/>
      <c r="N32" s="50"/>
      <c r="O32" s="14" t="s">
        <v>522</v>
      </c>
      <c r="P32" s="50">
        <f ca="1">C29*D29/E29</f>
        <v>575160.08250447176</v>
      </c>
    </row>
    <row r="33" spans="1:16" x14ac:dyDescent="0.35">
      <c r="J33" s="50"/>
      <c r="K33" s="50"/>
      <c r="L33" s="50"/>
      <c r="M33" s="50"/>
      <c r="N33" s="50"/>
      <c r="O33" t="s">
        <v>528</v>
      </c>
    </row>
    <row r="34" spans="1:16" ht="43.5" x14ac:dyDescent="0.3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3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390</v>
      </c>
      <c r="P35" s="50">
        <v>34</v>
      </c>
    </row>
    <row r="36" spans="1:16" x14ac:dyDescent="0.3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391</v>
      </c>
      <c r="P36" s="50">
        <v>68</v>
      </c>
    </row>
    <row r="37" spans="1:16" x14ac:dyDescent="0.3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392</v>
      </c>
      <c r="P37" s="50">
        <v>136</v>
      </c>
    </row>
    <row r="38" spans="1:16" x14ac:dyDescent="0.3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393</v>
      </c>
      <c r="P38" s="50">
        <v>272</v>
      </c>
    </row>
    <row r="39" spans="1:16" x14ac:dyDescent="0.3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394</v>
      </c>
      <c r="P39" s="50">
        <v>544</v>
      </c>
    </row>
    <row r="40" spans="1:16" x14ac:dyDescent="0.3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395</v>
      </c>
      <c r="P40" s="50">
        <v>1088</v>
      </c>
    </row>
    <row r="41" spans="1:16" x14ac:dyDescent="0.3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396</v>
      </c>
      <c r="P41" s="50">
        <v>2176</v>
      </c>
    </row>
    <row r="42" spans="1:16" x14ac:dyDescent="0.3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397</v>
      </c>
      <c r="P42" s="50">
        <v>4352</v>
      </c>
    </row>
    <row r="43" spans="1:16" x14ac:dyDescent="0.3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398</v>
      </c>
      <c r="P43" s="50">
        <v>8704</v>
      </c>
    </row>
    <row r="44" spans="1:16" x14ac:dyDescent="0.3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399</v>
      </c>
      <c r="P44" s="50">
        <v>17408</v>
      </c>
    </row>
    <row r="45" spans="1:16" x14ac:dyDescent="0.3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400</v>
      </c>
      <c r="P45" s="50">
        <v>34816</v>
      </c>
    </row>
    <row r="46" spans="1:16" x14ac:dyDescent="0.3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401</v>
      </c>
      <c r="P46" s="50">
        <v>69632</v>
      </c>
    </row>
    <row r="47" spans="1:16" x14ac:dyDescent="0.3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402</v>
      </c>
      <c r="P47" s="50">
        <v>139264</v>
      </c>
    </row>
    <row r="48" spans="1:16" x14ac:dyDescent="0.3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403</v>
      </c>
      <c r="P48" s="50">
        <v>278528</v>
      </c>
    </row>
    <row r="49" spans="1:16" x14ac:dyDescent="0.3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404</v>
      </c>
      <c r="P49" s="50">
        <v>557056</v>
      </c>
    </row>
    <row r="50" spans="1:16" x14ac:dyDescent="0.3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405</v>
      </c>
      <c r="P50" s="50">
        <v>1114112</v>
      </c>
    </row>
    <row r="51" spans="1:16" x14ac:dyDescent="0.3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406</v>
      </c>
      <c r="P51" s="50">
        <v>2228224</v>
      </c>
    </row>
    <row r="52" spans="1:16" x14ac:dyDescent="0.3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407</v>
      </c>
      <c r="P52" s="50">
        <v>4456448</v>
      </c>
    </row>
    <row r="53" spans="1:16" x14ac:dyDescent="0.3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408</v>
      </c>
      <c r="P53" s="50">
        <v>8912896</v>
      </c>
    </row>
    <row r="54" spans="1:16" x14ac:dyDescent="0.3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409</v>
      </c>
      <c r="P54" s="50">
        <v>17825792</v>
      </c>
    </row>
    <row r="55" spans="1:16" x14ac:dyDescent="0.3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410</v>
      </c>
      <c r="P55" s="50">
        <v>35651584</v>
      </c>
    </row>
    <row r="56" spans="1:16" x14ac:dyDescent="0.35">
      <c r="C56" s="50"/>
      <c r="J56" s="50"/>
      <c r="K56" s="50"/>
      <c r="L56" s="50"/>
      <c r="M56" s="50"/>
      <c r="N56" s="50"/>
    </row>
    <row r="57" spans="1:16" x14ac:dyDescent="0.35">
      <c r="J57" s="50"/>
      <c r="K57" s="50"/>
      <c r="L57" s="50"/>
      <c r="M57" s="50"/>
      <c r="N57" s="50"/>
      <c r="P57">
        <f ca="1">P55/1000000/E55</f>
        <v>8.8555365863492703</v>
      </c>
    </row>
    <row r="58" spans="1:16" x14ac:dyDescent="0.35">
      <c r="J58" s="50"/>
      <c r="K58" s="50"/>
      <c r="L58" s="50"/>
      <c r="M58" s="50"/>
      <c r="N58" s="50"/>
      <c r="P58" s="50">
        <f ca="1">C55*D55/E55</f>
        <v>260456.95842203737</v>
      </c>
    </row>
    <row r="59" spans="1:16" x14ac:dyDescent="0.35">
      <c r="J59" s="50"/>
      <c r="K59" s="50"/>
      <c r="L59" s="50"/>
      <c r="M59" s="50"/>
      <c r="N59" s="50"/>
      <c r="O59" s="14" t="s">
        <v>521</v>
      </c>
    </row>
    <row r="60" spans="1:16" x14ac:dyDescent="0.35">
      <c r="J60" s="50"/>
      <c r="K60" s="50"/>
      <c r="L60" s="50"/>
      <c r="M60" s="50"/>
      <c r="N60" s="50"/>
      <c r="O60" t="s">
        <v>529</v>
      </c>
    </row>
    <row r="61" spans="1:16" ht="43.5" x14ac:dyDescent="0.3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3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411</v>
      </c>
      <c r="P62" s="50">
        <v>26</v>
      </c>
    </row>
    <row r="63" spans="1:16" x14ac:dyDescent="0.3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412</v>
      </c>
      <c r="P63" s="50">
        <v>52</v>
      </c>
    </row>
    <row r="64" spans="1:16" x14ac:dyDescent="0.3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413</v>
      </c>
      <c r="P64" s="50">
        <v>104</v>
      </c>
    </row>
    <row r="65" spans="1:16" x14ac:dyDescent="0.3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414</v>
      </c>
      <c r="P65" s="50">
        <v>208</v>
      </c>
    </row>
    <row r="66" spans="1:16" x14ac:dyDescent="0.3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415</v>
      </c>
      <c r="P66" s="50">
        <v>416</v>
      </c>
    </row>
    <row r="67" spans="1:16" x14ac:dyDescent="0.3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416</v>
      </c>
      <c r="P67" s="50">
        <v>832</v>
      </c>
    </row>
    <row r="68" spans="1:16" x14ac:dyDescent="0.3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417</v>
      </c>
      <c r="P68" s="50">
        <v>1664</v>
      </c>
    </row>
    <row r="69" spans="1:16" x14ac:dyDescent="0.3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418</v>
      </c>
      <c r="P69" s="50">
        <v>3328</v>
      </c>
    </row>
    <row r="70" spans="1:16" x14ac:dyDescent="0.3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419</v>
      </c>
      <c r="P70" s="50">
        <v>6656</v>
      </c>
    </row>
    <row r="71" spans="1:16" x14ac:dyDescent="0.3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420</v>
      </c>
      <c r="P71" s="50">
        <v>13312</v>
      </c>
    </row>
    <row r="72" spans="1:16" x14ac:dyDescent="0.3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421</v>
      </c>
      <c r="P72" s="50">
        <v>26624</v>
      </c>
    </row>
    <row r="73" spans="1:16" x14ac:dyDescent="0.3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422</v>
      </c>
      <c r="P73" s="50">
        <v>53248</v>
      </c>
    </row>
    <row r="74" spans="1:16" x14ac:dyDescent="0.3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423</v>
      </c>
      <c r="P74" s="50">
        <v>106496</v>
      </c>
    </row>
    <row r="75" spans="1:16" x14ac:dyDescent="0.3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424</v>
      </c>
      <c r="P75" s="50">
        <v>212992</v>
      </c>
    </row>
    <row r="76" spans="1:16" x14ac:dyDescent="0.3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425</v>
      </c>
      <c r="P76" s="50">
        <v>425984</v>
      </c>
    </row>
    <row r="77" spans="1:16" x14ac:dyDescent="0.3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426</v>
      </c>
      <c r="P77" s="50">
        <v>851968</v>
      </c>
    </row>
    <row r="78" spans="1:16" x14ac:dyDescent="0.3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427</v>
      </c>
      <c r="P78" s="50">
        <v>1703936</v>
      </c>
    </row>
    <row r="79" spans="1:16" x14ac:dyDescent="0.3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428</v>
      </c>
      <c r="P79" s="50">
        <v>3407872</v>
      </c>
    </row>
    <row r="80" spans="1:16" x14ac:dyDescent="0.3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429</v>
      </c>
      <c r="P80" s="50">
        <v>6815744</v>
      </c>
    </row>
    <row r="81" spans="1:16" x14ac:dyDescent="0.3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430</v>
      </c>
      <c r="P81" s="50">
        <v>13631488</v>
      </c>
    </row>
    <row r="82" spans="1:16" x14ac:dyDescent="0.3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431</v>
      </c>
      <c r="P82" s="50">
        <v>27262976</v>
      </c>
    </row>
    <row r="83" spans="1:16" x14ac:dyDescent="0.35">
      <c r="C83" s="50"/>
      <c r="J83" s="50"/>
      <c r="K83" s="50"/>
      <c r="L83" s="50"/>
      <c r="M83" s="50"/>
      <c r="N83" s="50"/>
    </row>
    <row r="84" spans="1:16" x14ac:dyDescent="0.35">
      <c r="J84" s="50"/>
      <c r="K84" s="50"/>
      <c r="L84" s="50"/>
      <c r="M84" s="50"/>
      <c r="N84" s="50"/>
      <c r="P84">
        <f ca="1">P82/1000000/E82</f>
        <v>5.1816129079242419</v>
      </c>
    </row>
    <row r="85" spans="1:16" x14ac:dyDescent="0.35">
      <c r="G85">
        <f ca="1">G82/E82</f>
        <v>9.0148701759112555</v>
      </c>
      <c r="J85" s="50"/>
      <c r="K85" s="50"/>
      <c r="L85" s="50"/>
      <c r="M85" s="50"/>
      <c r="N85" s="50"/>
      <c r="P85" s="50">
        <f ca="1">C82*D82/E82</f>
        <v>199292.80415093238</v>
      </c>
    </row>
    <row r="86" spans="1:16" x14ac:dyDescent="0.35">
      <c r="G86">
        <f ca="1">E82/I82</f>
        <v>16.545548549835733</v>
      </c>
      <c r="J86" s="50"/>
      <c r="K86" s="50"/>
      <c r="L86" s="50"/>
      <c r="M86" s="50"/>
      <c r="N86" s="50"/>
      <c r="O86" s="14" t="s">
        <v>524</v>
      </c>
    </row>
    <row r="87" spans="1:16" x14ac:dyDescent="0.35">
      <c r="J87" s="50"/>
      <c r="K87" s="50"/>
      <c r="L87" s="50"/>
      <c r="M87" s="50"/>
      <c r="N87" s="50"/>
      <c r="O87" t="s">
        <v>530</v>
      </c>
    </row>
    <row r="88" spans="1:16" ht="43.5" x14ac:dyDescent="0.3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3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432</v>
      </c>
      <c r="P89" s="50">
        <v>181</v>
      </c>
    </row>
    <row r="90" spans="1:16" x14ac:dyDescent="0.3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433</v>
      </c>
      <c r="P90" s="50">
        <v>362</v>
      </c>
    </row>
    <row r="91" spans="1:16" x14ac:dyDescent="0.3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434</v>
      </c>
      <c r="P91" s="50">
        <v>724</v>
      </c>
    </row>
    <row r="92" spans="1:16" x14ac:dyDescent="0.3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435</v>
      </c>
      <c r="P92" s="50">
        <v>1448</v>
      </c>
    </row>
    <row r="93" spans="1:16" x14ac:dyDescent="0.3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436</v>
      </c>
      <c r="P93" s="50">
        <v>2896</v>
      </c>
    </row>
    <row r="94" spans="1:16" x14ac:dyDescent="0.3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437</v>
      </c>
      <c r="P94" s="50">
        <v>5792</v>
      </c>
    </row>
    <row r="95" spans="1:16" x14ac:dyDescent="0.3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438</v>
      </c>
      <c r="P95" s="50">
        <v>11584</v>
      </c>
    </row>
    <row r="96" spans="1:16" x14ac:dyDescent="0.3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439</v>
      </c>
      <c r="P96" s="50">
        <v>23168</v>
      </c>
    </row>
    <row r="97" spans="1:16" x14ac:dyDescent="0.3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440</v>
      </c>
      <c r="P97" s="50">
        <v>46336</v>
      </c>
    </row>
    <row r="98" spans="1:16" x14ac:dyDescent="0.3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441</v>
      </c>
      <c r="P98" s="50">
        <v>92672</v>
      </c>
    </row>
    <row r="99" spans="1:16" x14ac:dyDescent="0.3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442</v>
      </c>
      <c r="P99" s="50">
        <v>185344</v>
      </c>
    </row>
    <row r="100" spans="1:16" x14ac:dyDescent="0.3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443</v>
      </c>
      <c r="P100" s="50">
        <v>370688</v>
      </c>
    </row>
    <row r="101" spans="1:16" x14ac:dyDescent="0.3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444</v>
      </c>
      <c r="P101" s="50">
        <v>741376</v>
      </c>
    </row>
    <row r="102" spans="1:16" x14ac:dyDescent="0.3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445</v>
      </c>
      <c r="P102" s="50">
        <v>1482752</v>
      </c>
    </row>
    <row r="103" spans="1:16" x14ac:dyDescent="0.3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446</v>
      </c>
      <c r="P103" s="50">
        <v>2965504</v>
      </c>
    </row>
    <row r="104" spans="1:16" x14ac:dyDescent="0.3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447</v>
      </c>
      <c r="P104" s="50">
        <v>5931008</v>
      </c>
    </row>
    <row r="105" spans="1:16" x14ac:dyDescent="0.3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448</v>
      </c>
      <c r="P105" s="50">
        <v>11862016</v>
      </c>
    </row>
    <row r="106" spans="1:16" x14ac:dyDescent="0.3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449</v>
      </c>
      <c r="P106" s="50">
        <v>23724032</v>
      </c>
    </row>
    <row r="107" spans="1:16" x14ac:dyDescent="0.3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450</v>
      </c>
      <c r="P107" s="50">
        <v>47448064</v>
      </c>
    </row>
    <row r="108" spans="1:16" x14ac:dyDescent="0.35">
      <c r="C108" s="50"/>
      <c r="J108" s="50"/>
      <c r="K108" s="50"/>
      <c r="L108" s="50"/>
      <c r="M108" s="50"/>
      <c r="N108" s="50"/>
      <c r="O108" s="50"/>
    </row>
    <row r="109" spans="1:16" x14ac:dyDescent="0.35">
      <c r="C109" s="50"/>
      <c r="J109" s="50"/>
      <c r="K109" s="50"/>
      <c r="L109" s="50"/>
      <c r="M109" s="50"/>
      <c r="N109" s="50"/>
      <c r="O109" s="50"/>
      <c r="P109">
        <f ca="1">P107/1000000/E107</f>
        <v>6.6769945481972055</v>
      </c>
    </row>
    <row r="110" spans="1:16" x14ac:dyDescent="0.35">
      <c r="J110" s="50"/>
      <c r="K110" s="50"/>
      <c r="L110" s="50"/>
      <c r="M110" s="50"/>
      <c r="N110" s="50"/>
      <c r="P110" s="50">
        <f ca="1">C107*D107/E107</f>
        <v>368894.72641973506</v>
      </c>
    </row>
    <row r="111" spans="1:16" x14ac:dyDescent="0.35">
      <c r="C111" s="15"/>
      <c r="D111" s="16"/>
      <c r="J111" s="50"/>
      <c r="K111" s="50"/>
      <c r="L111" s="50"/>
      <c r="M111" s="50"/>
      <c r="N111" s="50"/>
      <c r="O111" s="50"/>
    </row>
    <row r="112" spans="1:16" x14ac:dyDescent="0.35">
      <c r="J112" s="50"/>
      <c r="K112" s="50"/>
      <c r="L112" s="50"/>
      <c r="M112" s="50"/>
      <c r="N112" s="50"/>
    </row>
    <row r="113" spans="1:16" x14ac:dyDescent="0.35">
      <c r="J113" s="50"/>
      <c r="K113" s="50"/>
      <c r="L113" s="50"/>
      <c r="M113" s="50"/>
      <c r="N113" s="50"/>
      <c r="O113" s="14" t="s">
        <v>525</v>
      </c>
    </row>
    <row r="114" spans="1:16" x14ac:dyDescent="0.35">
      <c r="J114" s="50"/>
      <c r="K114" s="50"/>
      <c r="L114" s="50"/>
      <c r="M114" s="50"/>
      <c r="N114" s="50"/>
      <c r="O114" t="s">
        <v>531</v>
      </c>
    </row>
    <row r="115" spans="1:16" ht="43.5" x14ac:dyDescent="0.3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3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451</v>
      </c>
      <c r="P116" s="50">
        <v>144</v>
      </c>
    </row>
    <row r="117" spans="1:16" x14ac:dyDescent="0.3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452</v>
      </c>
      <c r="P117" s="50">
        <v>280</v>
      </c>
    </row>
    <row r="118" spans="1:16" x14ac:dyDescent="0.3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453</v>
      </c>
      <c r="P118" s="50">
        <v>552</v>
      </c>
    </row>
    <row r="119" spans="1:16" x14ac:dyDescent="0.3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454</v>
      </c>
      <c r="P119" s="50">
        <v>1096</v>
      </c>
    </row>
    <row r="120" spans="1:16" x14ac:dyDescent="0.3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455</v>
      </c>
      <c r="P120" s="50">
        <v>2184</v>
      </c>
    </row>
    <row r="121" spans="1:16" x14ac:dyDescent="0.3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456</v>
      </c>
      <c r="P121" s="50">
        <v>4360</v>
      </c>
    </row>
    <row r="122" spans="1:16" x14ac:dyDescent="0.3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457</v>
      </c>
      <c r="P122" s="50">
        <v>8712</v>
      </c>
    </row>
    <row r="123" spans="1:16" x14ac:dyDescent="0.3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458</v>
      </c>
      <c r="P123" s="50">
        <v>17416</v>
      </c>
    </row>
    <row r="124" spans="1:16" x14ac:dyDescent="0.3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459</v>
      </c>
      <c r="P124" s="50">
        <v>34824</v>
      </c>
    </row>
    <row r="125" spans="1:16" x14ac:dyDescent="0.3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460</v>
      </c>
      <c r="P125" s="50">
        <v>69640</v>
      </c>
    </row>
    <row r="126" spans="1:16" x14ac:dyDescent="0.3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461</v>
      </c>
      <c r="P126" s="50">
        <v>139272</v>
      </c>
    </row>
    <row r="127" spans="1:16" x14ac:dyDescent="0.3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462</v>
      </c>
      <c r="P127" s="50">
        <v>278536</v>
      </c>
    </row>
    <row r="128" spans="1:16" x14ac:dyDescent="0.3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463</v>
      </c>
      <c r="P128" s="50">
        <v>557064</v>
      </c>
    </row>
    <row r="129" spans="1:16" x14ac:dyDescent="0.3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464</v>
      </c>
      <c r="P129" s="50">
        <v>1114120</v>
      </c>
    </row>
    <row r="130" spans="1:16" x14ac:dyDescent="0.35">
      <c r="J130" s="50"/>
      <c r="K130" s="50"/>
      <c r="L130" s="50"/>
      <c r="M130" s="50"/>
      <c r="N130" s="50"/>
    </row>
    <row r="131" spans="1:16" x14ac:dyDescent="0.35">
      <c r="J131" s="50"/>
      <c r="K131" s="50"/>
      <c r="L131" s="50"/>
      <c r="M131" s="50"/>
      <c r="N131" s="50"/>
    </row>
    <row r="132" spans="1:16" x14ac:dyDescent="0.35">
      <c r="J132" s="50"/>
      <c r="K132" s="50"/>
      <c r="L132" s="50"/>
      <c r="M132" s="50"/>
      <c r="N132" s="50"/>
      <c r="P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row>
    <row r="140" spans="1:16" x14ac:dyDescent="0.35">
      <c r="J140" s="50"/>
      <c r="K140" s="50"/>
      <c r="L140" s="50"/>
      <c r="M140" s="50"/>
      <c r="N140" s="50"/>
      <c r="O140" s="14" t="s">
        <v>526</v>
      </c>
    </row>
    <row r="141" spans="1:16" x14ac:dyDescent="0.35">
      <c r="J141" s="50"/>
      <c r="K141" s="50"/>
      <c r="L141" s="50"/>
      <c r="M141" s="50"/>
      <c r="N141" s="50"/>
      <c r="O141" t="s">
        <v>532</v>
      </c>
    </row>
    <row r="142" spans="1:16" ht="43.5" x14ac:dyDescent="0.3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3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465</v>
      </c>
      <c r="P143" s="50">
        <v>17408</v>
      </c>
    </row>
    <row r="144" spans="1:16" x14ac:dyDescent="0.3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466</v>
      </c>
      <c r="P144" s="50">
        <v>25600</v>
      </c>
    </row>
    <row r="145" spans="1:16" x14ac:dyDescent="0.3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467</v>
      </c>
      <c r="P145" s="50">
        <v>41984</v>
      </c>
    </row>
    <row r="146" spans="1:16" x14ac:dyDescent="0.3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468</v>
      </c>
      <c r="P146" s="50">
        <v>74752</v>
      </c>
    </row>
    <row r="147" spans="1:16" x14ac:dyDescent="0.3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469</v>
      </c>
      <c r="P147" s="50">
        <v>140288</v>
      </c>
    </row>
    <row r="148" spans="1:16" x14ac:dyDescent="0.3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470</v>
      </c>
      <c r="P148" s="50">
        <v>271360</v>
      </c>
    </row>
    <row r="149" spans="1:16" x14ac:dyDescent="0.3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471</v>
      </c>
      <c r="P149" s="50">
        <v>533504</v>
      </c>
    </row>
    <row r="150" spans="1:16" x14ac:dyDescent="0.3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472</v>
      </c>
      <c r="P150" s="50">
        <v>1057792</v>
      </c>
    </row>
    <row r="151" spans="1:16" x14ac:dyDescent="0.3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473</v>
      </c>
      <c r="P151" s="50">
        <v>2106368</v>
      </c>
    </row>
    <row r="152" spans="1:16" x14ac:dyDescent="0.3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474</v>
      </c>
      <c r="P152" s="50">
        <v>4203520</v>
      </c>
    </row>
    <row r="153" spans="1:16" x14ac:dyDescent="0.3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475</v>
      </c>
      <c r="P153" s="50">
        <v>8397824</v>
      </c>
    </row>
    <row r="154" spans="1:16" x14ac:dyDescent="0.3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476</v>
      </c>
      <c r="P154" s="50">
        <v>16786432</v>
      </c>
    </row>
    <row r="155" spans="1:16" x14ac:dyDescent="0.3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477</v>
      </c>
      <c r="P155" s="50">
        <v>33563648</v>
      </c>
    </row>
    <row r="156" spans="1:16" x14ac:dyDescent="0.3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478</v>
      </c>
      <c r="P156" s="50">
        <v>67118080</v>
      </c>
    </row>
    <row r="157" spans="1:16" x14ac:dyDescent="0.3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479</v>
      </c>
      <c r="P157" s="50">
        <v>134226944</v>
      </c>
    </row>
    <row r="158" spans="1:16" x14ac:dyDescent="0.35">
      <c r="J158" s="50"/>
      <c r="K158" s="50"/>
      <c r="L158" s="50"/>
      <c r="M158" s="50"/>
      <c r="N158" s="50"/>
    </row>
    <row r="159" spans="1:16" x14ac:dyDescent="0.35">
      <c r="J159" s="50"/>
      <c r="K159" s="50"/>
      <c r="L159" s="50"/>
      <c r="M159" s="50"/>
      <c r="N159" s="50"/>
      <c r="P159">
        <f ca="1">P157/1000000/E157</f>
        <v>15.586089074980901</v>
      </c>
    </row>
    <row r="160" spans="1:16" x14ac:dyDescent="0.35">
      <c r="J160" s="50"/>
      <c r="K160" s="50"/>
      <c r="L160" s="50"/>
      <c r="M160" s="50"/>
      <c r="N160" s="50"/>
      <c r="P160" s="50">
        <f ca="1">C157*D157/E157</f>
        <v>951.23406595805034</v>
      </c>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row>
    <row r="167" spans="1:16" x14ac:dyDescent="0.35">
      <c r="J167" s="50"/>
      <c r="K167" s="50"/>
      <c r="L167" s="50"/>
      <c r="M167" s="50"/>
      <c r="N167" s="50"/>
      <c r="O167" s="14" t="s">
        <v>527</v>
      </c>
    </row>
    <row r="168" spans="1:16" ht="58" x14ac:dyDescent="0.35">
      <c r="J168" s="50"/>
      <c r="K168" s="50"/>
      <c r="L168" s="50"/>
      <c r="M168" s="50"/>
      <c r="N168" s="50"/>
      <c r="O168" s="56" t="s">
        <v>533</v>
      </c>
    </row>
    <row r="169" spans="1:16" ht="43.5" x14ac:dyDescent="0.3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3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480</v>
      </c>
      <c r="P170" s="50">
        <v>66560</v>
      </c>
    </row>
    <row r="171" spans="1:16" x14ac:dyDescent="0.3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481</v>
      </c>
      <c r="P171" s="50">
        <v>74752</v>
      </c>
    </row>
    <row r="172" spans="1:16" x14ac:dyDescent="0.3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482</v>
      </c>
      <c r="P172" s="50">
        <v>91136</v>
      </c>
    </row>
    <row r="173" spans="1:16" x14ac:dyDescent="0.3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483</v>
      </c>
      <c r="P173" s="50">
        <v>123904</v>
      </c>
    </row>
    <row r="174" spans="1:16" x14ac:dyDescent="0.3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484</v>
      </c>
      <c r="P174" s="50">
        <v>189440</v>
      </c>
    </row>
    <row r="175" spans="1:16" x14ac:dyDescent="0.3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485</v>
      </c>
      <c r="P175" s="50">
        <v>320512</v>
      </c>
    </row>
    <row r="176" spans="1:16" x14ac:dyDescent="0.3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486</v>
      </c>
      <c r="P176" s="50">
        <v>582656</v>
      </c>
    </row>
    <row r="177" spans="1:16" x14ac:dyDescent="0.3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487</v>
      </c>
      <c r="P177" s="50">
        <v>1106944</v>
      </c>
    </row>
    <row r="178" spans="1:16" x14ac:dyDescent="0.3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488</v>
      </c>
      <c r="P178" s="50">
        <v>2155520</v>
      </c>
    </row>
    <row r="179" spans="1:16" x14ac:dyDescent="0.3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489</v>
      </c>
      <c r="P179" s="50">
        <v>4252672</v>
      </c>
    </row>
    <row r="180" spans="1:16" x14ac:dyDescent="0.3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490</v>
      </c>
      <c r="P180" s="50">
        <v>8446976</v>
      </c>
    </row>
    <row r="181" spans="1:16" x14ac:dyDescent="0.3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491</v>
      </c>
      <c r="P181" s="50">
        <v>16835584</v>
      </c>
    </row>
    <row r="182" spans="1:16" x14ac:dyDescent="0.3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492</v>
      </c>
      <c r="P182" s="50">
        <v>33612800</v>
      </c>
    </row>
    <row r="183" spans="1:16" x14ac:dyDescent="0.3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493</v>
      </c>
      <c r="P183" s="50">
        <v>67167232</v>
      </c>
    </row>
    <row r="184" spans="1:16" x14ac:dyDescent="0.3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494</v>
      </c>
      <c r="P184" s="50">
        <v>134276096</v>
      </c>
    </row>
    <row r="185" spans="1:16" x14ac:dyDescent="0.35">
      <c r="J185" s="50"/>
      <c r="K185" s="50"/>
      <c r="L185" s="50"/>
      <c r="M185" s="50"/>
      <c r="N185" s="50"/>
    </row>
    <row r="186" spans="1:16" x14ac:dyDescent="0.35">
      <c r="J186" s="50"/>
      <c r="K186" s="50"/>
      <c r="L186" s="50"/>
      <c r="M186" s="50"/>
      <c r="N186" s="50"/>
    </row>
    <row r="187" spans="1:16" x14ac:dyDescent="0.35">
      <c r="J187" s="50"/>
      <c r="K187" s="50"/>
      <c r="L187" s="50"/>
      <c r="M187" s="50"/>
      <c r="N187" s="50"/>
      <c r="P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row r="219" spans="10:14" x14ac:dyDescent="0.3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1060450</xdr:colOff>
                    <xdr:row>1</xdr:row>
                    <xdr:rowOff>298450</xdr:rowOff>
                  </from>
                  <to>
                    <xdr:col>6</xdr:col>
                    <xdr:colOff>984250</xdr:colOff>
                    <xdr:row>4</xdr:row>
                    <xdr:rowOff>120650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customWidth="1"/>
    <col min="8" max="8" width="11.08984375" bestFit="1" customWidth="1"/>
    <col min="9" max="9" width="11" bestFit="1" customWidth="1"/>
    <col min="10" max="10" width="14.08984375" bestFit="1" customWidth="1"/>
    <col min="11" max="11" width="25.453125" customWidth="1"/>
    <col min="12" max="12" width="11.54296875" bestFit="1" customWidth="1"/>
  </cols>
  <sheetData>
    <row r="2" spans="1:12" ht="28.5" x14ac:dyDescent="0.65">
      <c r="A2" s="1" t="s">
        <v>218</v>
      </c>
    </row>
    <row r="3" spans="1:12" x14ac:dyDescent="0.35">
      <c r="L3" s="50"/>
    </row>
    <row r="5" spans="1:12" x14ac:dyDescent="0.35">
      <c r="A5" s="14" t="s">
        <v>867</v>
      </c>
      <c r="K5" s="14" t="s">
        <v>865</v>
      </c>
    </row>
    <row r="6" spans="1:12" ht="43.5" x14ac:dyDescent="0.35">
      <c r="K6" s="89" t="s">
        <v>866</v>
      </c>
    </row>
    <row r="7" spans="1:12" ht="43.5" x14ac:dyDescent="0.35">
      <c r="A7" s="12" t="s">
        <v>10</v>
      </c>
      <c r="B7" s="12" t="s">
        <v>11</v>
      </c>
      <c r="C7" s="12" t="s">
        <v>12</v>
      </c>
      <c r="D7" s="70"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35">
      <c r="A8">
        <f ca="1">LEN(B8)</f>
        <v>1</v>
      </c>
      <c r="B8" t="s">
        <v>16</v>
      </c>
      <c r="C8" s="50">
        <v>1</v>
      </c>
      <c r="D8">
        <v>1</v>
      </c>
      <c r="E8">
        <v>1.7644801248840853E-4</v>
      </c>
      <c r="F8">
        <v>1.1477924232639978E-4</v>
      </c>
      <c r="G8">
        <v>1.1355474123241447E-4</v>
      </c>
      <c r="H8" s="50">
        <v>5471</v>
      </c>
      <c r="I8" s="50">
        <v>8255</v>
      </c>
      <c r="J8" s="50">
        <v>8340</v>
      </c>
      <c r="K8" s="53" t="s">
        <v>368</v>
      </c>
      <c r="L8" s="50">
        <v>3</v>
      </c>
    </row>
    <row r="9" spans="1:12" x14ac:dyDescent="0.35">
      <c r="A9">
        <f t="shared" ref="A9:A21" ca="1" si="0">LEN(B9)</f>
        <v>1</v>
      </c>
      <c r="B9" t="s">
        <v>16</v>
      </c>
      <c r="C9" s="50">
        <v>2</v>
      </c>
      <c r="D9">
        <f ca="1">D8*2</f>
        <v>2</v>
      </c>
      <c r="E9">
        <v>1.8445118421340419E-4</v>
      </c>
      <c r="F9">
        <v>1.20630134380587E-4</v>
      </c>
      <c r="G9">
        <v>1.1550345418980276E-4</v>
      </c>
      <c r="H9" s="50">
        <v>5241</v>
      </c>
      <c r="I9" s="50">
        <v>7875</v>
      </c>
      <c r="J9" s="50">
        <v>8206</v>
      </c>
      <c r="K9" s="54" t="s">
        <v>851</v>
      </c>
      <c r="L9" s="50">
        <v>10</v>
      </c>
    </row>
    <row r="10" spans="1:12" x14ac:dyDescent="0.3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852</v>
      </c>
      <c r="L10" s="50">
        <v>36</v>
      </c>
    </row>
    <row r="11" spans="1:12" x14ac:dyDescent="0.35">
      <c r="A11">
        <f t="shared" ca="1" si="0"/>
        <v>1</v>
      </c>
      <c r="B11" t="s">
        <v>16</v>
      </c>
      <c r="C11" s="50">
        <v>8</v>
      </c>
      <c r="D11">
        <f t="shared" ca="1" si="1"/>
        <v>8</v>
      </c>
      <c r="E11">
        <v>2.7148083755594495E-4</v>
      </c>
      <c r="F11">
        <v>1.7899621343273755E-4</v>
      </c>
      <c r="G11">
        <v>1.5881782411461212E-4</v>
      </c>
      <c r="H11" s="50">
        <v>3600</v>
      </c>
      <c r="I11" s="50">
        <v>5396</v>
      </c>
      <c r="J11" s="50">
        <v>6055</v>
      </c>
      <c r="K11" s="54" t="s">
        <v>853</v>
      </c>
      <c r="L11" s="50">
        <v>136</v>
      </c>
    </row>
    <row r="12" spans="1:12" x14ac:dyDescent="0.35">
      <c r="A12">
        <f t="shared" ca="1" si="0"/>
        <v>1</v>
      </c>
      <c r="B12" t="s">
        <v>16</v>
      </c>
      <c r="C12" s="50">
        <v>16</v>
      </c>
      <c r="D12">
        <f t="shared" ca="1" si="1"/>
        <v>16</v>
      </c>
      <c r="E12">
        <v>5.3517332450247362E-4</v>
      </c>
      <c r="F12">
        <v>3.5523165980093049E-4</v>
      </c>
      <c r="G12">
        <v>2.8731259291933111E-4</v>
      </c>
      <c r="H12" s="50">
        <v>1847</v>
      </c>
      <c r="I12" s="50">
        <v>2766</v>
      </c>
      <c r="J12" s="50">
        <v>3406</v>
      </c>
      <c r="K12" s="54" t="s">
        <v>854</v>
      </c>
      <c r="L12" s="50">
        <v>528</v>
      </c>
    </row>
    <row r="13" spans="1:12" x14ac:dyDescent="0.35">
      <c r="A13">
        <f t="shared" ca="1" si="0"/>
        <v>1</v>
      </c>
      <c r="B13" t="s">
        <v>16</v>
      </c>
      <c r="C13" s="50">
        <v>32</v>
      </c>
      <c r="D13">
        <f t="shared" ca="1" si="1"/>
        <v>32</v>
      </c>
      <c r="E13">
        <v>1.6377223616258511E-3</v>
      </c>
      <c r="F13">
        <v>1.0567130646882592E-3</v>
      </c>
      <c r="G13">
        <v>8.0562709368125823E-4</v>
      </c>
      <c r="H13" s="50">
        <v>609</v>
      </c>
      <c r="I13" s="50">
        <v>941</v>
      </c>
      <c r="J13" s="50">
        <v>1232</v>
      </c>
      <c r="K13" s="54" t="s">
        <v>855</v>
      </c>
      <c r="L13" s="50">
        <v>2080</v>
      </c>
    </row>
    <row r="14" spans="1:12" x14ac:dyDescent="0.3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856</v>
      </c>
      <c r="L14" s="50">
        <v>8256</v>
      </c>
    </row>
    <row r="15" spans="1:12" x14ac:dyDescent="0.3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857</v>
      </c>
      <c r="L15" s="50">
        <v>32896</v>
      </c>
    </row>
    <row r="16" spans="1:12" x14ac:dyDescent="0.35">
      <c r="A16">
        <f t="shared" ca="1" si="0"/>
        <v>1</v>
      </c>
      <c r="B16" t="s">
        <v>16</v>
      </c>
      <c r="C16">
        <f t="shared" ca="1" si="1"/>
        <v>256</v>
      </c>
      <c r="D16">
        <f t="shared" ca="1" si="1"/>
        <v>256</v>
      </c>
      <c r="E16">
        <v>9.599932969180576E-2</v>
      </c>
      <c r="F16">
        <v>6.6397720031857024E-2</v>
      </c>
      <c r="G16">
        <v>5.0958153781941511E-2</v>
      </c>
      <c r="H16" s="50">
        <v>11</v>
      </c>
      <c r="I16" s="50">
        <v>16</v>
      </c>
      <c r="J16" s="50">
        <v>20</v>
      </c>
      <c r="K16" s="54" t="s">
        <v>858</v>
      </c>
      <c r="L16" s="50">
        <v>131328</v>
      </c>
    </row>
    <row r="17" spans="1:12" x14ac:dyDescent="0.3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859</v>
      </c>
      <c r="L17" s="50">
        <v>524800</v>
      </c>
    </row>
    <row r="18" spans="1:12" x14ac:dyDescent="0.35">
      <c r="A18">
        <f t="shared" ca="1" si="2"/>
        <v>1</v>
      </c>
      <c r="B18" t="s">
        <v>16</v>
      </c>
      <c r="C18">
        <f t="shared" ca="1" si="3"/>
        <v>1024</v>
      </c>
      <c r="D18">
        <f t="shared" ca="1" si="4"/>
        <v>1024</v>
      </c>
      <c r="E18">
        <v>1.6514603387830378</v>
      </c>
      <c r="F18">
        <v>1.2590950387883297</v>
      </c>
      <c r="G18">
        <v>1.1223542387805012</v>
      </c>
      <c r="H18" s="50">
        <v>1</v>
      </c>
      <c r="I18" s="50">
        <v>1</v>
      </c>
      <c r="J18" s="50">
        <v>1</v>
      </c>
      <c r="K18" s="54" t="s">
        <v>860</v>
      </c>
      <c r="L18" s="50">
        <v>2098176</v>
      </c>
    </row>
    <row r="19" spans="1:12" x14ac:dyDescent="0.35">
      <c r="A19">
        <f t="shared" ca="1" si="2"/>
        <v>1</v>
      </c>
      <c r="B19" t="s">
        <v>16</v>
      </c>
      <c r="C19">
        <f t="shared" ca="1" si="3"/>
        <v>2048</v>
      </c>
      <c r="D19">
        <f t="shared" ca="1" si="4"/>
        <v>2048</v>
      </c>
      <c r="E19">
        <v>7.7898979387744856</v>
      </c>
      <c r="F19">
        <v>6.1225244387813671</v>
      </c>
      <c r="G19">
        <v>5.2295692387768593</v>
      </c>
      <c r="H19" s="50">
        <v>1</v>
      </c>
      <c r="I19" s="50">
        <v>1</v>
      </c>
      <c r="J19" s="50">
        <v>1</v>
      </c>
      <c r="K19" s="54" t="s">
        <v>861</v>
      </c>
      <c r="L19" s="50">
        <v>8390656</v>
      </c>
    </row>
    <row r="20" spans="1:12" x14ac:dyDescent="0.35">
      <c r="A20">
        <f t="shared" ca="1" si="0"/>
        <v>1</v>
      </c>
      <c r="B20" t="s">
        <v>16</v>
      </c>
      <c r="C20">
        <f t="shared" ca="1" si="3"/>
        <v>4096</v>
      </c>
      <c r="D20">
        <f t="shared" ca="1" si="4"/>
        <v>4096</v>
      </c>
      <c r="E20">
        <v>32.304938438776702</v>
      </c>
      <c r="F20">
        <v>28.03440563877561</v>
      </c>
      <c r="G20">
        <v>26.263708238787189</v>
      </c>
      <c r="H20" s="50">
        <v>1</v>
      </c>
      <c r="I20" s="50">
        <v>1</v>
      </c>
      <c r="J20" s="50">
        <v>1</v>
      </c>
      <c r="K20" s="54" t="s">
        <v>862</v>
      </c>
      <c r="L20" s="50">
        <v>33558528</v>
      </c>
    </row>
    <row r="21" spans="1:12" x14ac:dyDescent="0.35">
      <c r="A21">
        <f t="shared" ca="1" si="0"/>
        <v>1</v>
      </c>
      <c r="B21" t="s">
        <v>16</v>
      </c>
      <c r="C21">
        <f t="shared" ca="1" si="3"/>
        <v>8192</v>
      </c>
      <c r="D21">
        <f t="shared" ca="1" si="4"/>
        <v>8192</v>
      </c>
      <c r="E21">
        <v>159.12672273879329</v>
      </c>
      <c r="F21">
        <v>156.65383093877503</v>
      </c>
      <c r="G21">
        <v>169.5070796387798</v>
      </c>
      <c r="H21" s="50">
        <v>1</v>
      </c>
      <c r="I21" s="50">
        <v>1</v>
      </c>
      <c r="J21" s="50">
        <v>1</v>
      </c>
      <c r="K21" s="54" t="s">
        <v>863</v>
      </c>
      <c r="L21" s="50">
        <v>134225920</v>
      </c>
    </row>
    <row r="36" spans="5:5" x14ac:dyDescent="0.3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654050</xdr:colOff>
                    <xdr:row>0</xdr:row>
                    <xdr:rowOff>63500</xdr:rowOff>
                  </from>
                  <to>
                    <xdr:col>5</xdr:col>
                    <xdr:colOff>806450</xdr:colOff>
                    <xdr:row>2</xdr:row>
                    <xdr:rowOff>63500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939</v>
      </c>
      <c r="M4" s="14" t="s">
        <v>523</v>
      </c>
    </row>
    <row r="5" spans="1:14" x14ac:dyDescent="0.35">
      <c r="M5" t="s">
        <v>495</v>
      </c>
    </row>
    <row r="6" spans="1:14" ht="43.5" x14ac:dyDescent="0.3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368</v>
      </c>
      <c r="N7" s="50">
        <v>3</v>
      </c>
    </row>
    <row r="8" spans="1:14" x14ac:dyDescent="0.3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369</v>
      </c>
      <c r="N8" s="50">
        <v>6</v>
      </c>
    </row>
    <row r="9" spans="1:14" x14ac:dyDescent="0.3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370</v>
      </c>
      <c r="N9" s="50">
        <v>12</v>
      </c>
    </row>
    <row r="10" spans="1:14" x14ac:dyDescent="0.3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371</v>
      </c>
      <c r="N10" s="50">
        <v>24</v>
      </c>
    </row>
    <row r="11" spans="1:14" x14ac:dyDescent="0.3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372</v>
      </c>
      <c r="N11" s="50">
        <v>48</v>
      </c>
    </row>
    <row r="12" spans="1:14" x14ac:dyDescent="0.3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373</v>
      </c>
      <c r="N12" s="50">
        <v>96</v>
      </c>
    </row>
    <row r="13" spans="1:14" x14ac:dyDescent="0.3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374</v>
      </c>
      <c r="N13" s="50">
        <v>192</v>
      </c>
    </row>
    <row r="14" spans="1:14" x14ac:dyDescent="0.3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375</v>
      </c>
      <c r="N14" s="50">
        <v>384</v>
      </c>
    </row>
    <row r="15" spans="1:14" x14ac:dyDescent="0.3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376</v>
      </c>
      <c r="N15" s="50">
        <v>768</v>
      </c>
    </row>
    <row r="16" spans="1:14" x14ac:dyDescent="0.3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377</v>
      </c>
      <c r="N16" s="50">
        <v>1536</v>
      </c>
    </row>
    <row r="17" spans="1:14" x14ac:dyDescent="0.3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378</v>
      </c>
      <c r="N17" s="50">
        <v>3072</v>
      </c>
    </row>
    <row r="18" spans="1:14" x14ac:dyDescent="0.3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379</v>
      </c>
      <c r="N18" s="50">
        <v>6144</v>
      </c>
    </row>
    <row r="19" spans="1:14" x14ac:dyDescent="0.3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380</v>
      </c>
      <c r="N19" s="50">
        <v>12288</v>
      </c>
    </row>
    <row r="20" spans="1:14" x14ac:dyDescent="0.3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381</v>
      </c>
      <c r="N20" s="50">
        <v>24576</v>
      </c>
    </row>
    <row r="21" spans="1:14" x14ac:dyDescent="0.3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382</v>
      </c>
      <c r="N21" s="50">
        <v>49152</v>
      </c>
    </row>
    <row r="22" spans="1:14" x14ac:dyDescent="0.3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383</v>
      </c>
      <c r="N22" s="50">
        <v>98304</v>
      </c>
    </row>
    <row r="23" spans="1:14" x14ac:dyDescent="0.3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384</v>
      </c>
      <c r="N23" s="50">
        <v>196608</v>
      </c>
    </row>
    <row r="24" spans="1:14" x14ac:dyDescent="0.3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385</v>
      </c>
      <c r="N24" s="50">
        <v>393216</v>
      </c>
    </row>
    <row r="25" spans="1:14" x14ac:dyDescent="0.3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386</v>
      </c>
      <c r="N25" s="50">
        <v>786432</v>
      </c>
    </row>
    <row r="26" spans="1:14" x14ac:dyDescent="0.3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387</v>
      </c>
      <c r="N26" s="50">
        <v>1572864</v>
      </c>
    </row>
    <row r="27" spans="1:14" x14ac:dyDescent="0.3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388</v>
      </c>
      <c r="N27" s="50">
        <v>3145728</v>
      </c>
    </row>
    <row r="28" spans="1:14" x14ac:dyDescent="0.3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389</v>
      </c>
      <c r="N28" s="50">
        <v>6291456</v>
      </c>
    </row>
    <row r="29" spans="1:14" x14ac:dyDescent="0.35">
      <c r="I29" s="50"/>
      <c r="J29" s="50"/>
      <c r="K29" s="50"/>
      <c r="L29" s="50"/>
    </row>
    <row r="30" spans="1:14" x14ac:dyDescent="0.35">
      <c r="N30">
        <f ca="1">N28/1000000/E28</f>
        <v>2.4625709632844135</v>
      </c>
    </row>
    <row r="31" spans="1:14" x14ac:dyDescent="0.35">
      <c r="I31" s="50"/>
      <c r="J31" s="50"/>
      <c r="K31" s="50"/>
      <c r="L31" s="50"/>
      <c r="M31" s="14" t="s">
        <v>522</v>
      </c>
      <c r="N31" s="50">
        <f ca="1">C28*D28/E28</f>
        <v>820856.98776147119</v>
      </c>
    </row>
    <row r="32" spans="1:14" x14ac:dyDescent="0.35">
      <c r="I32" s="50"/>
      <c r="J32" s="50"/>
      <c r="K32" s="50"/>
      <c r="L32" s="50"/>
      <c r="M32" t="s">
        <v>528</v>
      </c>
    </row>
    <row r="33" spans="1:14" ht="43.5" x14ac:dyDescent="0.3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390</v>
      </c>
      <c r="N34" s="50">
        <v>34</v>
      </c>
    </row>
    <row r="35" spans="1:14" x14ac:dyDescent="0.3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391</v>
      </c>
      <c r="N35" s="50">
        <v>68</v>
      </c>
    </row>
    <row r="36" spans="1:14" x14ac:dyDescent="0.3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392</v>
      </c>
      <c r="N36" s="50">
        <v>136</v>
      </c>
    </row>
    <row r="37" spans="1:14" x14ac:dyDescent="0.3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393</v>
      </c>
      <c r="N37" s="50">
        <v>272</v>
      </c>
    </row>
    <row r="38" spans="1:14" x14ac:dyDescent="0.3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394</v>
      </c>
      <c r="N38" s="50">
        <v>544</v>
      </c>
    </row>
    <row r="39" spans="1:14" x14ac:dyDescent="0.3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395</v>
      </c>
      <c r="N39" s="50">
        <v>1088</v>
      </c>
    </row>
    <row r="40" spans="1:14" x14ac:dyDescent="0.3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396</v>
      </c>
      <c r="N40" s="50">
        <v>2176</v>
      </c>
    </row>
    <row r="41" spans="1:14" x14ac:dyDescent="0.3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397</v>
      </c>
      <c r="N41" s="50">
        <v>4352</v>
      </c>
    </row>
    <row r="42" spans="1:14" x14ac:dyDescent="0.3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398</v>
      </c>
      <c r="N42" s="50">
        <v>8704</v>
      </c>
    </row>
    <row r="43" spans="1:14" x14ac:dyDescent="0.3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399</v>
      </c>
      <c r="N43" s="50">
        <v>17408</v>
      </c>
    </row>
    <row r="44" spans="1:14" x14ac:dyDescent="0.3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400</v>
      </c>
      <c r="N44" s="50">
        <v>34816</v>
      </c>
    </row>
    <row r="45" spans="1:14" x14ac:dyDescent="0.3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401</v>
      </c>
      <c r="N45" s="50">
        <v>69632</v>
      </c>
    </row>
    <row r="46" spans="1:14" x14ac:dyDescent="0.3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402</v>
      </c>
      <c r="N46" s="50">
        <v>139264</v>
      </c>
    </row>
    <row r="47" spans="1:14" x14ac:dyDescent="0.3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403</v>
      </c>
      <c r="N47" s="50">
        <v>278528</v>
      </c>
    </row>
    <row r="48" spans="1:14" x14ac:dyDescent="0.3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404</v>
      </c>
      <c r="N48" s="50">
        <v>557056</v>
      </c>
    </row>
    <row r="49" spans="1:14" x14ac:dyDescent="0.3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405</v>
      </c>
      <c r="N49" s="50">
        <v>1114112</v>
      </c>
    </row>
    <row r="50" spans="1:14" x14ac:dyDescent="0.3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406</v>
      </c>
      <c r="N50" s="50">
        <v>2228224</v>
      </c>
    </row>
    <row r="51" spans="1:14" x14ac:dyDescent="0.3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10.502545180850069</v>
      </c>
    </row>
    <row r="57" spans="1:14" x14ac:dyDescent="0.35">
      <c r="I57" s="50"/>
      <c r="J57" s="50"/>
      <c r="K57" s="50"/>
      <c r="L57" s="50"/>
      <c r="N57" s="50">
        <f ca="1">C54*D54/E54</f>
        <v>308898.38767206081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412</v>
      </c>
      <c r="N62" s="50">
        <v>52</v>
      </c>
    </row>
    <row r="63" spans="1:14" x14ac:dyDescent="0.3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413</v>
      </c>
      <c r="N63" s="50">
        <v>104</v>
      </c>
    </row>
    <row r="64" spans="1:14" x14ac:dyDescent="0.3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414</v>
      </c>
      <c r="N64" s="50">
        <v>208</v>
      </c>
    </row>
    <row r="65" spans="1:14" x14ac:dyDescent="0.3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415</v>
      </c>
      <c r="N65" s="50">
        <v>416</v>
      </c>
    </row>
    <row r="66" spans="1:14" x14ac:dyDescent="0.3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416</v>
      </c>
      <c r="N66" s="50">
        <v>832</v>
      </c>
    </row>
    <row r="67" spans="1:14" x14ac:dyDescent="0.3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417</v>
      </c>
      <c r="N67" s="50">
        <v>1664</v>
      </c>
    </row>
    <row r="68" spans="1:14" x14ac:dyDescent="0.3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418</v>
      </c>
      <c r="N68" s="50">
        <v>3328</v>
      </c>
    </row>
    <row r="69" spans="1:14" x14ac:dyDescent="0.3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419</v>
      </c>
      <c r="N69" s="50">
        <v>6656</v>
      </c>
    </row>
    <row r="70" spans="1:14" x14ac:dyDescent="0.3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420</v>
      </c>
      <c r="N70" s="50">
        <v>13312</v>
      </c>
    </row>
    <row r="71" spans="1:14" x14ac:dyDescent="0.3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421</v>
      </c>
      <c r="N71" s="50">
        <v>26624</v>
      </c>
    </row>
    <row r="72" spans="1:14" x14ac:dyDescent="0.3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422</v>
      </c>
      <c r="N72" s="50">
        <v>53248</v>
      </c>
    </row>
    <row r="73" spans="1:14" x14ac:dyDescent="0.3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423</v>
      </c>
      <c r="N73" s="50">
        <v>106496</v>
      </c>
    </row>
    <row r="74" spans="1:14" x14ac:dyDescent="0.3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424</v>
      </c>
      <c r="N74" s="50">
        <v>212992</v>
      </c>
    </row>
    <row r="75" spans="1:14" x14ac:dyDescent="0.3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425</v>
      </c>
      <c r="N75" s="50">
        <v>425984</v>
      </c>
    </row>
    <row r="76" spans="1:14" x14ac:dyDescent="0.3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426</v>
      </c>
      <c r="N76" s="50">
        <v>851968</v>
      </c>
    </row>
    <row r="77" spans="1:14" x14ac:dyDescent="0.3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427</v>
      </c>
      <c r="N77" s="50">
        <v>1703936</v>
      </c>
    </row>
    <row r="78" spans="1:14" x14ac:dyDescent="0.3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428</v>
      </c>
      <c r="N78" s="50">
        <v>3407872</v>
      </c>
    </row>
    <row r="79" spans="1:14" x14ac:dyDescent="0.3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5.6298582503114458</v>
      </c>
    </row>
    <row r="84" spans="1:14" x14ac:dyDescent="0.35">
      <c r="G84">
        <f ca="1">G81/E81</f>
        <v>8.0208894584040475</v>
      </c>
      <c r="I84" s="50"/>
      <c r="J84" s="50"/>
      <c r="K84" s="50"/>
      <c r="L84" s="50"/>
      <c r="N84" s="50">
        <f ca="1">C81*D81/E81</f>
        <v>216533.00962736332</v>
      </c>
    </row>
    <row r="85" spans="1:14" x14ac:dyDescent="0.35">
      <c r="G85">
        <f ca="1">E81/H81</f>
        <v>15.228526137546723</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432</v>
      </c>
      <c r="N88" s="50">
        <v>181</v>
      </c>
    </row>
    <row r="89" spans="1:14" x14ac:dyDescent="0.3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433</v>
      </c>
      <c r="N89" s="50">
        <v>362</v>
      </c>
    </row>
    <row r="90" spans="1:14" x14ac:dyDescent="0.3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434</v>
      </c>
      <c r="N90" s="50">
        <v>724</v>
      </c>
    </row>
    <row r="91" spans="1:14" x14ac:dyDescent="0.3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435</v>
      </c>
      <c r="N91" s="50">
        <v>1448</v>
      </c>
    </row>
    <row r="92" spans="1:14" x14ac:dyDescent="0.3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436</v>
      </c>
      <c r="N92" s="50">
        <v>2896</v>
      </c>
    </row>
    <row r="93" spans="1:14" x14ac:dyDescent="0.3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437</v>
      </c>
      <c r="N93" s="50">
        <v>5792</v>
      </c>
    </row>
    <row r="94" spans="1:14" x14ac:dyDescent="0.3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438</v>
      </c>
      <c r="N94" s="50">
        <v>11584</v>
      </c>
    </row>
    <row r="95" spans="1:14" x14ac:dyDescent="0.3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439</v>
      </c>
      <c r="N95" s="50">
        <v>23168</v>
      </c>
    </row>
    <row r="96" spans="1:14" x14ac:dyDescent="0.3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440</v>
      </c>
      <c r="N96" s="50">
        <v>46336</v>
      </c>
    </row>
    <row r="97" spans="1:14" x14ac:dyDescent="0.3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441</v>
      </c>
      <c r="N97" s="50">
        <v>92672</v>
      </c>
    </row>
    <row r="98" spans="1:14" x14ac:dyDescent="0.3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442</v>
      </c>
      <c r="N98" s="50">
        <v>185344</v>
      </c>
    </row>
    <row r="99" spans="1:14" x14ac:dyDescent="0.3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443</v>
      </c>
      <c r="N99" s="50">
        <v>370688</v>
      </c>
    </row>
    <row r="100" spans="1:14" x14ac:dyDescent="0.3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444</v>
      </c>
      <c r="N100" s="50">
        <v>741376</v>
      </c>
    </row>
    <row r="101" spans="1:14" x14ac:dyDescent="0.3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445</v>
      </c>
      <c r="N101" s="50">
        <v>1482752</v>
      </c>
    </row>
    <row r="102" spans="1:14" x14ac:dyDescent="0.3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446</v>
      </c>
      <c r="N102" s="50">
        <v>2965504</v>
      </c>
    </row>
    <row r="103" spans="1:14" x14ac:dyDescent="0.3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8.0705818227265222</v>
      </c>
    </row>
    <row r="109" spans="1:14" x14ac:dyDescent="0.35">
      <c r="I109" s="50"/>
      <c r="J109" s="50"/>
      <c r="K109" s="50"/>
      <c r="L109" s="50"/>
      <c r="N109" s="50">
        <f ca="1">C106*D106/E106</f>
        <v>445888.49849317805</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452</v>
      </c>
      <c r="N116" s="50">
        <v>280</v>
      </c>
    </row>
    <row r="117" spans="1:14" x14ac:dyDescent="0.3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453</v>
      </c>
      <c r="N117" s="50">
        <v>552</v>
      </c>
    </row>
    <row r="118" spans="1:14" x14ac:dyDescent="0.3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454</v>
      </c>
      <c r="N118" s="50">
        <v>1096</v>
      </c>
    </row>
    <row r="119" spans="1:14" x14ac:dyDescent="0.3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455</v>
      </c>
      <c r="N119" s="50">
        <v>2184</v>
      </c>
    </row>
    <row r="120" spans="1:14" x14ac:dyDescent="0.3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456</v>
      </c>
      <c r="N120" s="50">
        <v>4360</v>
      </c>
    </row>
    <row r="121" spans="1:14" x14ac:dyDescent="0.3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457</v>
      </c>
      <c r="N121" s="50">
        <v>8712</v>
      </c>
    </row>
    <row r="122" spans="1:14" x14ac:dyDescent="0.3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458</v>
      </c>
      <c r="N122" s="50">
        <v>17416</v>
      </c>
    </row>
    <row r="123" spans="1:14" x14ac:dyDescent="0.3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459</v>
      </c>
      <c r="N123" s="50">
        <v>34824</v>
      </c>
    </row>
    <row r="124" spans="1:14" x14ac:dyDescent="0.3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460</v>
      </c>
      <c r="N124" s="50">
        <v>69640</v>
      </c>
    </row>
    <row r="125" spans="1:14" x14ac:dyDescent="0.3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461</v>
      </c>
      <c r="N125" s="50">
        <v>139272</v>
      </c>
    </row>
    <row r="126" spans="1:14" x14ac:dyDescent="0.3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462</v>
      </c>
      <c r="N126" s="50">
        <v>278536</v>
      </c>
    </row>
    <row r="127" spans="1:14" x14ac:dyDescent="0.3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465</v>
      </c>
      <c r="N142" s="50">
        <v>17408</v>
      </c>
    </row>
    <row r="143" spans="1:14" x14ac:dyDescent="0.3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466</v>
      </c>
      <c r="N143" s="50">
        <v>25600</v>
      </c>
    </row>
    <row r="144" spans="1:14" x14ac:dyDescent="0.3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467</v>
      </c>
      <c r="N144" s="50">
        <v>41984</v>
      </c>
    </row>
    <row r="145" spans="1:14" x14ac:dyDescent="0.3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468</v>
      </c>
      <c r="N145" s="50">
        <v>74752</v>
      </c>
    </row>
    <row r="146" spans="1:14" x14ac:dyDescent="0.3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469</v>
      </c>
      <c r="N146" s="50">
        <v>140288</v>
      </c>
    </row>
    <row r="147" spans="1:14" x14ac:dyDescent="0.3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470</v>
      </c>
      <c r="N147" s="50">
        <v>271360</v>
      </c>
    </row>
    <row r="148" spans="1:14" x14ac:dyDescent="0.3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471</v>
      </c>
      <c r="N148" s="50">
        <v>533504</v>
      </c>
    </row>
    <row r="149" spans="1:14" x14ac:dyDescent="0.3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472</v>
      </c>
      <c r="N149" s="50">
        <v>1057792</v>
      </c>
    </row>
    <row r="150" spans="1:14" x14ac:dyDescent="0.3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473</v>
      </c>
      <c r="N150" s="50">
        <v>2106368</v>
      </c>
    </row>
    <row r="151" spans="1:14" x14ac:dyDescent="0.3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474</v>
      </c>
      <c r="N151" s="50">
        <v>4203520</v>
      </c>
    </row>
    <row r="152" spans="1:14" x14ac:dyDescent="0.3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475</v>
      </c>
      <c r="N152" s="50">
        <v>8397824</v>
      </c>
    </row>
    <row r="153" spans="1:14" x14ac:dyDescent="0.3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476</v>
      </c>
      <c r="N153" s="50">
        <v>16786432</v>
      </c>
    </row>
    <row r="154" spans="1:14" x14ac:dyDescent="0.3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477</v>
      </c>
      <c r="N154" s="50">
        <v>33563648</v>
      </c>
    </row>
    <row r="155" spans="1:14" x14ac:dyDescent="0.3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478</v>
      </c>
      <c r="N155" s="50">
        <v>67118080</v>
      </c>
    </row>
    <row r="156" spans="1:14" x14ac:dyDescent="0.3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15.362556403922332</v>
      </c>
    </row>
    <row r="159" spans="1:14" x14ac:dyDescent="0.35">
      <c r="I159" s="50"/>
      <c r="J159" s="50"/>
      <c r="K159" s="50"/>
      <c r="L159" s="50"/>
      <c r="N159" s="50">
        <f ca="1">C156*D156/E156</f>
        <v>937.59165120329146</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480</v>
      </c>
      <c r="N169" s="50">
        <v>66560</v>
      </c>
    </row>
    <row r="170" spans="1:14" x14ac:dyDescent="0.3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481</v>
      </c>
      <c r="N170" s="50">
        <v>74752</v>
      </c>
    </row>
    <row r="171" spans="1:14" x14ac:dyDescent="0.3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482</v>
      </c>
      <c r="N171" s="50">
        <v>91136</v>
      </c>
    </row>
    <row r="172" spans="1:14" x14ac:dyDescent="0.3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483</v>
      </c>
      <c r="N172" s="50">
        <v>123904</v>
      </c>
    </row>
    <row r="173" spans="1:14" x14ac:dyDescent="0.3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484</v>
      </c>
      <c r="N173" s="50">
        <v>189440</v>
      </c>
    </row>
    <row r="174" spans="1:14" x14ac:dyDescent="0.3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485</v>
      </c>
      <c r="N174" s="50">
        <v>320512</v>
      </c>
    </row>
    <row r="175" spans="1:14" x14ac:dyDescent="0.3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486</v>
      </c>
      <c r="N175" s="50">
        <v>582656</v>
      </c>
    </row>
    <row r="176" spans="1:14" x14ac:dyDescent="0.3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487</v>
      </c>
      <c r="N176" s="50">
        <v>1106944</v>
      </c>
    </row>
    <row r="177" spans="1:14" x14ac:dyDescent="0.3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488</v>
      </c>
      <c r="N177" s="50">
        <v>2155520</v>
      </c>
    </row>
    <row r="178" spans="1:14" x14ac:dyDescent="0.3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489</v>
      </c>
      <c r="N178" s="50">
        <v>4252672</v>
      </c>
    </row>
    <row r="179" spans="1:14" x14ac:dyDescent="0.3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490</v>
      </c>
      <c r="N179" s="50">
        <v>8446976</v>
      </c>
    </row>
    <row r="180" spans="1:14" x14ac:dyDescent="0.3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491</v>
      </c>
      <c r="N180" s="50">
        <v>16835584</v>
      </c>
    </row>
    <row r="181" spans="1:14" x14ac:dyDescent="0.3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492</v>
      </c>
      <c r="N181" s="50">
        <v>33612800</v>
      </c>
    </row>
    <row r="182" spans="1:14" x14ac:dyDescent="0.3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493</v>
      </c>
      <c r="N182" s="50">
        <v>67167232</v>
      </c>
    </row>
    <row r="183" spans="1:14" x14ac:dyDescent="0.3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1047</v>
      </c>
      <c r="M4" s="14" t="s">
        <v>523</v>
      </c>
    </row>
    <row r="5" spans="1:14" x14ac:dyDescent="0.35">
      <c r="M5" t="s">
        <v>495</v>
      </c>
    </row>
    <row r="6" spans="1:14" ht="43.5" x14ac:dyDescent="0.35">
      <c r="A6" s="12" t="s">
        <v>10</v>
      </c>
      <c r="B6" s="12" t="s">
        <v>11</v>
      </c>
      <c r="C6" s="12" t="s">
        <v>12</v>
      </c>
      <c r="D6" s="12" t="s">
        <v>13</v>
      </c>
      <c r="E6" s="109" t="s">
        <v>1055</v>
      </c>
      <c r="F6" s="13" t="s">
        <v>365</v>
      </c>
      <c r="G6" s="13" t="s">
        <v>366</v>
      </c>
      <c r="H6" s="13" t="s">
        <v>367</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368</v>
      </c>
      <c r="N7" s="50">
        <v>3</v>
      </c>
    </row>
    <row r="8" spans="1:14" x14ac:dyDescent="0.3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369</v>
      </c>
      <c r="N8" s="50">
        <v>6</v>
      </c>
    </row>
    <row r="9" spans="1:14" x14ac:dyDescent="0.3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370</v>
      </c>
      <c r="N9" s="50">
        <v>12</v>
      </c>
    </row>
    <row r="10" spans="1:14" x14ac:dyDescent="0.3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371</v>
      </c>
      <c r="N10" s="50">
        <v>24</v>
      </c>
    </row>
    <row r="11" spans="1:14" x14ac:dyDescent="0.3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372</v>
      </c>
      <c r="N11" s="50">
        <v>48</v>
      </c>
    </row>
    <row r="12" spans="1:14" x14ac:dyDescent="0.3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373</v>
      </c>
      <c r="N12" s="50">
        <v>96</v>
      </c>
    </row>
    <row r="13" spans="1:14" x14ac:dyDescent="0.3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374</v>
      </c>
      <c r="N13" s="50">
        <v>192</v>
      </c>
    </row>
    <row r="14" spans="1:14" x14ac:dyDescent="0.3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375</v>
      </c>
      <c r="N14" s="50">
        <v>384</v>
      </c>
    </row>
    <row r="15" spans="1:14" x14ac:dyDescent="0.3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376</v>
      </c>
      <c r="N15" s="50">
        <v>768</v>
      </c>
    </row>
    <row r="16" spans="1:14" x14ac:dyDescent="0.3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377</v>
      </c>
      <c r="N16" s="50">
        <v>1536</v>
      </c>
    </row>
    <row r="17" spans="1:14" x14ac:dyDescent="0.3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378</v>
      </c>
      <c r="N17" s="50">
        <v>3072</v>
      </c>
    </row>
    <row r="18" spans="1:14" x14ac:dyDescent="0.3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379</v>
      </c>
      <c r="N18" s="50">
        <v>6144</v>
      </c>
    </row>
    <row r="19" spans="1:14" x14ac:dyDescent="0.3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380</v>
      </c>
      <c r="N19" s="50">
        <v>12288</v>
      </c>
    </row>
    <row r="20" spans="1:14" x14ac:dyDescent="0.3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381</v>
      </c>
      <c r="N20" s="50">
        <v>24576</v>
      </c>
    </row>
    <row r="21" spans="1:14" x14ac:dyDescent="0.3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382</v>
      </c>
      <c r="N21" s="50">
        <v>49152</v>
      </c>
    </row>
    <row r="22" spans="1:14" x14ac:dyDescent="0.3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383</v>
      </c>
      <c r="N22" s="50">
        <v>98304</v>
      </c>
    </row>
    <row r="23" spans="1:14" x14ac:dyDescent="0.3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384</v>
      </c>
      <c r="N23" s="50">
        <v>196608</v>
      </c>
    </row>
    <row r="24" spans="1:14" x14ac:dyDescent="0.3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385</v>
      </c>
      <c r="N24" s="50">
        <v>393216</v>
      </c>
    </row>
    <row r="25" spans="1:14" x14ac:dyDescent="0.3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386</v>
      </c>
      <c r="N25" s="50">
        <v>786432</v>
      </c>
    </row>
    <row r="26" spans="1:14" x14ac:dyDescent="0.3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387</v>
      </c>
      <c r="N26" s="50">
        <v>1572864</v>
      </c>
    </row>
    <row r="27" spans="1:14" x14ac:dyDescent="0.3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388</v>
      </c>
      <c r="N27" s="50">
        <v>3145728</v>
      </c>
    </row>
    <row r="28" spans="1:14" x14ac:dyDescent="0.3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389</v>
      </c>
      <c r="N28" s="50">
        <v>6291456</v>
      </c>
    </row>
    <row r="29" spans="1:14" x14ac:dyDescent="0.35">
      <c r="I29" s="50"/>
      <c r="J29" s="50"/>
      <c r="K29" s="50"/>
      <c r="L29" s="50"/>
    </row>
    <row r="30" spans="1:14" x14ac:dyDescent="0.35">
      <c r="N30">
        <f ca="1">N28/1000000/E28</f>
        <v>2.5420675613511277</v>
      </c>
    </row>
    <row r="31" spans="1:14" x14ac:dyDescent="0.35">
      <c r="I31" s="50"/>
      <c r="J31" s="50"/>
      <c r="K31" s="50"/>
      <c r="L31" s="50"/>
      <c r="M31" s="14" t="s">
        <v>522</v>
      </c>
      <c r="N31" s="50">
        <f ca="1">C28*D28/E28</f>
        <v>847355.85378370923</v>
      </c>
    </row>
    <row r="32" spans="1:14" x14ac:dyDescent="0.35">
      <c r="I32" s="50"/>
      <c r="J32" s="50"/>
      <c r="K32" s="50"/>
      <c r="L32" s="50"/>
      <c r="M32" t="s">
        <v>528</v>
      </c>
    </row>
    <row r="33" spans="1:14" ht="43.5" x14ac:dyDescent="0.3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390</v>
      </c>
      <c r="N34" s="50">
        <v>34</v>
      </c>
    </row>
    <row r="35" spans="1:14" x14ac:dyDescent="0.3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391</v>
      </c>
      <c r="N35" s="50">
        <v>68</v>
      </c>
    </row>
    <row r="36" spans="1:14" x14ac:dyDescent="0.3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392</v>
      </c>
      <c r="N36" s="50">
        <v>136</v>
      </c>
    </row>
    <row r="37" spans="1:14" x14ac:dyDescent="0.3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393</v>
      </c>
      <c r="N37" s="50">
        <v>272</v>
      </c>
    </row>
    <row r="38" spans="1:14" x14ac:dyDescent="0.3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394</v>
      </c>
      <c r="N38" s="50">
        <v>544</v>
      </c>
    </row>
    <row r="39" spans="1:14" x14ac:dyDescent="0.3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395</v>
      </c>
      <c r="N39" s="50">
        <v>1088</v>
      </c>
    </row>
    <row r="40" spans="1:14" x14ac:dyDescent="0.3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396</v>
      </c>
      <c r="N40" s="50">
        <v>2176</v>
      </c>
    </row>
    <row r="41" spans="1:14" x14ac:dyDescent="0.3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397</v>
      </c>
      <c r="N41" s="50">
        <v>4352</v>
      </c>
    </row>
    <row r="42" spans="1:14" x14ac:dyDescent="0.3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398</v>
      </c>
      <c r="N42" s="50">
        <v>8704</v>
      </c>
    </row>
    <row r="43" spans="1:14" x14ac:dyDescent="0.3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399</v>
      </c>
      <c r="N43" s="50">
        <v>17408</v>
      </c>
    </row>
    <row r="44" spans="1:14" x14ac:dyDescent="0.3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400</v>
      </c>
      <c r="N44" s="50">
        <v>34816</v>
      </c>
    </row>
    <row r="45" spans="1:14" x14ac:dyDescent="0.3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401</v>
      </c>
      <c r="N45" s="50">
        <v>69632</v>
      </c>
    </row>
    <row r="46" spans="1:14" x14ac:dyDescent="0.3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402</v>
      </c>
      <c r="N46" s="50">
        <v>139264</v>
      </c>
    </row>
    <row r="47" spans="1:14" x14ac:dyDescent="0.3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403</v>
      </c>
      <c r="N47" s="50">
        <v>278528</v>
      </c>
    </row>
    <row r="48" spans="1:14" x14ac:dyDescent="0.3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404</v>
      </c>
      <c r="N48" s="50">
        <v>557056</v>
      </c>
    </row>
    <row r="49" spans="1:14" x14ac:dyDescent="0.3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405</v>
      </c>
      <c r="N49" s="50">
        <v>1114112</v>
      </c>
    </row>
    <row r="50" spans="1:14" x14ac:dyDescent="0.3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406</v>
      </c>
      <c r="N50" s="50">
        <v>2228224</v>
      </c>
    </row>
    <row r="51" spans="1:14" x14ac:dyDescent="0.3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18.793769006118918</v>
      </c>
    </row>
    <row r="57" spans="1:14" x14ac:dyDescent="0.35">
      <c r="I57" s="50"/>
      <c r="J57" s="50"/>
      <c r="K57" s="50"/>
      <c r="L57" s="50"/>
      <c r="N57" s="50">
        <f ca="1">C54*D54/E54</f>
        <v>552757.9119446741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412</v>
      </c>
      <c r="N62" s="50">
        <v>52</v>
      </c>
    </row>
    <row r="63" spans="1:14" x14ac:dyDescent="0.3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413</v>
      </c>
      <c r="N63" s="50">
        <v>104</v>
      </c>
    </row>
    <row r="64" spans="1:14" x14ac:dyDescent="0.3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414</v>
      </c>
      <c r="N64" s="50">
        <v>208</v>
      </c>
    </row>
    <row r="65" spans="1:14" x14ac:dyDescent="0.3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415</v>
      </c>
      <c r="N65" s="50">
        <v>416</v>
      </c>
    </row>
    <row r="66" spans="1:14" x14ac:dyDescent="0.3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416</v>
      </c>
      <c r="N66" s="50">
        <v>832</v>
      </c>
    </row>
    <row r="67" spans="1:14" x14ac:dyDescent="0.3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417</v>
      </c>
      <c r="N67" s="50">
        <v>1664</v>
      </c>
    </row>
    <row r="68" spans="1:14" x14ac:dyDescent="0.3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418</v>
      </c>
      <c r="N68" s="50">
        <v>3328</v>
      </c>
    </row>
    <row r="69" spans="1:14" x14ac:dyDescent="0.3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419</v>
      </c>
      <c r="N69" s="50">
        <v>6656</v>
      </c>
    </row>
    <row r="70" spans="1:14" x14ac:dyDescent="0.3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420</v>
      </c>
      <c r="N70" s="50">
        <v>13312</v>
      </c>
    </row>
    <row r="71" spans="1:14" x14ac:dyDescent="0.3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421</v>
      </c>
      <c r="N71" s="50">
        <v>26624</v>
      </c>
    </row>
    <row r="72" spans="1:14" x14ac:dyDescent="0.3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422</v>
      </c>
      <c r="N72" s="50">
        <v>53248</v>
      </c>
    </row>
    <row r="73" spans="1:14" x14ac:dyDescent="0.3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423</v>
      </c>
      <c r="N73" s="50">
        <v>106496</v>
      </c>
    </row>
    <row r="74" spans="1:14" x14ac:dyDescent="0.3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424</v>
      </c>
      <c r="N74" s="50">
        <v>212992</v>
      </c>
    </row>
    <row r="75" spans="1:14" x14ac:dyDescent="0.3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425</v>
      </c>
      <c r="N75" s="50">
        <v>425984</v>
      </c>
    </row>
    <row r="76" spans="1:14" x14ac:dyDescent="0.3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426</v>
      </c>
      <c r="N76" s="50">
        <v>851968</v>
      </c>
    </row>
    <row r="77" spans="1:14" x14ac:dyDescent="0.3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427</v>
      </c>
      <c r="N77" s="50">
        <v>1703936</v>
      </c>
    </row>
    <row r="78" spans="1:14" x14ac:dyDescent="0.3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428</v>
      </c>
      <c r="N78" s="50">
        <v>3407872</v>
      </c>
    </row>
    <row r="79" spans="1:14" x14ac:dyDescent="0.3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430</v>
      </c>
      <c r="N80" s="50">
        <v>13631488</v>
      </c>
    </row>
    <row r="81" spans="1:14" x14ac:dyDescent="0.3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8.0048508961714653</v>
      </c>
    </row>
    <row r="84" spans="1:14" x14ac:dyDescent="0.35">
      <c r="G84">
        <f ca="1">G81/E81</f>
        <v>10.83761032101325</v>
      </c>
      <c r="I84" s="50"/>
      <c r="J84" s="50"/>
      <c r="K84" s="50"/>
      <c r="L84" s="50"/>
      <c r="N84" s="50">
        <f ca="1">C81*D81/E81</f>
        <v>307878.88062197942</v>
      </c>
    </row>
    <row r="85" spans="1:14" x14ac:dyDescent="0.35">
      <c r="G85">
        <f ca="1">E81/H81</f>
        <v>10.71027802896616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432</v>
      </c>
      <c r="N88" s="50">
        <v>181</v>
      </c>
    </row>
    <row r="89" spans="1:14" x14ac:dyDescent="0.3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433</v>
      </c>
      <c r="N89" s="50">
        <v>362</v>
      </c>
    </row>
    <row r="90" spans="1:14" x14ac:dyDescent="0.3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434</v>
      </c>
      <c r="N90" s="50">
        <v>724</v>
      </c>
    </row>
    <row r="91" spans="1:14" x14ac:dyDescent="0.3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435</v>
      </c>
      <c r="N91" s="50">
        <v>1448</v>
      </c>
    </row>
    <row r="92" spans="1:14" x14ac:dyDescent="0.3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436</v>
      </c>
      <c r="N92" s="50">
        <v>2896</v>
      </c>
    </row>
    <row r="93" spans="1:14" x14ac:dyDescent="0.3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437</v>
      </c>
      <c r="N93" s="50">
        <v>5792</v>
      </c>
    </row>
    <row r="94" spans="1:14" x14ac:dyDescent="0.3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438</v>
      </c>
      <c r="N94" s="50">
        <v>11584</v>
      </c>
    </row>
    <row r="95" spans="1:14" x14ac:dyDescent="0.3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439</v>
      </c>
      <c r="N95" s="50">
        <v>23168</v>
      </c>
    </row>
    <row r="96" spans="1:14" x14ac:dyDescent="0.3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440</v>
      </c>
      <c r="N96" s="50">
        <v>46336</v>
      </c>
    </row>
    <row r="97" spans="1:14" x14ac:dyDescent="0.3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441</v>
      </c>
      <c r="N97" s="50">
        <v>92672</v>
      </c>
    </row>
    <row r="98" spans="1:14" x14ac:dyDescent="0.3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442</v>
      </c>
      <c r="N98" s="50">
        <v>185344</v>
      </c>
    </row>
    <row r="99" spans="1:14" x14ac:dyDescent="0.3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443</v>
      </c>
      <c r="N99" s="50">
        <v>370688</v>
      </c>
    </row>
    <row r="100" spans="1:14" x14ac:dyDescent="0.3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444</v>
      </c>
      <c r="N100" s="50">
        <v>741376</v>
      </c>
    </row>
    <row r="101" spans="1:14" x14ac:dyDescent="0.3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445</v>
      </c>
      <c r="N101" s="50">
        <v>1482752</v>
      </c>
    </row>
    <row r="102" spans="1:14" x14ac:dyDescent="0.3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446</v>
      </c>
      <c r="N102" s="50">
        <v>2965504</v>
      </c>
    </row>
    <row r="103" spans="1:14" x14ac:dyDescent="0.3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10.899768626256478</v>
      </c>
    </row>
    <row r="109" spans="1:14" x14ac:dyDescent="0.35">
      <c r="I109" s="50"/>
      <c r="J109" s="50"/>
      <c r="K109" s="50"/>
      <c r="L109" s="50"/>
      <c r="N109" s="50">
        <f ca="1">C106*D106/E106</f>
        <v>602197.16167162859</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451</v>
      </c>
      <c r="N115" s="50">
        <v>144</v>
      </c>
    </row>
    <row r="116" spans="1:14" x14ac:dyDescent="0.3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452</v>
      </c>
      <c r="N116" s="50">
        <v>280</v>
      </c>
    </row>
    <row r="117" spans="1:14" x14ac:dyDescent="0.3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453</v>
      </c>
      <c r="N117" s="50">
        <v>552</v>
      </c>
    </row>
    <row r="118" spans="1:14" x14ac:dyDescent="0.3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454</v>
      </c>
      <c r="N118" s="50">
        <v>1096</v>
      </c>
    </row>
    <row r="119" spans="1:14" x14ac:dyDescent="0.3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455</v>
      </c>
      <c r="N119" s="50">
        <v>2184</v>
      </c>
    </row>
    <row r="120" spans="1:14" x14ac:dyDescent="0.3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456</v>
      </c>
      <c r="N120" s="50">
        <v>4360</v>
      </c>
    </row>
    <row r="121" spans="1:14" x14ac:dyDescent="0.3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457</v>
      </c>
      <c r="N121" s="50">
        <v>8712</v>
      </c>
    </row>
    <row r="122" spans="1:14" x14ac:dyDescent="0.3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458</v>
      </c>
      <c r="N122" s="50">
        <v>17416</v>
      </c>
    </row>
    <row r="123" spans="1:14" x14ac:dyDescent="0.3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459</v>
      </c>
      <c r="N123" s="50">
        <v>34824</v>
      </c>
    </row>
    <row r="124" spans="1:14" x14ac:dyDescent="0.3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460</v>
      </c>
      <c r="N124" s="50">
        <v>69640</v>
      </c>
    </row>
    <row r="125" spans="1:14" x14ac:dyDescent="0.3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461</v>
      </c>
      <c r="N125" s="50">
        <v>139272</v>
      </c>
    </row>
    <row r="126" spans="1:14" x14ac:dyDescent="0.3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462</v>
      </c>
      <c r="N126" s="50">
        <v>278536</v>
      </c>
    </row>
    <row r="127" spans="1:14" x14ac:dyDescent="0.3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463</v>
      </c>
      <c r="N127" s="50">
        <v>557064</v>
      </c>
    </row>
    <row r="128" spans="1:14" x14ac:dyDescent="0.3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465</v>
      </c>
      <c r="N142" s="50">
        <v>17408</v>
      </c>
    </row>
    <row r="143" spans="1:14" x14ac:dyDescent="0.3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466</v>
      </c>
      <c r="N143" s="50">
        <v>25600</v>
      </c>
    </row>
    <row r="144" spans="1:14" x14ac:dyDescent="0.3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467</v>
      </c>
      <c r="N144" s="50">
        <v>41984</v>
      </c>
    </row>
    <row r="145" spans="1:14" x14ac:dyDescent="0.3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468</v>
      </c>
      <c r="N145" s="50">
        <v>74752</v>
      </c>
    </row>
    <row r="146" spans="1:14" x14ac:dyDescent="0.3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469</v>
      </c>
      <c r="N146" s="50">
        <v>140288</v>
      </c>
    </row>
    <row r="147" spans="1:14" x14ac:dyDescent="0.3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470</v>
      </c>
      <c r="N147" s="50">
        <v>271360</v>
      </c>
    </row>
    <row r="148" spans="1:14" x14ac:dyDescent="0.3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471</v>
      </c>
      <c r="N148" s="50">
        <v>533504</v>
      </c>
    </row>
    <row r="149" spans="1:14" x14ac:dyDescent="0.3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472</v>
      </c>
      <c r="N149" s="50">
        <v>1057792</v>
      </c>
    </row>
    <row r="150" spans="1:14" x14ac:dyDescent="0.3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473</v>
      </c>
      <c r="N150" s="50">
        <v>2106368</v>
      </c>
    </row>
    <row r="151" spans="1:14" x14ac:dyDescent="0.3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474</v>
      </c>
      <c r="N151" s="50">
        <v>4203520</v>
      </c>
    </row>
    <row r="152" spans="1:14" x14ac:dyDescent="0.3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475</v>
      </c>
      <c r="N152" s="50">
        <v>8397824</v>
      </c>
    </row>
    <row r="153" spans="1:14" x14ac:dyDescent="0.3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476</v>
      </c>
      <c r="N153" s="50">
        <v>16786432</v>
      </c>
    </row>
    <row r="154" spans="1:14" x14ac:dyDescent="0.3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477</v>
      </c>
      <c r="N154" s="50">
        <v>33563648</v>
      </c>
    </row>
    <row r="155" spans="1:14" x14ac:dyDescent="0.3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478</v>
      </c>
      <c r="N155" s="50">
        <v>67118080</v>
      </c>
    </row>
    <row r="156" spans="1:14" x14ac:dyDescent="0.3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45.401916769427764</v>
      </c>
    </row>
    <row r="159" spans="1:14" x14ac:dyDescent="0.35">
      <c r="I159" s="50"/>
      <c r="J159" s="50"/>
      <c r="K159" s="50"/>
      <c r="L159" s="50"/>
      <c r="N159" s="50">
        <f ca="1">C156*D156/E156</f>
        <v>2770.9228199008408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480</v>
      </c>
      <c r="N169" s="50">
        <v>66560</v>
      </c>
    </row>
    <row r="170" spans="1:14" x14ac:dyDescent="0.3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481</v>
      </c>
      <c r="N170" s="50">
        <v>74752</v>
      </c>
    </row>
    <row r="171" spans="1:14" x14ac:dyDescent="0.3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482</v>
      </c>
      <c r="N171" s="50">
        <v>91136</v>
      </c>
    </row>
    <row r="172" spans="1:14" x14ac:dyDescent="0.3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483</v>
      </c>
      <c r="N172" s="50">
        <v>123904</v>
      </c>
    </row>
    <row r="173" spans="1:14" x14ac:dyDescent="0.3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484</v>
      </c>
      <c r="N173" s="50">
        <v>189440</v>
      </c>
    </row>
    <row r="174" spans="1:14" x14ac:dyDescent="0.3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485</v>
      </c>
      <c r="N174" s="50">
        <v>320512</v>
      </c>
    </row>
    <row r="175" spans="1:14" x14ac:dyDescent="0.3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486</v>
      </c>
      <c r="N175" s="50">
        <v>582656</v>
      </c>
    </row>
    <row r="176" spans="1:14" x14ac:dyDescent="0.3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487</v>
      </c>
      <c r="N176" s="50">
        <v>1106944</v>
      </c>
    </row>
    <row r="177" spans="1:14" x14ac:dyDescent="0.3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488</v>
      </c>
      <c r="N177" s="50">
        <v>2155520</v>
      </c>
    </row>
    <row r="178" spans="1:14" x14ac:dyDescent="0.3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489</v>
      </c>
      <c r="N178" s="50">
        <v>4252672</v>
      </c>
    </row>
    <row r="179" spans="1:14" x14ac:dyDescent="0.3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490</v>
      </c>
      <c r="N179" s="50">
        <v>8446976</v>
      </c>
    </row>
    <row r="180" spans="1:14" x14ac:dyDescent="0.3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491</v>
      </c>
      <c r="N180" s="50">
        <v>16835584</v>
      </c>
    </row>
    <row r="181" spans="1:14" x14ac:dyDescent="0.3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492</v>
      </c>
      <c r="N181" s="50">
        <v>33612800</v>
      </c>
    </row>
    <row r="182" spans="1:14" x14ac:dyDescent="0.3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493</v>
      </c>
      <c r="N182" s="50">
        <v>67167232</v>
      </c>
    </row>
    <row r="183" spans="1:14" x14ac:dyDescent="0.3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1049</v>
      </c>
      <c r="M4" s="14" t="s">
        <v>523</v>
      </c>
    </row>
    <row r="5" spans="1:14" x14ac:dyDescent="0.35">
      <c r="M5" t="s">
        <v>495</v>
      </c>
    </row>
    <row r="6" spans="1:14" ht="43.5" x14ac:dyDescent="0.35">
      <c r="A6" s="12" t="s">
        <v>10</v>
      </c>
      <c r="B6" s="12" t="s">
        <v>11</v>
      </c>
      <c r="C6" s="12" t="s">
        <v>12</v>
      </c>
      <c r="D6" s="12" t="s">
        <v>13</v>
      </c>
      <c r="E6" s="109" t="s">
        <v>1056</v>
      </c>
      <c r="F6" s="13" t="s">
        <v>365</v>
      </c>
      <c r="G6" s="13" t="s">
        <v>366</v>
      </c>
      <c r="H6" s="13" t="s">
        <v>367</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368</v>
      </c>
      <c r="N7" s="50">
        <v>3</v>
      </c>
    </row>
    <row r="8" spans="1:14" x14ac:dyDescent="0.3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369</v>
      </c>
      <c r="N8" s="50">
        <v>6</v>
      </c>
    </row>
    <row r="9" spans="1:14" x14ac:dyDescent="0.3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370</v>
      </c>
      <c r="N9" s="50">
        <v>12</v>
      </c>
    </row>
    <row r="10" spans="1:14" x14ac:dyDescent="0.3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371</v>
      </c>
      <c r="N10" s="50">
        <v>24</v>
      </c>
    </row>
    <row r="11" spans="1:14" x14ac:dyDescent="0.3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372</v>
      </c>
      <c r="N11" s="50">
        <v>48</v>
      </c>
    </row>
    <row r="12" spans="1:14" x14ac:dyDescent="0.3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373</v>
      </c>
      <c r="N12" s="50">
        <v>96</v>
      </c>
    </row>
    <row r="13" spans="1:14" x14ac:dyDescent="0.3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374</v>
      </c>
      <c r="N13" s="50">
        <v>192</v>
      </c>
    </row>
    <row r="14" spans="1:14" x14ac:dyDescent="0.3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375</v>
      </c>
      <c r="N14" s="50">
        <v>384</v>
      </c>
    </row>
    <row r="15" spans="1:14" x14ac:dyDescent="0.3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376</v>
      </c>
      <c r="N15" s="50">
        <v>768</v>
      </c>
    </row>
    <row r="16" spans="1:14" x14ac:dyDescent="0.3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377</v>
      </c>
      <c r="N16" s="50">
        <v>1536</v>
      </c>
    </row>
    <row r="17" spans="1:14" x14ac:dyDescent="0.3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378</v>
      </c>
      <c r="N17" s="50">
        <v>3072</v>
      </c>
    </row>
    <row r="18" spans="1:14" x14ac:dyDescent="0.3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379</v>
      </c>
      <c r="N18" s="50">
        <v>6144</v>
      </c>
    </row>
    <row r="19" spans="1:14" x14ac:dyDescent="0.3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380</v>
      </c>
      <c r="N19" s="50">
        <v>12288</v>
      </c>
    </row>
    <row r="20" spans="1:14" x14ac:dyDescent="0.3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381</v>
      </c>
      <c r="N20" s="50">
        <v>24576</v>
      </c>
    </row>
    <row r="21" spans="1:14" x14ac:dyDescent="0.3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382</v>
      </c>
      <c r="N21" s="50">
        <v>49152</v>
      </c>
    </row>
    <row r="22" spans="1:14" x14ac:dyDescent="0.3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383</v>
      </c>
      <c r="N22" s="50">
        <v>98304</v>
      </c>
    </row>
    <row r="23" spans="1:14" x14ac:dyDescent="0.3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384</v>
      </c>
      <c r="N23" s="50">
        <v>196608</v>
      </c>
    </row>
    <row r="24" spans="1:14" x14ac:dyDescent="0.3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385</v>
      </c>
      <c r="N24" s="50">
        <v>393216</v>
      </c>
    </row>
    <row r="25" spans="1:14" x14ac:dyDescent="0.3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386</v>
      </c>
      <c r="N25" s="50">
        <v>786432</v>
      </c>
    </row>
    <row r="26" spans="1:14" x14ac:dyDescent="0.3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387</v>
      </c>
      <c r="N26" s="50">
        <v>1572864</v>
      </c>
    </row>
    <row r="27" spans="1:14" x14ac:dyDescent="0.3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388</v>
      </c>
      <c r="N27" s="50">
        <v>3145728</v>
      </c>
    </row>
    <row r="28" spans="1:14" x14ac:dyDescent="0.3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389</v>
      </c>
      <c r="N28" s="50">
        <v>6291456</v>
      </c>
    </row>
    <row r="29" spans="1:14" x14ac:dyDescent="0.35">
      <c r="I29" s="50"/>
      <c r="J29" s="50"/>
      <c r="K29" s="50"/>
      <c r="L29" s="50"/>
    </row>
    <row r="30" spans="1:14" x14ac:dyDescent="0.35">
      <c r="N30">
        <f ca="1">N28/1000000/E28</f>
        <v>2.7160700133127622</v>
      </c>
    </row>
    <row r="31" spans="1:14" x14ac:dyDescent="0.35">
      <c r="I31" s="50"/>
      <c r="J31" s="50"/>
      <c r="K31" s="50"/>
      <c r="L31" s="50"/>
      <c r="M31" s="14" t="s">
        <v>522</v>
      </c>
      <c r="N31" s="50">
        <f ca="1">C28*D28/E28</f>
        <v>905356.67110425408</v>
      </c>
    </row>
    <row r="32" spans="1:14" x14ac:dyDescent="0.35">
      <c r="I32" s="50"/>
      <c r="J32" s="50"/>
      <c r="K32" s="50"/>
      <c r="L32" s="50"/>
      <c r="M32" t="s">
        <v>528</v>
      </c>
    </row>
    <row r="33" spans="1:14" ht="43.5" x14ac:dyDescent="0.3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390</v>
      </c>
      <c r="N34" s="50">
        <v>34</v>
      </c>
    </row>
    <row r="35" spans="1:14" x14ac:dyDescent="0.3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391</v>
      </c>
      <c r="N35" s="50">
        <v>68</v>
      </c>
    </row>
    <row r="36" spans="1:14" x14ac:dyDescent="0.3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392</v>
      </c>
      <c r="N36" s="50">
        <v>136</v>
      </c>
    </row>
    <row r="37" spans="1:14" x14ac:dyDescent="0.3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393</v>
      </c>
      <c r="N37" s="50">
        <v>272</v>
      </c>
    </row>
    <row r="38" spans="1:14" x14ac:dyDescent="0.3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394</v>
      </c>
      <c r="N38" s="50">
        <v>544</v>
      </c>
    </row>
    <row r="39" spans="1:14" x14ac:dyDescent="0.3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395</v>
      </c>
      <c r="N39" s="50">
        <v>1088</v>
      </c>
    </row>
    <row r="40" spans="1:14" x14ac:dyDescent="0.3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396</v>
      </c>
      <c r="N40" s="50">
        <v>2176</v>
      </c>
    </row>
    <row r="41" spans="1:14" x14ac:dyDescent="0.3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397</v>
      </c>
      <c r="N41" s="50">
        <v>4352</v>
      </c>
    </row>
    <row r="42" spans="1:14" x14ac:dyDescent="0.3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398</v>
      </c>
      <c r="N42" s="50">
        <v>8704</v>
      </c>
    </row>
    <row r="43" spans="1:14" x14ac:dyDescent="0.3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399</v>
      </c>
      <c r="N43" s="50">
        <v>17408</v>
      </c>
    </row>
    <row r="44" spans="1:14" x14ac:dyDescent="0.3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400</v>
      </c>
      <c r="N44" s="50">
        <v>34816</v>
      </c>
    </row>
    <row r="45" spans="1:14" x14ac:dyDescent="0.3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401</v>
      </c>
      <c r="N45" s="50">
        <v>69632</v>
      </c>
    </row>
    <row r="46" spans="1:14" x14ac:dyDescent="0.3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402</v>
      </c>
      <c r="N46" s="50">
        <v>139264</v>
      </c>
    </row>
    <row r="47" spans="1:14" x14ac:dyDescent="0.3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403</v>
      </c>
      <c r="N47" s="50">
        <v>278528</v>
      </c>
    </row>
    <row r="48" spans="1:14" x14ac:dyDescent="0.3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404</v>
      </c>
      <c r="N48" s="50">
        <v>557056</v>
      </c>
    </row>
    <row r="49" spans="1:14" x14ac:dyDescent="0.3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405</v>
      </c>
      <c r="N49" s="50">
        <v>1114112</v>
      </c>
    </row>
    <row r="50" spans="1:14" x14ac:dyDescent="0.3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406</v>
      </c>
      <c r="N50" s="50">
        <v>2228224</v>
      </c>
    </row>
    <row r="51" spans="1:14" x14ac:dyDescent="0.3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19.917997206323612</v>
      </c>
    </row>
    <row r="57" spans="1:14" x14ac:dyDescent="0.35">
      <c r="I57" s="50"/>
      <c r="J57" s="50"/>
      <c r="K57" s="50"/>
      <c r="L57" s="50"/>
      <c r="N57" s="50">
        <f ca="1">C54*D54/E54</f>
        <v>585823.44724481215</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412</v>
      </c>
      <c r="N62" s="50">
        <v>52</v>
      </c>
    </row>
    <row r="63" spans="1:14" x14ac:dyDescent="0.3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413</v>
      </c>
      <c r="N63" s="50">
        <v>104</v>
      </c>
    </row>
    <row r="64" spans="1:14" x14ac:dyDescent="0.3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414</v>
      </c>
      <c r="N64" s="50">
        <v>208</v>
      </c>
    </row>
    <row r="65" spans="1:14" x14ac:dyDescent="0.3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415</v>
      </c>
      <c r="N65" s="50">
        <v>416</v>
      </c>
    </row>
    <row r="66" spans="1:14" x14ac:dyDescent="0.3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416</v>
      </c>
      <c r="N66" s="50">
        <v>832</v>
      </c>
    </row>
    <row r="67" spans="1:14" x14ac:dyDescent="0.3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417</v>
      </c>
      <c r="N67" s="50">
        <v>1664</v>
      </c>
    </row>
    <row r="68" spans="1:14" x14ac:dyDescent="0.3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418</v>
      </c>
      <c r="N68" s="50">
        <v>3328</v>
      </c>
    </row>
    <row r="69" spans="1:14" x14ac:dyDescent="0.3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419</v>
      </c>
      <c r="N69" s="50">
        <v>6656</v>
      </c>
    </row>
    <row r="70" spans="1:14" x14ac:dyDescent="0.3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420</v>
      </c>
      <c r="N70" s="50">
        <v>13312</v>
      </c>
    </row>
    <row r="71" spans="1:14" x14ac:dyDescent="0.3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421</v>
      </c>
      <c r="N71" s="50">
        <v>26624</v>
      </c>
    </row>
    <row r="72" spans="1:14" x14ac:dyDescent="0.3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422</v>
      </c>
      <c r="N72" s="50">
        <v>53248</v>
      </c>
    </row>
    <row r="73" spans="1:14" x14ac:dyDescent="0.3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423</v>
      </c>
      <c r="N73" s="50">
        <v>106496</v>
      </c>
    </row>
    <row r="74" spans="1:14" x14ac:dyDescent="0.3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424</v>
      </c>
      <c r="N74" s="50">
        <v>212992</v>
      </c>
    </row>
    <row r="75" spans="1:14" x14ac:dyDescent="0.3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425</v>
      </c>
      <c r="N75" s="50">
        <v>425984</v>
      </c>
    </row>
    <row r="76" spans="1:14" x14ac:dyDescent="0.3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426</v>
      </c>
      <c r="N76" s="50">
        <v>851968</v>
      </c>
    </row>
    <row r="77" spans="1:14" x14ac:dyDescent="0.3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427</v>
      </c>
      <c r="N77" s="50">
        <v>1703936</v>
      </c>
    </row>
    <row r="78" spans="1:14" x14ac:dyDescent="0.3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428</v>
      </c>
      <c r="N78" s="50">
        <v>3407872</v>
      </c>
    </row>
    <row r="79" spans="1:14" x14ac:dyDescent="0.3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7.7012423841920885</v>
      </c>
    </row>
    <row r="84" spans="1:14" x14ac:dyDescent="0.35">
      <c r="G84">
        <f ca="1">G81/E81</f>
        <v>11.878812053950222</v>
      </c>
      <c r="I84" s="50"/>
      <c r="J84" s="50"/>
      <c r="K84" s="50"/>
      <c r="L84" s="50"/>
      <c r="N84" s="50">
        <f ca="1">C81*D81/E81</f>
        <v>296201.63016123418</v>
      </c>
    </row>
    <row r="85" spans="1:14" x14ac:dyDescent="0.35">
      <c r="G85">
        <f ca="1">E81/H81</f>
        <v>11.132533724924986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432</v>
      </c>
      <c r="N88" s="50">
        <v>181</v>
      </c>
    </row>
    <row r="89" spans="1:14" x14ac:dyDescent="0.3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433</v>
      </c>
      <c r="N89" s="50">
        <v>362</v>
      </c>
    </row>
    <row r="90" spans="1:14" x14ac:dyDescent="0.3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434</v>
      </c>
      <c r="N90" s="50">
        <v>724</v>
      </c>
    </row>
    <row r="91" spans="1:14" x14ac:dyDescent="0.3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435</v>
      </c>
      <c r="N91" s="50">
        <v>1448</v>
      </c>
    </row>
    <row r="92" spans="1:14" x14ac:dyDescent="0.3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436</v>
      </c>
      <c r="N92" s="50">
        <v>2896</v>
      </c>
    </row>
    <row r="93" spans="1:14" x14ac:dyDescent="0.3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437</v>
      </c>
      <c r="N93" s="50">
        <v>5792</v>
      </c>
    </row>
    <row r="94" spans="1:14" x14ac:dyDescent="0.3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438</v>
      </c>
      <c r="N94" s="50">
        <v>11584</v>
      </c>
    </row>
    <row r="95" spans="1:14" x14ac:dyDescent="0.3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439</v>
      </c>
      <c r="N95" s="50">
        <v>23168</v>
      </c>
    </row>
    <row r="96" spans="1:14" x14ac:dyDescent="0.3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440</v>
      </c>
      <c r="N96" s="50">
        <v>46336</v>
      </c>
    </row>
    <row r="97" spans="1:14" x14ac:dyDescent="0.3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441</v>
      </c>
      <c r="N97" s="50">
        <v>92672</v>
      </c>
    </row>
    <row r="98" spans="1:14" x14ac:dyDescent="0.3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442</v>
      </c>
      <c r="N98" s="50">
        <v>185344</v>
      </c>
    </row>
    <row r="99" spans="1:14" x14ac:dyDescent="0.3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443</v>
      </c>
      <c r="N99" s="50">
        <v>370688</v>
      </c>
    </row>
    <row r="100" spans="1:14" x14ac:dyDescent="0.3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444</v>
      </c>
      <c r="N100" s="50">
        <v>741376</v>
      </c>
    </row>
    <row r="101" spans="1:14" x14ac:dyDescent="0.3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445</v>
      </c>
      <c r="N101" s="50">
        <v>1482752</v>
      </c>
    </row>
    <row r="102" spans="1:14" x14ac:dyDescent="0.3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446</v>
      </c>
      <c r="N102" s="50">
        <v>2965504</v>
      </c>
    </row>
    <row r="103" spans="1:14" x14ac:dyDescent="0.3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11.646926679633944</v>
      </c>
    </row>
    <row r="109" spans="1:14" x14ac:dyDescent="0.35">
      <c r="I109" s="50"/>
      <c r="J109" s="50"/>
      <c r="K109" s="50"/>
      <c r="L109" s="50"/>
      <c r="N109" s="50">
        <f ca="1">C106*D106/E106</f>
        <v>643476.612134472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452</v>
      </c>
      <c r="N116" s="50">
        <v>280</v>
      </c>
    </row>
    <row r="117" spans="1:14" x14ac:dyDescent="0.3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453</v>
      </c>
      <c r="N117" s="50">
        <v>552</v>
      </c>
    </row>
    <row r="118" spans="1:14" x14ac:dyDescent="0.3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454</v>
      </c>
      <c r="N118" s="50">
        <v>1096</v>
      </c>
    </row>
    <row r="119" spans="1:14" x14ac:dyDescent="0.3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455</v>
      </c>
      <c r="N119" s="50">
        <v>2184</v>
      </c>
    </row>
    <row r="120" spans="1:14" x14ac:dyDescent="0.3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456</v>
      </c>
      <c r="N120" s="50">
        <v>4360</v>
      </c>
    </row>
    <row r="121" spans="1:14" x14ac:dyDescent="0.3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457</v>
      </c>
      <c r="N121" s="50">
        <v>8712</v>
      </c>
    </row>
    <row r="122" spans="1:14" x14ac:dyDescent="0.3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458</v>
      </c>
      <c r="N122" s="50">
        <v>17416</v>
      </c>
    </row>
    <row r="123" spans="1:14" x14ac:dyDescent="0.3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459</v>
      </c>
      <c r="N123" s="50">
        <v>34824</v>
      </c>
    </row>
    <row r="124" spans="1:14" x14ac:dyDescent="0.3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460</v>
      </c>
      <c r="N124" s="50">
        <v>69640</v>
      </c>
    </row>
    <row r="125" spans="1:14" x14ac:dyDescent="0.3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461</v>
      </c>
      <c r="N125" s="50">
        <v>139272</v>
      </c>
    </row>
    <row r="126" spans="1:14" x14ac:dyDescent="0.3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462</v>
      </c>
      <c r="N126" s="50">
        <v>278536</v>
      </c>
    </row>
    <row r="127" spans="1:14" x14ac:dyDescent="0.3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463</v>
      </c>
      <c r="N127" s="50">
        <v>557064</v>
      </c>
    </row>
    <row r="128" spans="1:14" x14ac:dyDescent="0.3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465</v>
      </c>
      <c r="N142" s="50">
        <v>17408</v>
      </c>
    </row>
    <row r="143" spans="1:14" x14ac:dyDescent="0.3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466</v>
      </c>
      <c r="N143" s="50">
        <v>25600</v>
      </c>
    </row>
    <row r="144" spans="1:14" x14ac:dyDescent="0.3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467</v>
      </c>
      <c r="N144" s="50">
        <v>41984</v>
      </c>
    </row>
    <row r="145" spans="1:14" x14ac:dyDescent="0.3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468</v>
      </c>
      <c r="N145" s="50">
        <v>74752</v>
      </c>
    </row>
    <row r="146" spans="1:14" x14ac:dyDescent="0.3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469</v>
      </c>
      <c r="N146" s="50">
        <v>140288</v>
      </c>
    </row>
    <row r="147" spans="1:14" x14ac:dyDescent="0.3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470</v>
      </c>
      <c r="N147" s="50">
        <v>271360</v>
      </c>
    </row>
    <row r="148" spans="1:14" x14ac:dyDescent="0.3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471</v>
      </c>
      <c r="N148" s="50">
        <v>533504</v>
      </c>
    </row>
    <row r="149" spans="1:14" x14ac:dyDescent="0.3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472</v>
      </c>
      <c r="N149" s="50">
        <v>1057792</v>
      </c>
    </row>
    <row r="150" spans="1:14" x14ac:dyDescent="0.3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473</v>
      </c>
      <c r="N150" s="50">
        <v>2106368</v>
      </c>
    </row>
    <row r="151" spans="1:14" x14ac:dyDescent="0.3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474</v>
      </c>
      <c r="N151" s="50">
        <v>4203520</v>
      </c>
    </row>
    <row r="152" spans="1:14" x14ac:dyDescent="0.3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475</v>
      </c>
      <c r="N152" s="50">
        <v>8397824</v>
      </c>
    </row>
    <row r="153" spans="1:14" x14ac:dyDescent="0.3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476</v>
      </c>
      <c r="N153" s="50">
        <v>16786432</v>
      </c>
    </row>
    <row r="154" spans="1:14" x14ac:dyDescent="0.3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477</v>
      </c>
      <c r="N154" s="50">
        <v>33563648</v>
      </c>
    </row>
    <row r="155" spans="1:14" x14ac:dyDescent="0.3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478</v>
      </c>
      <c r="N155" s="50">
        <v>67118080</v>
      </c>
    </row>
    <row r="156" spans="1:14" x14ac:dyDescent="0.3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53.067857585881256</v>
      </c>
    </row>
    <row r="159" spans="1:14" x14ac:dyDescent="0.35">
      <c r="I159" s="50"/>
      <c r="J159" s="50"/>
      <c r="K159" s="50"/>
      <c r="L159" s="50"/>
      <c r="N159" s="50">
        <f ca="1">C156*D156/E156</f>
        <v>3238.7825900553858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480</v>
      </c>
      <c r="N169" s="50">
        <v>66560</v>
      </c>
    </row>
    <row r="170" spans="1:14" x14ac:dyDescent="0.3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481</v>
      </c>
      <c r="N170" s="50">
        <v>74752</v>
      </c>
    </row>
    <row r="171" spans="1:14" x14ac:dyDescent="0.3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482</v>
      </c>
      <c r="N171" s="50">
        <v>91136</v>
      </c>
    </row>
    <row r="172" spans="1:14" x14ac:dyDescent="0.3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483</v>
      </c>
      <c r="N172" s="50">
        <v>123904</v>
      </c>
    </row>
    <row r="173" spans="1:14" x14ac:dyDescent="0.3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484</v>
      </c>
      <c r="N173" s="50">
        <v>189440</v>
      </c>
    </row>
    <row r="174" spans="1:14" x14ac:dyDescent="0.3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485</v>
      </c>
      <c r="N174" s="50">
        <v>320512</v>
      </c>
    </row>
    <row r="175" spans="1:14" x14ac:dyDescent="0.3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486</v>
      </c>
      <c r="N175" s="50">
        <v>582656</v>
      </c>
    </row>
    <row r="176" spans="1:14" x14ac:dyDescent="0.3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487</v>
      </c>
      <c r="N176" s="50">
        <v>1106944</v>
      </c>
    </row>
    <row r="177" spans="1:14" x14ac:dyDescent="0.3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488</v>
      </c>
      <c r="N177" s="50">
        <v>2155520</v>
      </c>
    </row>
    <row r="178" spans="1:14" x14ac:dyDescent="0.3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489</v>
      </c>
      <c r="N178" s="50">
        <v>4252672</v>
      </c>
    </row>
    <row r="179" spans="1:14" x14ac:dyDescent="0.3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490</v>
      </c>
      <c r="N179" s="50">
        <v>8446976</v>
      </c>
    </row>
    <row r="180" spans="1:14" x14ac:dyDescent="0.3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491</v>
      </c>
      <c r="N180" s="50">
        <v>16835584</v>
      </c>
    </row>
    <row r="181" spans="1:14" x14ac:dyDescent="0.3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492</v>
      </c>
      <c r="N181" s="50">
        <v>33612800</v>
      </c>
    </row>
    <row r="182" spans="1:14" x14ac:dyDescent="0.3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493</v>
      </c>
      <c r="N182" s="50">
        <v>67167232</v>
      </c>
    </row>
    <row r="183" spans="1:14" x14ac:dyDescent="0.3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1079</v>
      </c>
      <c r="M4" s="14" t="s">
        <v>523</v>
      </c>
    </row>
    <row r="5" spans="1:14" x14ac:dyDescent="0.35">
      <c r="M5" t="s">
        <v>495</v>
      </c>
    </row>
    <row r="6" spans="1:14" ht="43.5" x14ac:dyDescent="0.35">
      <c r="A6" s="12" t="s">
        <v>10</v>
      </c>
      <c r="B6" s="12" t="s">
        <v>11</v>
      </c>
      <c r="C6" s="12" t="s">
        <v>12</v>
      </c>
      <c r="D6" s="12" t="s">
        <v>13</v>
      </c>
      <c r="E6" s="109" t="s">
        <v>1078</v>
      </c>
      <c r="F6" s="13" t="s">
        <v>365</v>
      </c>
      <c r="G6" s="13" t="s">
        <v>366</v>
      </c>
      <c r="H6" s="13" t="s">
        <v>367</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368</v>
      </c>
      <c r="N7" s="50">
        <v>3</v>
      </c>
    </row>
    <row r="8" spans="1:14" x14ac:dyDescent="0.3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369</v>
      </c>
      <c r="N8" s="50">
        <v>6</v>
      </c>
    </row>
    <row r="9" spans="1:14" x14ac:dyDescent="0.3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370</v>
      </c>
      <c r="N9" s="50">
        <v>12</v>
      </c>
    </row>
    <row r="10" spans="1:14" x14ac:dyDescent="0.3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371</v>
      </c>
      <c r="N10" s="50">
        <v>24</v>
      </c>
    </row>
    <row r="11" spans="1:14" x14ac:dyDescent="0.3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372</v>
      </c>
      <c r="N11" s="50">
        <v>48</v>
      </c>
    </row>
    <row r="12" spans="1:14" x14ac:dyDescent="0.3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373</v>
      </c>
      <c r="N12" s="50">
        <v>96</v>
      </c>
    </row>
    <row r="13" spans="1:14" x14ac:dyDescent="0.3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374</v>
      </c>
      <c r="N13" s="50">
        <v>192</v>
      </c>
    </row>
    <row r="14" spans="1:14" x14ac:dyDescent="0.3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375</v>
      </c>
      <c r="N14" s="50">
        <v>384</v>
      </c>
    </row>
    <row r="15" spans="1:14" x14ac:dyDescent="0.3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376</v>
      </c>
      <c r="N15" s="50">
        <v>768</v>
      </c>
    </row>
    <row r="16" spans="1:14" x14ac:dyDescent="0.3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377</v>
      </c>
      <c r="N16" s="50">
        <v>1536</v>
      </c>
    </row>
    <row r="17" spans="1:14" x14ac:dyDescent="0.3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378</v>
      </c>
      <c r="N17" s="50">
        <v>3072</v>
      </c>
    </row>
    <row r="18" spans="1:14" x14ac:dyDescent="0.3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379</v>
      </c>
      <c r="N18" s="50">
        <v>6144</v>
      </c>
    </row>
    <row r="19" spans="1:14" x14ac:dyDescent="0.3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380</v>
      </c>
      <c r="N19" s="50">
        <v>12288</v>
      </c>
    </row>
    <row r="20" spans="1:14" x14ac:dyDescent="0.3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381</v>
      </c>
      <c r="N20" s="50">
        <v>24576</v>
      </c>
    </row>
    <row r="21" spans="1:14" x14ac:dyDescent="0.3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382</v>
      </c>
      <c r="N21" s="50">
        <v>49152</v>
      </c>
    </row>
    <row r="22" spans="1:14" x14ac:dyDescent="0.3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383</v>
      </c>
      <c r="N22" s="50">
        <v>98304</v>
      </c>
    </row>
    <row r="23" spans="1:14" x14ac:dyDescent="0.3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384</v>
      </c>
      <c r="N23" s="50">
        <v>196608</v>
      </c>
    </row>
    <row r="24" spans="1:14" x14ac:dyDescent="0.3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385</v>
      </c>
      <c r="N24" s="50">
        <v>393216</v>
      </c>
    </row>
    <row r="25" spans="1:14" x14ac:dyDescent="0.3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386</v>
      </c>
      <c r="N25" s="50">
        <v>786432</v>
      </c>
    </row>
    <row r="26" spans="1:14" x14ac:dyDescent="0.3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387</v>
      </c>
      <c r="N26" s="50">
        <v>1572864</v>
      </c>
    </row>
    <row r="27" spans="1:14" x14ac:dyDescent="0.3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388</v>
      </c>
      <c r="N27" s="50">
        <v>3145728</v>
      </c>
    </row>
    <row r="28" spans="1:14" x14ac:dyDescent="0.3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389</v>
      </c>
      <c r="N28" s="50">
        <v>6291456</v>
      </c>
    </row>
    <row r="29" spans="1:14" x14ac:dyDescent="0.35">
      <c r="I29" s="50"/>
      <c r="J29" s="50"/>
      <c r="K29" s="50"/>
      <c r="L29" s="50"/>
    </row>
    <row r="30" spans="1:14" x14ac:dyDescent="0.35">
      <c r="N30">
        <f ca="1">N28/1000000/E28</f>
        <v>2.2605865133784451</v>
      </c>
    </row>
    <row r="31" spans="1:14" x14ac:dyDescent="0.35">
      <c r="I31" s="50"/>
      <c r="J31" s="50"/>
      <c r="K31" s="50"/>
      <c r="L31" s="50"/>
      <c r="M31" s="14" t="s">
        <v>522</v>
      </c>
      <c r="N31" s="50">
        <f ca="1">C28*D28/E28</f>
        <v>753528.83779281494</v>
      </c>
    </row>
    <row r="32" spans="1:14" x14ac:dyDescent="0.35">
      <c r="I32" s="50"/>
      <c r="J32" s="50"/>
      <c r="K32" s="50"/>
      <c r="L32" s="50"/>
      <c r="M32" t="s">
        <v>528</v>
      </c>
    </row>
    <row r="33" spans="1:14" ht="43.5" x14ac:dyDescent="0.3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390</v>
      </c>
      <c r="N34" s="50">
        <v>34</v>
      </c>
    </row>
    <row r="35" spans="1:14" x14ac:dyDescent="0.3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391</v>
      </c>
      <c r="N35" s="50">
        <v>68</v>
      </c>
    </row>
    <row r="36" spans="1:14" x14ac:dyDescent="0.3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392</v>
      </c>
      <c r="N36" s="50">
        <v>136</v>
      </c>
    </row>
    <row r="37" spans="1:14" x14ac:dyDescent="0.3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393</v>
      </c>
      <c r="N37" s="50">
        <v>272</v>
      </c>
    </row>
    <row r="38" spans="1:14" x14ac:dyDescent="0.3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394</v>
      </c>
      <c r="N38" s="50">
        <v>544</v>
      </c>
    </row>
    <row r="39" spans="1:14" x14ac:dyDescent="0.3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395</v>
      </c>
      <c r="N39" s="50">
        <v>1088</v>
      </c>
    </row>
    <row r="40" spans="1:14" x14ac:dyDescent="0.3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396</v>
      </c>
      <c r="N40" s="50">
        <v>2176</v>
      </c>
    </row>
    <row r="41" spans="1:14" x14ac:dyDescent="0.3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397</v>
      </c>
      <c r="N41" s="50">
        <v>4352</v>
      </c>
    </row>
    <row r="42" spans="1:14" x14ac:dyDescent="0.3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398</v>
      </c>
      <c r="N42" s="50">
        <v>8704</v>
      </c>
    </row>
    <row r="43" spans="1:14" x14ac:dyDescent="0.3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399</v>
      </c>
      <c r="N43" s="50">
        <v>17408</v>
      </c>
    </row>
    <row r="44" spans="1:14" x14ac:dyDescent="0.3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400</v>
      </c>
      <c r="N44" s="50">
        <v>34816</v>
      </c>
    </row>
    <row r="45" spans="1:14" x14ac:dyDescent="0.3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401</v>
      </c>
      <c r="N45" s="50">
        <v>69632</v>
      </c>
    </row>
    <row r="46" spans="1:14" x14ac:dyDescent="0.3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402</v>
      </c>
      <c r="N46" s="50">
        <v>139264</v>
      </c>
    </row>
    <row r="47" spans="1:14" x14ac:dyDescent="0.3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403</v>
      </c>
      <c r="N47" s="50">
        <v>278528</v>
      </c>
    </row>
    <row r="48" spans="1:14" x14ac:dyDescent="0.3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404</v>
      </c>
      <c r="N48" s="50">
        <v>557056</v>
      </c>
    </row>
    <row r="49" spans="1:14" x14ac:dyDescent="0.3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405</v>
      </c>
      <c r="N49" s="50">
        <v>1114112</v>
      </c>
    </row>
    <row r="50" spans="1:14" x14ac:dyDescent="0.3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406</v>
      </c>
      <c r="N50" s="50">
        <v>2228224</v>
      </c>
    </row>
    <row r="51" spans="1:14" x14ac:dyDescent="0.3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16.471865579381724</v>
      </c>
    </row>
    <row r="57" spans="1:14" x14ac:dyDescent="0.35">
      <c r="I57" s="50"/>
      <c r="J57" s="50"/>
      <c r="K57" s="50"/>
      <c r="L57" s="50"/>
      <c r="N57" s="50">
        <f ca="1">C54*D54/E54</f>
        <v>484466.63468769781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412</v>
      </c>
      <c r="N62" s="50">
        <v>52</v>
      </c>
    </row>
    <row r="63" spans="1:14" x14ac:dyDescent="0.3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413</v>
      </c>
      <c r="N63" s="50">
        <v>104</v>
      </c>
    </row>
    <row r="64" spans="1:14" x14ac:dyDescent="0.3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414</v>
      </c>
      <c r="N64" s="50">
        <v>208</v>
      </c>
    </row>
    <row r="65" spans="1:14" x14ac:dyDescent="0.3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415</v>
      </c>
      <c r="N65" s="50">
        <v>416</v>
      </c>
    </row>
    <row r="66" spans="1:14" x14ac:dyDescent="0.3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416</v>
      </c>
      <c r="N66" s="50">
        <v>832</v>
      </c>
    </row>
    <row r="67" spans="1:14" x14ac:dyDescent="0.3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417</v>
      </c>
      <c r="N67" s="50">
        <v>1664</v>
      </c>
    </row>
    <row r="68" spans="1:14" x14ac:dyDescent="0.3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418</v>
      </c>
      <c r="N68" s="50">
        <v>3328</v>
      </c>
    </row>
    <row r="69" spans="1:14" x14ac:dyDescent="0.3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419</v>
      </c>
      <c r="N69" s="50">
        <v>6656</v>
      </c>
    </row>
    <row r="70" spans="1:14" x14ac:dyDescent="0.3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420</v>
      </c>
      <c r="N70" s="50">
        <v>13312</v>
      </c>
    </row>
    <row r="71" spans="1:14" x14ac:dyDescent="0.3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421</v>
      </c>
      <c r="N71" s="50">
        <v>26624</v>
      </c>
    </row>
    <row r="72" spans="1:14" x14ac:dyDescent="0.3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422</v>
      </c>
      <c r="N72" s="50">
        <v>53248</v>
      </c>
    </row>
    <row r="73" spans="1:14" x14ac:dyDescent="0.3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423</v>
      </c>
      <c r="N73" s="50">
        <v>106496</v>
      </c>
    </row>
    <row r="74" spans="1:14" x14ac:dyDescent="0.3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424</v>
      </c>
      <c r="N74" s="50">
        <v>212992</v>
      </c>
    </row>
    <row r="75" spans="1:14" x14ac:dyDescent="0.3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425</v>
      </c>
      <c r="N75" s="50">
        <v>425984</v>
      </c>
    </row>
    <row r="76" spans="1:14" x14ac:dyDescent="0.3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426</v>
      </c>
      <c r="N76" s="50">
        <v>851968</v>
      </c>
    </row>
    <row r="77" spans="1:14" x14ac:dyDescent="0.3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427</v>
      </c>
      <c r="N77" s="50">
        <v>1703936</v>
      </c>
    </row>
    <row r="78" spans="1:14" x14ac:dyDescent="0.3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428</v>
      </c>
      <c r="N78" s="50">
        <v>3407872</v>
      </c>
    </row>
    <row r="79" spans="1:14" x14ac:dyDescent="0.3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429</v>
      </c>
      <c r="N79" s="50">
        <v>6815744</v>
      </c>
    </row>
    <row r="80" spans="1:14" x14ac:dyDescent="0.3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6.8743120757430329</v>
      </c>
    </row>
    <row r="84" spans="1:14" x14ac:dyDescent="0.35">
      <c r="G84">
        <f ca="1">G81/E81</f>
        <v>10.716914874459794</v>
      </c>
      <c r="I84" s="50"/>
      <c r="J84" s="50"/>
      <c r="K84" s="50"/>
      <c r="L84" s="50"/>
      <c r="N84" s="50">
        <f ca="1">C81*D81/E81</f>
        <v>264396.61829780898</v>
      </c>
    </row>
    <row r="85" spans="1:14" x14ac:dyDescent="0.35">
      <c r="G85">
        <f ca="1">E81/H81</f>
        <v>12.471586838728072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432</v>
      </c>
      <c r="N88" s="50">
        <v>181</v>
      </c>
    </row>
    <row r="89" spans="1:14" x14ac:dyDescent="0.3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433</v>
      </c>
      <c r="N89" s="50">
        <v>362</v>
      </c>
    </row>
    <row r="90" spans="1:14" x14ac:dyDescent="0.3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434</v>
      </c>
      <c r="N90" s="50">
        <v>724</v>
      </c>
    </row>
    <row r="91" spans="1:14" x14ac:dyDescent="0.3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435</v>
      </c>
      <c r="N91" s="50">
        <v>1448</v>
      </c>
    </row>
    <row r="92" spans="1:14" x14ac:dyDescent="0.3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436</v>
      </c>
      <c r="N92" s="50">
        <v>2896</v>
      </c>
    </row>
    <row r="93" spans="1:14" x14ac:dyDescent="0.3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437</v>
      </c>
      <c r="N93" s="50">
        <v>5792</v>
      </c>
    </row>
    <row r="94" spans="1:14" x14ac:dyDescent="0.3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438</v>
      </c>
      <c r="N94" s="50">
        <v>11584</v>
      </c>
    </row>
    <row r="95" spans="1:14" x14ac:dyDescent="0.3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439</v>
      </c>
      <c r="N95" s="50">
        <v>23168</v>
      </c>
    </row>
    <row r="96" spans="1:14" x14ac:dyDescent="0.3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440</v>
      </c>
      <c r="N96" s="50">
        <v>46336</v>
      </c>
    </row>
    <row r="97" spans="1:14" x14ac:dyDescent="0.3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441</v>
      </c>
      <c r="N97" s="50">
        <v>92672</v>
      </c>
    </row>
    <row r="98" spans="1:14" x14ac:dyDescent="0.3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442</v>
      </c>
      <c r="N98" s="50">
        <v>185344</v>
      </c>
    </row>
    <row r="99" spans="1:14" x14ac:dyDescent="0.3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443</v>
      </c>
      <c r="N99" s="50">
        <v>370688</v>
      </c>
    </row>
    <row r="100" spans="1:14" x14ac:dyDescent="0.3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444</v>
      </c>
      <c r="N100" s="50">
        <v>741376</v>
      </c>
    </row>
    <row r="101" spans="1:14" x14ac:dyDescent="0.3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445</v>
      </c>
      <c r="N101" s="50">
        <v>1482752</v>
      </c>
    </row>
    <row r="102" spans="1:14" x14ac:dyDescent="0.3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446</v>
      </c>
      <c r="N102" s="50">
        <v>2965504</v>
      </c>
    </row>
    <row r="103" spans="1:14" x14ac:dyDescent="0.3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11.091266767924131</v>
      </c>
    </row>
    <row r="109" spans="1:14" x14ac:dyDescent="0.35">
      <c r="I109" s="50"/>
      <c r="J109" s="50"/>
      <c r="K109" s="50"/>
      <c r="L109" s="50"/>
      <c r="N109" s="50">
        <f ca="1">C106*D106/E106</f>
        <v>612777.16949857073</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451</v>
      </c>
      <c r="N115" s="50">
        <v>144</v>
      </c>
    </row>
    <row r="116" spans="1:14" x14ac:dyDescent="0.3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452</v>
      </c>
      <c r="N116" s="50">
        <v>280</v>
      </c>
    </row>
    <row r="117" spans="1:14" x14ac:dyDescent="0.3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453</v>
      </c>
      <c r="N117" s="50">
        <v>552</v>
      </c>
    </row>
    <row r="118" spans="1:14" x14ac:dyDescent="0.3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454</v>
      </c>
      <c r="N118" s="50">
        <v>1096</v>
      </c>
    </row>
    <row r="119" spans="1:14" x14ac:dyDescent="0.3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455</v>
      </c>
      <c r="N119" s="50">
        <v>2184</v>
      </c>
    </row>
    <row r="120" spans="1:14" x14ac:dyDescent="0.3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456</v>
      </c>
      <c r="N120" s="50">
        <v>4360</v>
      </c>
    </row>
    <row r="121" spans="1:14" x14ac:dyDescent="0.3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457</v>
      </c>
      <c r="N121" s="50">
        <v>8712</v>
      </c>
    </row>
    <row r="122" spans="1:14" x14ac:dyDescent="0.3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458</v>
      </c>
      <c r="N122" s="50">
        <v>17416</v>
      </c>
    </row>
    <row r="123" spans="1:14" x14ac:dyDescent="0.3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459</v>
      </c>
      <c r="N123" s="50">
        <v>34824</v>
      </c>
    </row>
    <row r="124" spans="1:14" x14ac:dyDescent="0.3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460</v>
      </c>
      <c r="N124" s="50">
        <v>69640</v>
      </c>
    </row>
    <row r="125" spans="1:14" x14ac:dyDescent="0.3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461</v>
      </c>
      <c r="N125" s="50">
        <v>139272</v>
      </c>
    </row>
    <row r="126" spans="1:14" x14ac:dyDescent="0.3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462</v>
      </c>
      <c r="N126" s="50">
        <v>278536</v>
      </c>
    </row>
    <row r="127" spans="1:14" x14ac:dyDescent="0.3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465</v>
      </c>
      <c r="N142" s="50">
        <v>17408</v>
      </c>
    </row>
    <row r="143" spans="1:14" x14ac:dyDescent="0.3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466</v>
      </c>
      <c r="N143" s="50">
        <v>25600</v>
      </c>
    </row>
    <row r="144" spans="1:14" x14ac:dyDescent="0.3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467</v>
      </c>
      <c r="N144" s="50">
        <v>41984</v>
      </c>
    </row>
    <row r="145" spans="1:14" x14ac:dyDescent="0.3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468</v>
      </c>
      <c r="N145" s="50">
        <v>74752</v>
      </c>
    </row>
    <row r="146" spans="1:14" x14ac:dyDescent="0.3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469</v>
      </c>
      <c r="N146" s="50">
        <v>140288</v>
      </c>
    </row>
    <row r="147" spans="1:14" x14ac:dyDescent="0.3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470</v>
      </c>
      <c r="N147" s="50">
        <v>271360</v>
      </c>
    </row>
    <row r="148" spans="1:14" x14ac:dyDescent="0.3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471</v>
      </c>
      <c r="N148" s="50">
        <v>533504</v>
      </c>
    </row>
    <row r="149" spans="1:14" x14ac:dyDescent="0.3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472</v>
      </c>
      <c r="N149" s="50">
        <v>1057792</v>
      </c>
    </row>
    <row r="150" spans="1:14" x14ac:dyDescent="0.3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473</v>
      </c>
      <c r="N150" s="50">
        <v>2106368</v>
      </c>
    </row>
    <row r="151" spans="1:14" x14ac:dyDescent="0.3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474</v>
      </c>
      <c r="N151" s="50">
        <v>4203520</v>
      </c>
    </row>
    <row r="152" spans="1:14" x14ac:dyDescent="0.3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475</v>
      </c>
      <c r="N152" s="50">
        <v>8397824</v>
      </c>
    </row>
    <row r="153" spans="1:14" x14ac:dyDescent="0.3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476</v>
      </c>
      <c r="N153" s="50">
        <v>16786432</v>
      </c>
    </row>
    <row r="154" spans="1:14" x14ac:dyDescent="0.3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477</v>
      </c>
      <c r="N154" s="50">
        <v>33563648</v>
      </c>
    </row>
    <row r="155" spans="1:14" x14ac:dyDescent="0.3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478</v>
      </c>
      <c r="N155" s="50">
        <v>67118080</v>
      </c>
    </row>
    <row r="156" spans="1:14" x14ac:dyDescent="0.3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48.344465311664962</v>
      </c>
    </row>
    <row r="159" spans="1:14" x14ac:dyDescent="0.35">
      <c r="I159" s="50"/>
      <c r="J159" s="50"/>
      <c r="K159" s="50"/>
      <c r="L159" s="50"/>
      <c r="N159" s="50">
        <f ca="1">C156*D156/E156</f>
        <v>2950.509398717737</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480</v>
      </c>
      <c r="N169" s="50">
        <v>66560</v>
      </c>
    </row>
    <row r="170" spans="1:14" x14ac:dyDescent="0.3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481</v>
      </c>
      <c r="N170" s="50">
        <v>74752</v>
      </c>
    </row>
    <row r="171" spans="1:14" x14ac:dyDescent="0.3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482</v>
      </c>
      <c r="N171" s="50">
        <v>91136</v>
      </c>
    </row>
    <row r="172" spans="1:14" x14ac:dyDescent="0.3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483</v>
      </c>
      <c r="N172" s="50">
        <v>123904</v>
      </c>
    </row>
    <row r="173" spans="1:14" x14ac:dyDescent="0.3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484</v>
      </c>
      <c r="N173" s="50">
        <v>189440</v>
      </c>
    </row>
    <row r="174" spans="1:14" x14ac:dyDescent="0.3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485</v>
      </c>
      <c r="N174" s="50">
        <v>320512</v>
      </c>
    </row>
    <row r="175" spans="1:14" x14ac:dyDescent="0.3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486</v>
      </c>
      <c r="N175" s="50">
        <v>582656</v>
      </c>
    </row>
    <row r="176" spans="1:14" x14ac:dyDescent="0.3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487</v>
      </c>
      <c r="N176" s="50">
        <v>1106944</v>
      </c>
    </row>
    <row r="177" spans="1:14" x14ac:dyDescent="0.3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488</v>
      </c>
      <c r="N177" s="50">
        <v>2155520</v>
      </c>
    </row>
    <row r="178" spans="1:14" x14ac:dyDescent="0.3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489</v>
      </c>
      <c r="N178" s="50">
        <v>4252672</v>
      </c>
    </row>
    <row r="179" spans="1:14" x14ac:dyDescent="0.3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490</v>
      </c>
      <c r="N179" s="50">
        <v>8446976</v>
      </c>
    </row>
    <row r="180" spans="1:14" x14ac:dyDescent="0.3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491</v>
      </c>
      <c r="N180" s="50">
        <v>16835584</v>
      </c>
    </row>
    <row r="181" spans="1:14" x14ac:dyDescent="0.3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492</v>
      </c>
      <c r="N181" s="50">
        <v>33612800</v>
      </c>
    </row>
    <row r="182" spans="1:14" x14ac:dyDescent="0.3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493</v>
      </c>
      <c r="N182" s="50">
        <v>67167232</v>
      </c>
    </row>
    <row r="183" spans="1:14" x14ac:dyDescent="0.3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08984375" defaultRowHeight="14.5" x14ac:dyDescent="0.35"/>
  <cols>
    <col min="1" max="1" width="4.54296875" customWidth="1"/>
    <col min="2" max="2" width="27.08984375" bestFit="1" customWidth="1"/>
    <col min="3" max="3" width="7" bestFit="1" customWidth="1"/>
    <col min="4" max="5" width="7.08984375" bestFit="1" customWidth="1"/>
    <col min="6" max="6" width="7.90625" bestFit="1" customWidth="1"/>
    <col min="7" max="7" width="10.54296875" customWidth="1"/>
    <col min="8" max="8" width="28" bestFit="1" customWidth="1"/>
    <col min="9" max="11" width="14.08984375" bestFit="1" customWidth="1"/>
    <col min="12" max="13" width="10.54296875" customWidth="1"/>
    <col min="14" max="14" width="23.08984375" bestFit="1" customWidth="1"/>
  </cols>
  <sheetData>
    <row r="1" spans="2:13" ht="28.5" x14ac:dyDescent="0.65">
      <c r="B1" s="1" t="s">
        <v>311</v>
      </c>
    </row>
    <row r="2" spans="2:13" x14ac:dyDescent="0.35">
      <c r="K2" s="35" t="s">
        <v>281</v>
      </c>
      <c r="L2" s="14" t="s">
        <v>283</v>
      </c>
    </row>
    <row r="3" spans="2:13" x14ac:dyDescent="0.35">
      <c r="B3" s="14" t="s">
        <v>310</v>
      </c>
      <c r="K3" s="35" t="s">
        <v>284</v>
      </c>
      <c r="L3" s="14" t="s">
        <v>296</v>
      </c>
    </row>
    <row r="4" spans="2:13" x14ac:dyDescent="0.35">
      <c r="B4" s="14" t="s">
        <v>541</v>
      </c>
      <c r="F4" s="14"/>
      <c r="G4" s="14"/>
      <c r="H4" s="14"/>
      <c r="I4" s="14"/>
      <c r="K4" s="46" t="s">
        <v>282</v>
      </c>
      <c r="L4" s="14" t="s">
        <v>297</v>
      </c>
    </row>
    <row r="5" spans="2:13" x14ac:dyDescent="0.35">
      <c r="B5" s="45" t="s">
        <v>309</v>
      </c>
      <c r="F5" s="14"/>
      <c r="G5" s="14"/>
      <c r="H5" s="14"/>
      <c r="I5" s="14"/>
      <c r="K5" s="46" t="s">
        <v>295</v>
      </c>
      <c r="L5" s="14" t="s">
        <v>287</v>
      </c>
    </row>
    <row r="6" spans="2:13" x14ac:dyDescent="0.35">
      <c r="F6" s="14"/>
      <c r="G6" s="14"/>
      <c r="H6" s="14"/>
      <c r="I6" s="14"/>
      <c r="K6" s="46" t="s">
        <v>294</v>
      </c>
      <c r="L6" t="str">
        <f ca="1">L4&amp;"("&amp;L5&amp;")?"</f>
        <v>T[0-2][0-9]:[0-5][0-9]:[0-5][0-9](\.[0-9]+)?</v>
      </c>
    </row>
    <row r="7" spans="2:13" x14ac:dyDescent="0.35">
      <c r="K7" s="35" t="s">
        <v>307</v>
      </c>
      <c r="L7" s="14" t="s">
        <v>304</v>
      </c>
    </row>
    <row r="8" spans="2:13" x14ac:dyDescent="0.35">
      <c r="F8" s="14"/>
      <c r="G8" s="14"/>
      <c r="H8" s="14"/>
      <c r="I8" s="14"/>
      <c r="K8" s="46" t="s">
        <v>312</v>
      </c>
      <c r="L8" t="str">
        <f ca="1">L6&amp;"("&amp;L7&amp;")?"</f>
        <v>T[0-2][0-9]:[0-5][0-9]:[0-5][0-9](\.[0-9]+)?((Z|((\+|\-)[0-2][0-9]:[0-5][0-9])))?</v>
      </c>
    </row>
    <row r="9" spans="2:13" x14ac:dyDescent="0.35">
      <c r="F9" s="44"/>
      <c r="G9" s="44"/>
      <c r="H9" s="44"/>
      <c r="I9" s="44"/>
      <c r="K9" s="46" t="s">
        <v>308</v>
      </c>
      <c r="L9" t="str">
        <f ca="1">L6&amp;L7</f>
        <v>T[0-2][0-9]:[0-5][0-9]:[0-5][0-9](\.[0-9]+)?(Z|((\+|\-)[0-2][0-9]:[0-5][0-9]))</v>
      </c>
    </row>
    <row r="10" spans="2:13" x14ac:dyDescent="0.35">
      <c r="F10" s="14"/>
      <c r="G10" s="14"/>
      <c r="H10" s="14"/>
      <c r="I10" s="14"/>
      <c r="K10" s="35" t="s">
        <v>285</v>
      </c>
      <c r="L10" t="s">
        <v>286</v>
      </c>
    </row>
    <row r="11" spans="2:13" x14ac:dyDescent="0.35">
      <c r="B11" t="s">
        <v>289</v>
      </c>
      <c r="F11" s="14"/>
      <c r="G11" s="14"/>
      <c r="H11" s="14"/>
      <c r="I11" s="14"/>
      <c r="K11" s="46" t="s">
        <v>313</v>
      </c>
      <c r="L11" s="49" t="str">
        <f ca="1">L2&amp;L3&amp;L10</f>
        <v>^[0-9][0-9][0-9][0-9]\-[[0-1][0-9]\-[0-3][0-9]$</v>
      </c>
    </row>
    <row r="12" spans="2:13" x14ac:dyDescent="0.35">
      <c r="B12" s="60" t="str" cm="1">
        <f t="array" aca="1" ref="B12" ca="1">TestFolder()&amp;"\test_good_ISO8601.csv"</f>
        <v>C:\Projects\VBA-CSV\testfiles\\test_good_ISO8601.csv</v>
      </c>
      <c r="K12" s="46" t="s">
        <v>314</v>
      </c>
      <c r="L12" s="49" t="str">
        <f ca="1">L2&amp;L3&amp;"("&amp;L6&amp;")?"&amp;L10</f>
        <v>^[0-9][0-9][0-9][0-9]\-[[0-1][0-9]\-[0-3][0-9](T[0-2][0-9]:[0-5][0-9]:[0-5][0-9](\.[0-9]+)?)?$</v>
      </c>
    </row>
    <row r="13" spans="2:13" x14ac:dyDescent="0.35">
      <c r="B13" t="s">
        <v>290</v>
      </c>
      <c r="K13" s="46" t="s">
        <v>315</v>
      </c>
      <c r="L13" s="49" t="str">
        <f ca="1">L2&amp;L3&amp;"("&amp;L9&amp;")?"&amp;L10</f>
        <v>^[0-9][0-9][0-9][0-9]\-[[0-1][0-9]\-[0-3][0-9](T[0-2][0-9]:[0-5][0-9]:[0-5][0-9](\.[0-9]+)?(Z|((\+|\-)[0-2][0-9]:[0-5][0-9])))?$</v>
      </c>
    </row>
    <row r="14" spans="2:13" x14ac:dyDescent="0.35">
      <c r="B14" s="60" t="str" cm="1">
        <f t="array" aca="1" ref="B14" ca="1">TestFolder()&amp;"\test_bad_ISO8601.csv"</f>
        <v>C:\Projects\VBA-CSV\testfiles\\test_bad_ISO8601.csv</v>
      </c>
      <c r="K14" s="46" t="s">
        <v>316</v>
      </c>
      <c r="L14" s="49" t="str">
        <f ca="1">L2&amp;L3&amp;"("&amp;L8&amp;")?"&amp;L10</f>
        <v>^[0-9][0-9][0-9][0-9]\-[[0-1][0-9]\-[0-3][0-9](T[0-2][0-9]:[0-5][0-9]:[0-5][0-9](\.[0-9]+)?((Z|((\+|\-)[0-2][0-9]:[0-5][0-9])))?)?$</v>
      </c>
    </row>
    <row r="15" spans="2:13" x14ac:dyDescent="0.35">
      <c r="E15" s="44"/>
    </row>
    <row r="16" spans="2:13" x14ac:dyDescent="0.3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3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3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3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6" priority="43" operator="equal">
      <formula>FALSE</formula>
    </cfRule>
    <cfRule type="cellIs" dxfId="35" priority="44" operator="equal">
      <formula>TRUE</formula>
    </cfRule>
  </conditionalFormatting>
  <conditionalFormatting sqref="I17:I161">
    <cfRule type="cellIs" dxfId="34" priority="41" operator="equal">
      <formula>FALSE</formula>
    </cfRule>
    <cfRule type="cellIs" dxfId="33" priority="42" operator="equal">
      <formula>TRUE</formula>
    </cfRule>
  </conditionalFormatting>
  <conditionalFormatting sqref="D17:D153">
    <cfRule type="cellIs" dxfId="32" priority="39" operator="equal">
      <formula>FALSE</formula>
    </cfRule>
    <cfRule type="cellIs" dxfId="31" priority="40" operator="equal">
      <formula>TRUE</formula>
    </cfRule>
  </conditionalFormatting>
  <conditionalFormatting sqref="F17:F153">
    <cfRule type="cellIs" dxfId="30" priority="19" operator="equal">
      <formula>FALSE</formula>
    </cfRule>
    <cfRule type="cellIs" dxfId="29" priority="20" operator="equal">
      <formula>TRUE</formula>
    </cfRule>
  </conditionalFormatting>
  <conditionalFormatting sqref="I162:I166">
    <cfRule type="cellIs" dxfId="28" priority="35" operator="equal">
      <formula>FALSE</formula>
    </cfRule>
    <cfRule type="cellIs" dxfId="27" priority="36" operator="equal">
      <formula>TRUE</formula>
    </cfRule>
  </conditionalFormatting>
  <conditionalFormatting sqref="J162:J166">
    <cfRule type="cellIs" dxfId="26" priority="15" operator="equal">
      <formula>FALSE</formula>
    </cfRule>
    <cfRule type="cellIs" dxfId="25" priority="16" operator="equal">
      <formula>TRUE</formula>
    </cfRule>
  </conditionalFormatting>
  <conditionalFormatting sqref="E17:E153">
    <cfRule type="cellIs" dxfId="24" priority="31" operator="equal">
      <formula>FALSE</formula>
    </cfRule>
    <cfRule type="cellIs" dxfId="23" priority="32" operator="equal">
      <formula>TRUE</formula>
    </cfRule>
  </conditionalFormatting>
  <conditionalFormatting sqref="J17:J161">
    <cfRule type="cellIs" dxfId="22" priority="17" operator="equal">
      <formula>FALSE</formula>
    </cfRule>
    <cfRule type="cellIs" dxfId="21" priority="18" operator="equal">
      <formula>TRUE</formula>
    </cfRule>
  </conditionalFormatting>
  <conditionalFormatting sqref="I167:I171">
    <cfRule type="cellIs" dxfId="20" priority="25" operator="equal">
      <formula>FALSE</formula>
    </cfRule>
    <cfRule type="cellIs" dxfId="19" priority="26" operator="equal">
      <formula>TRUE</formula>
    </cfRule>
  </conditionalFormatting>
  <conditionalFormatting sqref="L17:L161">
    <cfRule type="cellIs" dxfId="18" priority="5" operator="equal">
      <formula>FALSE</formula>
    </cfRule>
    <cfRule type="cellIs" dxfId="17" priority="6" operator="equal">
      <formula>TRUE</formula>
    </cfRule>
  </conditionalFormatting>
  <conditionalFormatting sqref="K162:K166">
    <cfRule type="cellIs" dxfId="16" priority="9" operator="equal">
      <formula>FALSE</formula>
    </cfRule>
    <cfRule type="cellIs" dxfId="15" priority="10" operator="equal">
      <formula>TRUE</formula>
    </cfRule>
  </conditionalFormatting>
  <conditionalFormatting sqref="J167:J171">
    <cfRule type="cellIs" dxfId="14" priority="13" operator="equal">
      <formula>FALSE</formula>
    </cfRule>
    <cfRule type="cellIs" dxfId="13" priority="14" operator="equal">
      <formula>TRUE</formula>
    </cfRule>
  </conditionalFormatting>
  <conditionalFormatting sqref="K17:K161">
    <cfRule type="cellIs" dxfId="12" priority="11" operator="equal">
      <formula>FALSE</formula>
    </cfRule>
    <cfRule type="cellIs" dxfId="11" priority="12" operator="equal">
      <formula>TRUE</formula>
    </cfRule>
  </conditionalFormatting>
  <conditionalFormatting sqref="K167:K171">
    <cfRule type="cellIs" dxfId="10" priority="7" operator="equal">
      <formula>FALSE</formula>
    </cfRule>
    <cfRule type="cellIs" dxfId="9" priority="8" operator="equal">
      <formula>TRUE</formula>
    </cfRule>
  </conditionalFormatting>
  <conditionalFormatting sqref="L162:L166">
    <cfRule type="cellIs" dxfId="8" priority="3" operator="equal">
      <formula>FALSE</formula>
    </cfRule>
    <cfRule type="cellIs" dxfId="7" priority="4" operator="equal">
      <formula>TRUE</formula>
    </cfRule>
  </conditionalFormatting>
  <conditionalFormatting sqref="L167:L171">
    <cfRule type="cellIs" dxfId="6" priority="1" operator="equal">
      <formula>FALSE</formula>
    </cfRule>
    <cfRule type="cellIs" dxfId="5"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08984375" defaultRowHeight="14.5" x14ac:dyDescent="0.35"/>
  <cols>
    <col min="2" max="2" width="27.08984375" bestFit="1" customWidth="1"/>
    <col min="3" max="3" width="7.08984375" bestFit="1" customWidth="1"/>
    <col min="4" max="4" width="6.08984375" bestFit="1" customWidth="1"/>
    <col min="5" max="5" width="11.90625" bestFit="1" customWidth="1"/>
    <col min="6" max="6" width="12.453125" bestFit="1" customWidth="1"/>
  </cols>
  <sheetData>
    <row r="1" spans="1:6" x14ac:dyDescent="0.35">
      <c r="A1" s="3" t="s">
        <v>1</v>
      </c>
      <c r="B1" s="14" t="s">
        <v>544</v>
      </c>
    </row>
    <row r="2" spans="1:6" x14ac:dyDescent="0.35">
      <c r="B2" s="14"/>
    </row>
    <row r="3" spans="1:6" x14ac:dyDescent="0.35">
      <c r="A3" s="3" t="s">
        <v>621</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08984375" defaultRowHeight="14.5" x14ac:dyDescent="0.35"/>
  <cols>
    <col min="1" max="1" width="5.1796875" bestFit="1" customWidth="1"/>
    <col min="2" max="2" width="5.36328125" bestFit="1" customWidth="1"/>
    <col min="3" max="3" width="11.089843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36328125" bestFit="1" customWidth="1"/>
    <col min="11" max="11" width="5.36328125" bestFit="1" customWidth="1"/>
    <col min="12" max="12" width="11.08984375" bestFit="1" customWidth="1"/>
    <col min="13" max="13" width="8.54296875" bestFit="1" customWidth="1"/>
  </cols>
  <sheetData>
    <row r="1" spans="1:16" x14ac:dyDescent="0.35">
      <c r="A1" s="72" t="s">
        <v>619</v>
      </c>
      <c r="B1" s="68"/>
      <c r="C1" s="68"/>
      <c r="D1" s="68"/>
      <c r="E1" s="68"/>
      <c r="F1" s="72" t="s">
        <v>620</v>
      </c>
      <c r="G1" s="68"/>
      <c r="H1" s="73" t="s">
        <v>623</v>
      </c>
      <c r="I1" s="68"/>
      <c r="J1" s="72" t="s">
        <v>621</v>
      </c>
      <c r="K1" s="68"/>
      <c r="L1" s="68"/>
      <c r="M1" s="68"/>
      <c r="N1" s="12"/>
      <c r="O1" s="12"/>
      <c r="P1" s="12"/>
    </row>
    <row r="2" spans="1:16" ht="29" x14ac:dyDescent="0.35">
      <c r="A2" s="68" t="s">
        <v>624</v>
      </c>
      <c r="B2" s="68" t="s">
        <v>628</v>
      </c>
      <c r="C2" s="71" t="s">
        <v>616</v>
      </c>
      <c r="D2" s="71" t="s">
        <v>617</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35">
      <c r="A3" s="68" cm="1">
        <f t="array" aca="1" ref="A3:A8" ca="1">_xlfn.SEQUENCE(6)</f>
        <v>1</v>
      </c>
      <c r="B3" s="68" t="b" cm="1">
        <f t="array" aca="1" ref="B3:B8" ca="1">MOD(_xlfn.ANCHORARRAY(A3),2)=0</f>
        <v>0</v>
      </c>
      <c r="C3" s="71" cm="1">
        <f t="array" aca="1" ref="C3:C8" ca="1">TODAY()+_xlfn.ANCHORARRAY(A3)</f>
        <v>44502</v>
      </c>
      <c r="D3" s="68" t="s">
        <v>618</v>
      </c>
      <c r="E3" s="71"/>
      <c r="F3" s="68"/>
      <c r="G3" s="68"/>
      <c r="H3" s="68" t="str">
        <f ca="1"/>
        <v>1,False,2021-11-02,"Text"</v>
      </c>
      <c r="I3" s="68"/>
      <c r="J3" s="68">
        <f ca="1"/>
        <v>1</v>
      </c>
      <c r="K3" s="68" t="b">
        <f ca="1"/>
        <v>0</v>
      </c>
      <c r="L3" s="71">
        <f ca="1"/>
        <v>44502</v>
      </c>
      <c r="M3" s="68" t="str">
        <f ca="1"/>
        <v>Text</v>
      </c>
      <c r="N3" s="12"/>
      <c r="O3" s="12"/>
      <c r="P3" s="12"/>
    </row>
    <row r="4" spans="1:16" ht="29" x14ac:dyDescent="0.35">
      <c r="A4" s="68">
        <f ca="1"/>
        <v>2</v>
      </c>
      <c r="B4" s="68" t="b">
        <f ca="1"/>
        <v>1</v>
      </c>
      <c r="C4" s="71">
        <f ca="1"/>
        <v>44503</v>
      </c>
      <c r="D4" s="13" t="s">
        <v>630</v>
      </c>
      <c r="E4" s="71"/>
      <c r="F4" s="68"/>
      <c r="G4" s="68"/>
      <c r="H4" s="68" t="str">
        <f ca="1"/>
        <v>2,True,2021-11-03,"A, comma"</v>
      </c>
      <c r="I4" s="68"/>
      <c r="J4" s="68">
        <f ca="1"/>
        <v>2</v>
      </c>
      <c r="K4" s="68" t="b">
        <f ca="1"/>
        <v>1</v>
      </c>
      <c r="L4" s="71">
        <f ca="1"/>
        <v>44503</v>
      </c>
      <c r="M4" s="68" t="str">
        <f ca="1"/>
        <v>A, comma</v>
      </c>
      <c r="N4" s="12"/>
      <c r="O4" s="12"/>
      <c r="P4" s="12"/>
    </row>
    <row r="5" spans="1:16" ht="29" x14ac:dyDescent="0.35">
      <c r="A5" s="68">
        <f ca="1"/>
        <v>3</v>
      </c>
      <c r="B5" s="68" t="b">
        <f ca="1"/>
        <v>0</v>
      </c>
      <c r="C5" s="71">
        <f ca="1"/>
        <v>44504</v>
      </c>
      <c r="D5" s="68" t="s">
        <v>632</v>
      </c>
      <c r="E5" s="71"/>
      <c r="F5" s="68"/>
      <c r="G5" s="68"/>
      <c r="H5" s="68" t="str">
        <f ca="1"/>
        <v>3,False,2021-11-04,"A</v>
      </c>
      <c r="I5" s="68"/>
      <c r="J5" s="68">
        <f ca="1"/>
        <v>3</v>
      </c>
      <c r="K5" s="68" t="b">
        <f ca="1"/>
        <v>0</v>
      </c>
      <c r="L5" s="71">
        <f ca="1"/>
        <v>44504</v>
      </c>
      <c r="M5" s="68" t="str">
        <f ca="1"/>
        <v>A
LF</v>
      </c>
      <c r="N5" s="12"/>
      <c r="O5" s="12"/>
      <c r="P5" s="12"/>
    </row>
    <row r="6" spans="1:16" x14ac:dyDescent="0.3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x14ac:dyDescent="0.35">
      <c r="A7" s="68">
        <f ca="1"/>
        <v>5</v>
      </c>
      <c r="B7" s="68" t="b">
        <f ca="1"/>
        <v>0</v>
      </c>
      <c r="C7" s="71">
        <f ca="1"/>
        <v>44506</v>
      </c>
      <c r="D7" s="13" t="s">
        <v>631</v>
      </c>
      <c r="E7" s="71"/>
      <c r="F7" s="68"/>
      <c r="G7" s="68"/>
      <c r="H7" s="68" t="str">
        <f ca="1"/>
        <v>4,True,2021-11-05,"A</v>
      </c>
      <c r="I7" s="68"/>
      <c r="J7" s="68">
        <f ca="1"/>
        <v>5</v>
      </c>
      <c r="K7" s="68" t="b">
        <f ca="1"/>
        <v>0</v>
      </c>
      <c r="L7" s="71">
        <f ca="1"/>
        <v>44506</v>
      </c>
      <c r="M7" s="68" t="str">
        <f ca="1"/>
        <v>"Quotes"</v>
      </c>
      <c r="N7" s="12"/>
      <c r="O7" s="12"/>
      <c r="P7" s="12"/>
    </row>
    <row r="8" spans="1:16" x14ac:dyDescent="0.35">
      <c r="A8" s="68">
        <f ca="1"/>
        <v>6</v>
      </c>
      <c r="B8" s="68" t="b">
        <f ca="1"/>
        <v>1</v>
      </c>
      <c r="C8" s="71">
        <f ca="1"/>
        <v>44507</v>
      </c>
      <c r="D8" s="68" t="s">
        <v>618</v>
      </c>
      <c r="E8" s="71"/>
      <c r="F8" s="68"/>
      <c r="G8" s="68"/>
      <c r="H8" s="68" t="str">
        <f ca="1"/>
        <v xml:space="preserve"> CR"</v>
      </c>
      <c r="I8" s="68"/>
      <c r="J8" s="68">
        <f ca="1"/>
        <v>6</v>
      </c>
      <c r="K8" s="68" t="b">
        <f ca="1"/>
        <v>1</v>
      </c>
      <c r="L8" s="71">
        <f ca="1"/>
        <v>44507</v>
      </c>
      <c r="M8" s="68" t="str">
        <f ca="1"/>
        <v>Text</v>
      </c>
      <c r="N8" s="12"/>
      <c r="O8" s="12"/>
      <c r="P8" s="12"/>
    </row>
    <row r="9" spans="1:16" ht="29" x14ac:dyDescent="0.35">
      <c r="A9" s="68"/>
      <c r="B9" s="68"/>
      <c r="C9" s="71"/>
      <c r="D9" s="74"/>
      <c r="E9" s="71"/>
      <c r="F9" s="68"/>
      <c r="G9" s="68"/>
      <c r="H9" s="68" t="str">
        <f ca="1"/>
        <v>5,False,2021-11-06,"""Quotes"""</v>
      </c>
      <c r="I9" s="68"/>
      <c r="J9" s="68"/>
      <c r="K9" s="68"/>
      <c r="L9" s="71"/>
      <c r="M9" s="68"/>
      <c r="N9" s="12"/>
      <c r="O9" s="12"/>
      <c r="P9" s="12"/>
    </row>
    <row r="10" spans="1:16" x14ac:dyDescent="0.35">
      <c r="A10" s="68"/>
      <c r="B10" s="68"/>
      <c r="C10" s="71"/>
      <c r="D10" s="74"/>
      <c r="E10" s="71"/>
      <c r="F10" s="68"/>
      <c r="G10" s="68"/>
      <c r="H10" s="68" t="str">
        <f ca="1"/>
        <v>6,True,2021-11-07,"Text"</v>
      </c>
      <c r="I10" s="68"/>
      <c r="J10" s="68"/>
      <c r="K10" s="68"/>
      <c r="L10" s="71"/>
      <c r="M10" s="68"/>
      <c r="N10" s="12"/>
      <c r="O10" s="12"/>
      <c r="P10" s="12"/>
    </row>
    <row r="11" spans="1:16" x14ac:dyDescent="0.35">
      <c r="A11" s="12"/>
      <c r="B11" s="12"/>
      <c r="C11" s="67"/>
      <c r="D11" s="69"/>
      <c r="E11" s="67"/>
      <c r="F11" s="12"/>
      <c r="G11" s="12"/>
      <c r="H11" s="12"/>
      <c r="I11" s="12"/>
      <c r="J11" s="12"/>
      <c r="K11" s="12"/>
      <c r="L11" s="67"/>
      <c r="M11" s="68"/>
      <c r="N11" s="12"/>
      <c r="O11" s="12"/>
      <c r="P11" s="12"/>
    </row>
    <row r="12" spans="1:16" x14ac:dyDescent="0.35">
      <c r="A12" s="12"/>
      <c r="B12" s="12"/>
      <c r="C12" s="67"/>
      <c r="D12" s="70"/>
      <c r="E12" s="12"/>
      <c r="F12" s="12"/>
      <c r="G12" s="12"/>
      <c r="H12" s="12"/>
      <c r="I12" s="12"/>
      <c r="J12" s="12"/>
      <c r="K12" s="12"/>
      <c r="L12" s="67"/>
      <c r="M12" s="68"/>
      <c r="N12" s="12"/>
      <c r="O12" s="12"/>
      <c r="P12" s="12"/>
    </row>
    <row r="13" spans="1:16" x14ac:dyDescent="0.35">
      <c r="A13" s="12"/>
      <c r="B13" s="12"/>
      <c r="C13" s="12"/>
      <c r="D13" s="70"/>
      <c r="E13" s="12"/>
      <c r="F13" s="12"/>
      <c r="G13" s="12"/>
      <c r="H13" s="12"/>
      <c r="I13" s="12"/>
      <c r="J13" s="12"/>
      <c r="K13" s="12"/>
      <c r="L13" s="12"/>
      <c r="M13" s="12"/>
      <c r="N13" s="12"/>
      <c r="O13" s="12"/>
      <c r="P13" s="12"/>
    </row>
    <row r="17" spans="8:8" x14ac:dyDescent="0.35">
      <c r="H17" s="56"/>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08984375" defaultRowHeight="14.5" x14ac:dyDescent="0.35"/>
  <cols>
    <col min="1" max="1" width="6.08984375" bestFit="1" customWidth="1"/>
    <col min="2" max="2" width="10.90625" bestFit="1" customWidth="1"/>
    <col min="3" max="3" width="11.08984375" bestFit="1" customWidth="1"/>
    <col min="4" max="4" width="10.90625" bestFit="1" customWidth="1"/>
  </cols>
  <sheetData>
    <row r="1" spans="1:4" x14ac:dyDescent="0.35">
      <c r="A1" s="72" t="s">
        <v>619</v>
      </c>
      <c r="B1" s="68"/>
      <c r="C1" s="68"/>
      <c r="D1" s="68"/>
    </row>
    <row r="2" spans="1:4" x14ac:dyDescent="0.35">
      <c r="A2" s="68" t="s">
        <v>624</v>
      </c>
      <c r="B2" s="68" t="s">
        <v>628</v>
      </c>
      <c r="C2" s="71" t="s">
        <v>616</v>
      </c>
      <c r="D2" s="71" t="s">
        <v>617</v>
      </c>
    </row>
    <row r="3" spans="1:4" x14ac:dyDescent="0.35">
      <c r="A3" s="68" cm="1">
        <f t="array" aca="1" ref="A3:A7" ca="1">_xlfn.SEQUENCE(5)</f>
        <v>1</v>
      </c>
      <c r="B3" s="68" t="b" cm="1">
        <f t="array" aca="1" ref="B3:B7" ca="1">MOD(_xlfn.ANCHORARRAY(A3),2)=0</f>
        <v>0</v>
      </c>
      <c r="C3" s="71" cm="1">
        <f t="array" aca="1" ref="C3:C7" ca="1">TODAY()+_xlfn.ANCHORARRAY(A3)</f>
        <v>44502</v>
      </c>
      <c r="D3" s="68" t="s">
        <v>618</v>
      </c>
    </row>
    <row r="4" spans="1:4" x14ac:dyDescent="0.35">
      <c r="A4" s="68">
        <f ca="1"/>
        <v>2</v>
      </c>
      <c r="B4" s="68" t="b">
        <f ca="1"/>
        <v>1</v>
      </c>
      <c r="C4" s="71">
        <f ca="1"/>
        <v>44503</v>
      </c>
      <c r="D4" s="13" t="s">
        <v>630</v>
      </c>
    </row>
    <row r="5" spans="1:4" ht="29" x14ac:dyDescent="0.35">
      <c r="A5" s="68">
        <f ca="1"/>
        <v>3</v>
      </c>
      <c r="B5" s="68" t="b">
        <f ca="1"/>
        <v>0</v>
      </c>
      <c r="C5" s="71">
        <f ca="1"/>
        <v>44504</v>
      </c>
      <c r="D5" s="68" t="s">
        <v>632</v>
      </c>
    </row>
    <row r="6" spans="1:4" x14ac:dyDescent="0.35">
      <c r="A6" s="68">
        <f ca="1"/>
        <v>4</v>
      </c>
      <c r="B6" s="68" t="b">
        <f ca="1"/>
        <v>1</v>
      </c>
      <c r="C6" s="71">
        <f ca="1"/>
        <v>44505</v>
      </c>
      <c r="D6" s="68" t="str">
        <f ca="1">"A"&amp;CHAR(13)&amp;" CR"</f>
        <v>A_x000D_ CR</v>
      </c>
    </row>
    <row r="7" spans="1:4" x14ac:dyDescent="0.35">
      <c r="A7" s="68">
        <f ca="1"/>
        <v>5</v>
      </c>
      <c r="B7" s="68" t="b">
        <f ca="1"/>
        <v>0</v>
      </c>
      <c r="C7" s="71">
        <f ca="1"/>
        <v>44506</v>
      </c>
      <c r="D7" s="13" t="s">
        <v>631</v>
      </c>
    </row>
    <row r="9" spans="1:4" x14ac:dyDescent="0.35">
      <c r="A9" s="75" t="s">
        <v>620</v>
      </c>
    </row>
    <row r="10" spans="1:4" x14ac:dyDescent="0.35">
      <c r="A10" t="str" cm="1">
        <f t="array" aca="1" ref="A10" ca="1">CSVWrite(A2:D7,"C:\Temp\Test.csv")</f>
        <v>C:\Temp\Test.csv</v>
      </c>
    </row>
    <row r="12" spans="1:4" x14ac:dyDescent="0.35">
      <c r="A12" s="76" t="s">
        <v>623</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75" t="s">
        <v>621</v>
      </c>
    </row>
    <row r="23" spans="1:7" x14ac:dyDescent="0.35">
      <c r="A23" s="68" t="str" cm="1">
        <f t="array" aca="1" ref="A23:D28" ca="1">CSVRead(A10,TRUE)</f>
        <v>Nums</v>
      </c>
      <c r="B23" s="68" t="str">
        <f ca="1"/>
        <v>Bools</v>
      </c>
      <c r="C23" s="68" t="str">
        <f ca="1"/>
        <v>Dates</v>
      </c>
      <c r="D23" s="68" t="str">
        <f ca="1"/>
        <v>Strings</v>
      </c>
    </row>
    <row r="24" spans="1:7" x14ac:dyDescent="0.35">
      <c r="A24" s="68">
        <f ca="1"/>
        <v>1</v>
      </c>
      <c r="B24" s="68" t="b">
        <f ca="1"/>
        <v>0</v>
      </c>
      <c r="C24" s="71">
        <f ca="1"/>
        <v>44502</v>
      </c>
      <c r="D24" s="68" t="str">
        <f ca="1"/>
        <v>Text</v>
      </c>
      <c r="G24" s="14"/>
    </row>
    <row r="25" spans="1:7" x14ac:dyDescent="0.35">
      <c r="A25" s="68">
        <f ca="1"/>
        <v>2</v>
      </c>
      <c r="B25" s="68" t="b">
        <f ca="1"/>
        <v>1</v>
      </c>
      <c r="C25" s="71">
        <f ca="1"/>
        <v>44503</v>
      </c>
      <c r="D25" s="68" t="str">
        <f ca="1"/>
        <v>A, comma</v>
      </c>
      <c r="F25" s="14"/>
    </row>
    <row r="26" spans="1:7" ht="28.5" customHeight="1" x14ac:dyDescent="0.35">
      <c r="A26" s="68">
        <f ca="1"/>
        <v>3</v>
      </c>
      <c r="B26" s="68" t="b">
        <f ca="1"/>
        <v>0</v>
      </c>
      <c r="C26" s="71">
        <f ca="1"/>
        <v>44504</v>
      </c>
      <c r="D26" s="68" t="str">
        <f ca="1"/>
        <v>A
LF</v>
      </c>
    </row>
    <row r="27" spans="1:7" x14ac:dyDescent="0.35">
      <c r="A27" s="68">
        <f ca="1"/>
        <v>4</v>
      </c>
      <c r="B27" s="68" t="b">
        <f ca="1"/>
        <v>1</v>
      </c>
      <c r="C27" s="71">
        <f ca="1"/>
        <v>44505</v>
      </c>
      <c r="D27" s="68" t="str">
        <f ca="1"/>
        <v>A_x000D_ CR</v>
      </c>
    </row>
    <row r="28" spans="1:7" x14ac:dyDescent="0.35">
      <c r="A28" s="68">
        <f ca="1"/>
        <v>5</v>
      </c>
      <c r="B28" s="68" t="b">
        <f ca="1"/>
        <v>0</v>
      </c>
      <c r="C28" s="71">
        <f ca="1"/>
        <v>44506</v>
      </c>
      <c r="D28" s="68" t="str">
        <f ca="1"/>
        <v>"Quotes"</v>
      </c>
    </row>
    <row r="30" spans="1:7" x14ac:dyDescent="0.35">
      <c r="A30" s="76" t="s">
        <v>633</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08984375" defaultRowHeight="14.5" x14ac:dyDescent="0.35"/>
  <cols>
    <col min="1" max="1" width="4.54296875" customWidth="1"/>
    <col min="3" max="3" width="18.453125" bestFit="1" customWidth="1"/>
    <col min="4" max="4" width="10.81640625" bestFit="1" customWidth="1"/>
    <col min="5" max="5" width="13.453125" bestFit="1" customWidth="1"/>
    <col min="6" max="6" width="7.54296875" bestFit="1" customWidth="1"/>
    <col min="7" max="7" width="10.54296875" bestFit="1" customWidth="1"/>
    <col min="8" max="8" width="7.90625" bestFit="1" customWidth="1"/>
    <col min="9" max="9" width="8" bestFit="1" customWidth="1"/>
    <col min="10" max="10" width="14.453125" bestFit="1" customWidth="1"/>
    <col min="11" max="11" width="15.90625" bestFit="1" customWidth="1"/>
    <col min="12" max="12" width="9" bestFit="1" customWidth="1"/>
    <col min="13" max="13" width="8.54296875" bestFit="1" customWidth="1"/>
    <col min="15" max="17" width="18.1796875" bestFit="1" customWidth="1"/>
    <col min="19" max="19" width="44.81640625" bestFit="1" customWidth="1"/>
    <col min="21" max="21" width="51.81640625" bestFit="1" customWidth="1"/>
  </cols>
  <sheetData>
    <row r="1" spans="1:23" ht="28.5" x14ac:dyDescent="0.65">
      <c r="A1" s="11" t="s">
        <v>764</v>
      </c>
    </row>
    <row r="3" spans="1:23" x14ac:dyDescent="0.35">
      <c r="B3" t="s">
        <v>748</v>
      </c>
    </row>
    <row r="4" spans="1:23" x14ac:dyDescent="0.35">
      <c r="B4" s="18" t="s">
        <v>747</v>
      </c>
    </row>
    <row r="6" spans="1:23" ht="16.5" x14ac:dyDescent="0.45">
      <c r="B6" s="81" t="s">
        <v>754</v>
      </c>
      <c r="C6" s="81" t="s">
        <v>755</v>
      </c>
      <c r="D6" s="83" t="s">
        <v>762</v>
      </c>
    </row>
    <row r="7" spans="1:23" ht="16.5" x14ac:dyDescent="0.45">
      <c r="B7" s="81" t="s">
        <v>730</v>
      </c>
      <c r="C7" s="81" t="s">
        <v>756</v>
      </c>
      <c r="D7" s="83">
        <f ca="1">_xlfn.UNICODE(B7)</f>
        <v>9251</v>
      </c>
    </row>
    <row r="8" spans="1:23" ht="16.5" x14ac:dyDescent="0.45">
      <c r="B8" s="81" t="s">
        <v>750</v>
      </c>
      <c r="C8" s="81" t="s">
        <v>757</v>
      </c>
      <c r="D8" s="83">
        <f t="shared" ref="D8:D14" ca="1" si="0">_xlfn.UNICODE(B8)</f>
        <v>9229</v>
      </c>
    </row>
    <row r="9" spans="1:23" ht="16.5" x14ac:dyDescent="0.45">
      <c r="B9" s="81" t="s">
        <v>749</v>
      </c>
      <c r="C9" s="81" t="s">
        <v>758</v>
      </c>
      <c r="D9" s="83">
        <f t="shared" ca="1" si="0"/>
        <v>9226</v>
      </c>
    </row>
    <row r="10" spans="1:23" ht="16.5" x14ac:dyDescent="0.45">
      <c r="B10" s="81" t="s">
        <v>706</v>
      </c>
      <c r="C10" s="82" t="s">
        <v>763</v>
      </c>
      <c r="D10" s="83"/>
    </row>
    <row r="11" spans="1:23" ht="16.5" x14ac:dyDescent="0.45">
      <c r="B11" s="81" t="s">
        <v>751</v>
      </c>
      <c r="C11" s="81" t="s">
        <v>759</v>
      </c>
      <c r="D11" s="83">
        <f t="shared" ca="1" si="0"/>
        <v>9166</v>
      </c>
    </row>
    <row r="12" spans="1:23" ht="16.5" x14ac:dyDescent="0.45">
      <c r="B12" s="81" t="s">
        <v>752</v>
      </c>
      <c r="C12" s="81" t="s">
        <v>760</v>
      </c>
      <c r="D12" s="83">
        <f t="shared" ca="1" si="0"/>
        <v>8631</v>
      </c>
    </row>
    <row r="13" spans="1:23" ht="16.5" x14ac:dyDescent="0.45">
      <c r="B13" s="86" t="s">
        <v>753</v>
      </c>
      <c r="C13" s="86" t="s">
        <v>761</v>
      </c>
      <c r="D13" s="87">
        <f t="shared" ca="1" si="0"/>
        <v>9711</v>
      </c>
    </row>
    <row r="14" spans="1:23" ht="16.5" x14ac:dyDescent="0.45">
      <c r="B14" s="81" t="s">
        <v>705</v>
      </c>
      <c r="C14" s="81" t="s">
        <v>771</v>
      </c>
      <c r="D14" s="83">
        <f t="shared" ca="1" si="0"/>
        <v>10134</v>
      </c>
    </row>
    <row r="15" spans="1:23" ht="16.5" x14ac:dyDescent="0.45">
      <c r="B15" s="81" t="s">
        <v>658</v>
      </c>
      <c r="C15" s="80" t="s">
        <v>772</v>
      </c>
      <c r="D15" s="83">
        <f ca="1">_xlfn.UNICODE(B15)</f>
        <v>9989</v>
      </c>
    </row>
    <row r="16" spans="1:23" ht="16.5" x14ac:dyDescent="0.45">
      <c r="B16" s="88" t="s">
        <v>664</v>
      </c>
      <c r="C16" s="81" t="s">
        <v>773</v>
      </c>
      <c r="D16" s="85">
        <f ca="1">_xlfn.UNICODE(B16)</f>
        <v>128165</v>
      </c>
      <c r="U16" t="s">
        <v>823</v>
      </c>
      <c r="W16" s="14"/>
    </row>
    <row r="17" spans="1:25" x14ac:dyDescent="0.35">
      <c r="E17" s="124" t="s">
        <v>839</v>
      </c>
      <c r="F17" s="124"/>
      <c r="G17" s="124"/>
      <c r="H17" s="124"/>
      <c r="I17" s="124"/>
      <c r="J17" s="124"/>
      <c r="K17" s="124"/>
      <c r="L17" s="124"/>
      <c r="M17" s="124"/>
      <c r="O17" s="123" t="s">
        <v>838</v>
      </c>
      <c r="P17" s="123"/>
      <c r="Q17" s="123"/>
    </row>
    <row r="18" spans="1:25" ht="16.5" x14ac:dyDescent="0.45">
      <c r="A18" s="83"/>
      <c r="B18" s="81" t="s">
        <v>746</v>
      </c>
      <c r="C18" s="81" t="s">
        <v>745</v>
      </c>
      <c r="D18" s="81" t="s">
        <v>744</v>
      </c>
      <c r="E18" s="81" t="s">
        <v>743</v>
      </c>
      <c r="F18" s="81" t="s">
        <v>742</v>
      </c>
      <c r="G18" s="81" t="s">
        <v>741</v>
      </c>
      <c r="H18" s="81" t="s">
        <v>740</v>
      </c>
      <c r="I18" s="81" t="s">
        <v>739</v>
      </c>
      <c r="J18" s="81" t="s">
        <v>738</v>
      </c>
      <c r="K18" s="81" t="s">
        <v>737</v>
      </c>
      <c r="L18" s="81" t="s">
        <v>736</v>
      </c>
      <c r="M18" s="81" t="s">
        <v>735</v>
      </c>
      <c r="N18" s="81"/>
      <c r="O18" s="81" t="s">
        <v>621</v>
      </c>
      <c r="P18" s="84" t="s">
        <v>767</v>
      </c>
      <c r="Q18" s="81" t="s">
        <v>768</v>
      </c>
      <c r="R18" s="82" t="s">
        <v>734</v>
      </c>
      <c r="S18" s="81" t="s">
        <v>51</v>
      </c>
    </row>
    <row r="19" spans="1:25" ht="16.5" x14ac:dyDescent="0.45">
      <c r="A19" s="83" cm="1">
        <f t="array" aca="1" ref="A19:A67" ca="1">_xlfn.SEQUENCE(49)</f>
        <v>1</v>
      </c>
      <c r="B19" s="81" t="s">
        <v>208</v>
      </c>
      <c r="C19" s="81" t="s">
        <v>660</v>
      </c>
      <c r="D19" s="81" t="s">
        <v>208</v>
      </c>
      <c r="E19" s="81" t="s">
        <v>658</v>
      </c>
      <c r="F19" s="81" t="s">
        <v>658</v>
      </c>
      <c r="G19" s="81" t="s">
        <v>658</v>
      </c>
      <c r="H19" s="81" t="s">
        <v>658</v>
      </c>
      <c r="I19" s="81" t="s">
        <v>658</v>
      </c>
      <c r="J19" s="81" t="s">
        <v>658</v>
      </c>
      <c r="K19" s="81" t="s">
        <v>658</v>
      </c>
      <c r="L19" s="81" t="s">
        <v>658</v>
      </c>
      <c r="M19" s="81" t="s">
        <v>658</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774</v>
      </c>
      <c r="Y19" s="80"/>
    </row>
    <row r="20" spans="1:25" ht="16.5" x14ac:dyDescent="0.45">
      <c r="A20" s="83">
        <f ca="1"/>
        <v>2</v>
      </c>
      <c r="B20" s="81" t="s">
        <v>733</v>
      </c>
      <c r="C20" s="81" t="s">
        <v>660</v>
      </c>
      <c r="D20" s="81" t="s">
        <v>699</v>
      </c>
      <c r="E20" s="81" t="s">
        <v>658</v>
      </c>
      <c r="F20" s="81" t="s">
        <v>658</v>
      </c>
      <c r="G20" s="81" t="s">
        <v>658</v>
      </c>
      <c r="H20" s="81" t="s">
        <v>658</v>
      </c>
      <c r="I20" s="81" t="s">
        <v>658</v>
      </c>
      <c r="J20" s="81" t="s">
        <v>658</v>
      </c>
      <c r="K20" s="81" t="s">
        <v>658</v>
      </c>
      <c r="L20" s="81" t="s">
        <v>658</v>
      </c>
      <c r="M20" s="81" t="s">
        <v>658</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775</v>
      </c>
      <c r="Y20" s="80"/>
    </row>
    <row r="21" spans="1:25" ht="16.5" x14ac:dyDescent="0.45">
      <c r="A21" s="83">
        <f ca="1"/>
        <v>3</v>
      </c>
      <c r="B21" s="81" t="s">
        <v>732</v>
      </c>
      <c r="C21" s="81" t="s">
        <v>660</v>
      </c>
      <c r="D21" s="81" t="s">
        <v>731</v>
      </c>
      <c r="E21" s="81" t="s">
        <v>658</v>
      </c>
      <c r="F21" s="81" t="s">
        <v>658</v>
      </c>
      <c r="G21" s="81" t="s">
        <v>658</v>
      </c>
      <c r="H21" s="81" t="s">
        <v>658</v>
      </c>
      <c r="I21" s="81" t="s">
        <v>658</v>
      </c>
      <c r="J21" s="81" t="s">
        <v>658</v>
      </c>
      <c r="K21" s="81" t="s">
        <v>658</v>
      </c>
      <c r="L21" s="81" t="s">
        <v>658</v>
      </c>
      <c r="M21" s="81" t="s">
        <v>658</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776</v>
      </c>
      <c r="Y21" s="80"/>
    </row>
    <row r="22" spans="1:25" ht="16.5" x14ac:dyDescent="0.45">
      <c r="A22" s="83">
        <f ca="1"/>
        <v>4</v>
      </c>
      <c r="B22" s="81" t="s">
        <v>730</v>
      </c>
      <c r="C22" s="81" t="s">
        <v>660</v>
      </c>
      <c r="D22" s="81" t="s">
        <v>730</v>
      </c>
      <c r="E22" s="81" t="s">
        <v>658</v>
      </c>
      <c r="F22" s="81" t="s">
        <v>658</v>
      </c>
      <c r="G22" s="81" t="s">
        <v>658</v>
      </c>
      <c r="H22" s="81" t="s">
        <v>658</v>
      </c>
      <c r="I22" s="81" t="s">
        <v>658</v>
      </c>
      <c r="J22" s="81" t="s">
        <v>658</v>
      </c>
      <c r="K22" s="81" t="s">
        <v>658</v>
      </c>
      <c r="L22" s="81" t="s">
        <v>658</v>
      </c>
      <c r="M22" s="81" t="s">
        <v>658</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777</v>
      </c>
      <c r="Y22" s="80"/>
    </row>
    <row r="23" spans="1:25" ht="16.5" x14ac:dyDescent="0.45">
      <c r="A23" s="83">
        <f ca="1"/>
        <v>5</v>
      </c>
      <c r="B23" s="81" t="s">
        <v>729</v>
      </c>
      <c r="C23" s="81" t="s">
        <v>660</v>
      </c>
      <c r="D23" s="81" t="s">
        <v>728</v>
      </c>
      <c r="E23" s="81" t="s">
        <v>658</v>
      </c>
      <c r="F23" s="81" t="s">
        <v>658</v>
      </c>
      <c r="G23" s="81" t="s">
        <v>658</v>
      </c>
      <c r="H23" s="81" t="s">
        <v>658</v>
      </c>
      <c r="I23" s="81" t="s">
        <v>658</v>
      </c>
      <c r="J23" s="81" t="s">
        <v>658</v>
      </c>
      <c r="K23" s="81" t="s">
        <v>658</v>
      </c>
      <c r="L23" s="81" t="s">
        <v>658</v>
      </c>
      <c r="M23" s="81" t="s">
        <v>658</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778</v>
      </c>
      <c r="Y23" s="80"/>
    </row>
    <row r="24" spans="1:25" ht="16.5" x14ac:dyDescent="0.45">
      <c r="A24" s="83">
        <f ca="1"/>
        <v>6</v>
      </c>
      <c r="B24" s="81" t="s">
        <v>727</v>
      </c>
      <c r="C24" s="81" t="s">
        <v>660</v>
      </c>
      <c r="D24" s="81" t="s">
        <v>726</v>
      </c>
      <c r="E24" s="81" t="s">
        <v>658</v>
      </c>
      <c r="F24" s="81" t="s">
        <v>658</v>
      </c>
      <c r="G24" s="81" t="s">
        <v>658</v>
      </c>
      <c r="H24" s="81" t="s">
        <v>658</v>
      </c>
      <c r="I24" s="81" t="s">
        <v>658</v>
      </c>
      <c r="J24" s="81" t="s">
        <v>658</v>
      </c>
      <c r="K24" s="81" t="s">
        <v>658</v>
      </c>
      <c r="L24" s="81" t="s">
        <v>658</v>
      </c>
      <c r="M24" s="81" t="s">
        <v>658</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779</v>
      </c>
      <c r="Y24" s="80"/>
    </row>
    <row r="25" spans="1:25" ht="16.5" x14ac:dyDescent="0.45">
      <c r="A25" s="83">
        <f ca="1"/>
        <v>7</v>
      </c>
      <c r="B25" s="81" t="s">
        <v>725</v>
      </c>
      <c r="C25" s="81" t="s">
        <v>660</v>
      </c>
      <c r="D25" s="81" t="s">
        <v>725</v>
      </c>
      <c r="E25" s="81" t="s">
        <v>658</v>
      </c>
      <c r="F25" s="81" t="s">
        <v>658</v>
      </c>
      <c r="G25" s="81" t="s">
        <v>658</v>
      </c>
      <c r="H25" s="81" t="s">
        <v>658</v>
      </c>
      <c r="I25" s="81" t="s">
        <v>658</v>
      </c>
      <c r="J25" s="81" t="s">
        <v>658</v>
      </c>
      <c r="K25" s="81" t="s">
        <v>658</v>
      </c>
      <c r="L25" s="81" t="s">
        <v>658</v>
      </c>
      <c r="M25" s="81" t="s">
        <v>658</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780</v>
      </c>
      <c r="Y25" s="80"/>
    </row>
    <row r="26" spans="1:25" ht="16.5" x14ac:dyDescent="0.45">
      <c r="A26" s="83">
        <f ca="1"/>
        <v>8</v>
      </c>
      <c r="B26" s="81" t="s">
        <v>724</v>
      </c>
      <c r="C26" s="81" t="s">
        <v>660</v>
      </c>
      <c r="D26" s="81" t="s">
        <v>723</v>
      </c>
      <c r="E26" s="81" t="s">
        <v>658</v>
      </c>
      <c r="F26" s="81" t="s">
        <v>658</v>
      </c>
      <c r="G26" s="81" t="s">
        <v>658</v>
      </c>
      <c r="H26" s="81" t="s">
        <v>658</v>
      </c>
      <c r="I26" s="81" t="s">
        <v>658</v>
      </c>
      <c r="J26" s="81" t="s">
        <v>658</v>
      </c>
      <c r="K26" s="81" t="s">
        <v>658</v>
      </c>
      <c r="L26" s="81" t="s">
        <v>658</v>
      </c>
      <c r="M26" s="81" t="s">
        <v>658</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781</v>
      </c>
      <c r="Y26" s="80"/>
    </row>
    <row r="27" spans="1:25" ht="16.5" x14ac:dyDescent="0.45">
      <c r="A27" s="83">
        <f ca="1"/>
        <v>9</v>
      </c>
      <c r="B27" s="81" t="s">
        <v>722</v>
      </c>
      <c r="C27" s="81" t="s">
        <v>660</v>
      </c>
      <c r="D27" s="81" t="s">
        <v>721</v>
      </c>
      <c r="E27" s="81" t="s">
        <v>658</v>
      </c>
      <c r="F27" s="81" t="s">
        <v>658</v>
      </c>
      <c r="G27" s="81" t="s">
        <v>658</v>
      </c>
      <c r="H27" s="81" t="s">
        <v>658</v>
      </c>
      <c r="I27" s="81" t="s">
        <v>658</v>
      </c>
      <c r="J27" s="81" t="s">
        <v>658</v>
      </c>
      <c r="K27" s="81" t="s">
        <v>658</v>
      </c>
      <c r="L27" s="81" t="s">
        <v>658</v>
      </c>
      <c r="M27" s="81" t="s">
        <v>658</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782</v>
      </c>
      <c r="Y27" s="80"/>
    </row>
    <row r="28" spans="1:25" ht="16.5" x14ac:dyDescent="0.45">
      <c r="A28" s="83">
        <f ca="1"/>
        <v>10</v>
      </c>
      <c r="B28" s="81" t="s">
        <v>720</v>
      </c>
      <c r="C28" s="81" t="s">
        <v>660</v>
      </c>
      <c r="D28" s="81" t="s">
        <v>719</v>
      </c>
      <c r="E28" s="81" t="s">
        <v>658</v>
      </c>
      <c r="F28" s="81" t="s">
        <v>658</v>
      </c>
      <c r="G28" s="81" t="s">
        <v>658</v>
      </c>
      <c r="H28" s="81" t="s">
        <v>658</v>
      </c>
      <c r="I28" s="81" t="s">
        <v>658</v>
      </c>
      <c r="J28" s="81" t="s">
        <v>664</v>
      </c>
      <c r="K28" s="81" t="s">
        <v>658</v>
      </c>
      <c r="L28" s="81" t="s">
        <v>658</v>
      </c>
      <c r="M28" s="81" t="s">
        <v>658</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769</v>
      </c>
      <c r="U28" t="s">
        <v>783</v>
      </c>
      <c r="Y28" s="80"/>
    </row>
    <row r="29" spans="1:25" ht="16.5" x14ac:dyDescent="0.45">
      <c r="A29" s="83">
        <f ca="1"/>
        <v>11</v>
      </c>
      <c r="B29" s="81" t="s">
        <v>718</v>
      </c>
      <c r="C29" s="81" t="s">
        <v>660</v>
      </c>
      <c r="D29" s="81" t="s">
        <v>717</v>
      </c>
      <c r="E29" s="81" t="s">
        <v>658</v>
      </c>
      <c r="F29" s="81" t="s">
        <v>658</v>
      </c>
      <c r="G29" s="81" t="s">
        <v>658</v>
      </c>
      <c r="H29" s="81" t="s">
        <v>658</v>
      </c>
      <c r="I29" s="81" t="s">
        <v>658</v>
      </c>
      <c r="J29" s="81" t="s">
        <v>658</v>
      </c>
      <c r="K29" s="81" t="s">
        <v>658</v>
      </c>
      <c r="L29" s="81" t="s">
        <v>658</v>
      </c>
      <c r="M29" s="81" t="s">
        <v>658</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784</v>
      </c>
      <c r="Y29" s="80"/>
    </row>
    <row r="30" spans="1:25" ht="16.5" x14ac:dyDescent="0.45">
      <c r="A30" s="83">
        <f ca="1"/>
        <v>12</v>
      </c>
      <c r="B30" s="81" t="s">
        <v>716</v>
      </c>
      <c r="C30" s="81" t="s">
        <v>660</v>
      </c>
      <c r="D30" s="81" t="s">
        <v>715</v>
      </c>
      <c r="E30" s="81" t="s">
        <v>658</v>
      </c>
      <c r="F30" s="81" t="s">
        <v>658</v>
      </c>
      <c r="G30" s="81" t="s">
        <v>658</v>
      </c>
      <c r="H30" s="81" t="s">
        <v>658</v>
      </c>
      <c r="I30" s="81" t="s">
        <v>658</v>
      </c>
      <c r="J30" s="81" t="s">
        <v>664</v>
      </c>
      <c r="K30" s="81" t="s">
        <v>658</v>
      </c>
      <c r="L30" s="81" t="s">
        <v>658</v>
      </c>
      <c r="M30" s="81" t="s">
        <v>658</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769</v>
      </c>
      <c r="U30" t="s">
        <v>785</v>
      </c>
      <c r="Y30" s="80"/>
    </row>
    <row r="31" spans="1:25" ht="16.5" x14ac:dyDescent="0.45">
      <c r="A31" s="83">
        <f ca="1"/>
        <v>13</v>
      </c>
      <c r="B31" s="81" t="s">
        <v>685</v>
      </c>
      <c r="C31" s="81" t="s">
        <v>660</v>
      </c>
      <c r="D31" s="81" t="s">
        <v>710</v>
      </c>
      <c r="E31" s="81" t="s">
        <v>658</v>
      </c>
      <c r="F31" s="81" t="s">
        <v>658</v>
      </c>
      <c r="G31" s="81" t="s">
        <v>658</v>
      </c>
      <c r="H31" s="81" t="s">
        <v>658</v>
      </c>
      <c r="I31" s="81" t="s">
        <v>658</v>
      </c>
      <c r="J31" s="81" t="s">
        <v>658</v>
      </c>
      <c r="K31" s="81" t="s">
        <v>658</v>
      </c>
      <c r="L31" s="81" t="s">
        <v>658</v>
      </c>
      <c r="M31" s="81" t="s">
        <v>658</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786</v>
      </c>
      <c r="Y31" s="80"/>
    </row>
    <row r="32" spans="1:25" ht="16.5" x14ac:dyDescent="0.45">
      <c r="A32" s="83">
        <f ca="1"/>
        <v>14</v>
      </c>
      <c r="B32" s="81" t="s">
        <v>714</v>
      </c>
      <c r="C32" s="81" t="s">
        <v>660</v>
      </c>
      <c r="D32" s="81" t="s">
        <v>208</v>
      </c>
      <c r="E32" s="81" t="s">
        <v>658</v>
      </c>
      <c r="F32" s="81" t="s">
        <v>658</v>
      </c>
      <c r="G32" s="81" t="s">
        <v>658</v>
      </c>
      <c r="H32" s="81" t="s">
        <v>658</v>
      </c>
      <c r="I32" s="81" t="s">
        <v>658</v>
      </c>
      <c r="J32" s="81" t="s">
        <v>658</v>
      </c>
      <c r="K32" s="81" t="s">
        <v>658</v>
      </c>
      <c r="L32" s="81" t="s">
        <v>658</v>
      </c>
      <c r="M32" s="81" t="s">
        <v>658</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787</v>
      </c>
      <c r="Y32" s="80"/>
    </row>
    <row r="33" spans="1:25" ht="16.5" x14ac:dyDescent="0.45">
      <c r="A33" s="83">
        <f ca="1"/>
        <v>15</v>
      </c>
      <c r="B33" s="81" t="s">
        <v>713</v>
      </c>
      <c r="C33" s="81" t="s">
        <v>660</v>
      </c>
      <c r="D33" s="81" t="s">
        <v>708</v>
      </c>
      <c r="E33" s="81" t="s">
        <v>658</v>
      </c>
      <c r="F33" s="81" t="s">
        <v>658</v>
      </c>
      <c r="G33" s="81" t="s">
        <v>658</v>
      </c>
      <c r="H33" s="81" t="s">
        <v>658</v>
      </c>
      <c r="I33" s="81" t="s">
        <v>658</v>
      </c>
      <c r="J33" s="81" t="s">
        <v>658</v>
      </c>
      <c r="K33" s="81" t="s">
        <v>658</v>
      </c>
      <c r="L33" s="81" t="s">
        <v>658</v>
      </c>
      <c r="M33" s="81" t="s">
        <v>658</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788</v>
      </c>
      <c r="Y33" s="80"/>
    </row>
    <row r="34" spans="1:25" ht="16.5" x14ac:dyDescent="0.45">
      <c r="A34" s="83">
        <f ca="1"/>
        <v>16</v>
      </c>
      <c r="B34" s="81" t="s">
        <v>713</v>
      </c>
      <c r="C34" s="81" t="s">
        <v>706</v>
      </c>
      <c r="D34" s="81" t="s">
        <v>208</v>
      </c>
      <c r="E34" s="81" t="s">
        <v>658</v>
      </c>
      <c r="F34" s="81" t="s">
        <v>658</v>
      </c>
      <c r="G34" s="81" t="s">
        <v>658</v>
      </c>
      <c r="H34" s="81" t="s">
        <v>658</v>
      </c>
      <c r="I34" s="81" t="s">
        <v>705</v>
      </c>
      <c r="J34" s="81" t="s">
        <v>705</v>
      </c>
      <c r="K34" s="81" t="s">
        <v>705</v>
      </c>
      <c r="L34" s="81" t="s">
        <v>658</v>
      </c>
      <c r="M34" s="81" t="s">
        <v>658</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789</v>
      </c>
      <c r="Y34" s="80"/>
    </row>
    <row r="35" spans="1:25" ht="16.5" x14ac:dyDescent="0.45">
      <c r="A35" s="83">
        <f ca="1"/>
        <v>17</v>
      </c>
      <c r="B35" s="81" t="s">
        <v>683</v>
      </c>
      <c r="C35" s="81" t="s">
        <v>660</v>
      </c>
      <c r="D35" s="81" t="s">
        <v>710</v>
      </c>
      <c r="E35" s="81" t="s">
        <v>658</v>
      </c>
      <c r="F35" s="81" t="s">
        <v>658</v>
      </c>
      <c r="G35" s="81" t="s">
        <v>658</v>
      </c>
      <c r="H35" s="81" t="s">
        <v>658</v>
      </c>
      <c r="I35" s="81" t="s">
        <v>658</v>
      </c>
      <c r="J35" s="81" t="s" cm="1">
        <v>683</v>
      </c>
      <c r="K35" s="81" t="s">
        <v>658</v>
      </c>
      <c r="L35" s="81" t="s">
        <v>658</v>
      </c>
      <c r="M35" s="81" t="s" cm="1">
        <v>683</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790</v>
      </c>
      <c r="Y35" s="80"/>
    </row>
    <row r="36" spans="1:25" ht="16.5" x14ac:dyDescent="0.45">
      <c r="A36" s="83">
        <f ca="1"/>
        <v>18</v>
      </c>
      <c r="B36" s="81" t="s">
        <v>712</v>
      </c>
      <c r="C36" s="81" t="s">
        <v>660</v>
      </c>
      <c r="D36" s="81" t="s">
        <v>208</v>
      </c>
      <c r="E36" s="81" t="s">
        <v>658</v>
      </c>
      <c r="F36" s="81" t="s">
        <v>658</v>
      </c>
      <c r="G36" s="81" t="s">
        <v>658</v>
      </c>
      <c r="H36" s="81" t="s">
        <v>658</v>
      </c>
      <c r="I36" s="81" t="s">
        <v>658</v>
      </c>
      <c r="J36" s="81" t="s">
        <v>658</v>
      </c>
      <c r="K36" s="81" t="s">
        <v>658</v>
      </c>
      <c r="L36" s="81" t="s">
        <v>658</v>
      </c>
      <c r="M36" s="81" t="s" cm="1">
        <v>712</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791</v>
      </c>
      <c r="Y36" s="80"/>
    </row>
    <row r="37" spans="1:25" ht="16.5" x14ac:dyDescent="0.45">
      <c r="A37" s="83">
        <f ca="1"/>
        <v>19</v>
      </c>
      <c r="B37" s="81" t="s">
        <v>711</v>
      </c>
      <c r="C37" s="81" t="s">
        <v>660</v>
      </c>
      <c r="D37" s="81" t="s">
        <v>708</v>
      </c>
      <c r="E37" s="81" t="s">
        <v>658</v>
      </c>
      <c r="F37" s="81" t="s">
        <v>658</v>
      </c>
      <c r="G37" s="81" t="s">
        <v>658</v>
      </c>
      <c r="H37" s="81" t="s">
        <v>658</v>
      </c>
      <c r="I37" s="81" t="s">
        <v>658</v>
      </c>
      <c r="J37" s="81" t="s" cm="1">
        <v>711</v>
      </c>
      <c r="K37" s="81" t="s">
        <v>658</v>
      </c>
      <c r="L37" s="81" t="s">
        <v>658</v>
      </c>
      <c r="M37" s="81" t="s" cm="1">
        <v>711</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792</v>
      </c>
      <c r="Y37" s="80"/>
    </row>
    <row r="38" spans="1:25" ht="16.5" x14ac:dyDescent="0.45">
      <c r="A38" s="83">
        <f ca="1"/>
        <v>20</v>
      </c>
      <c r="B38" s="81" t="s">
        <v>711</v>
      </c>
      <c r="C38" s="81" t="s">
        <v>706</v>
      </c>
      <c r="D38" s="81" t="s">
        <v>208</v>
      </c>
      <c r="E38" s="81" t="s">
        <v>658</v>
      </c>
      <c r="F38" s="81" t="s">
        <v>658</v>
      </c>
      <c r="G38" s="81" t="s">
        <v>658</v>
      </c>
      <c r="H38" s="81" t="s">
        <v>658</v>
      </c>
      <c r="I38" s="81" t="s">
        <v>705</v>
      </c>
      <c r="J38" s="81" t="s">
        <v>705</v>
      </c>
      <c r="K38" s="81" t="s">
        <v>705</v>
      </c>
      <c r="L38" s="81" t="s">
        <v>658</v>
      </c>
      <c r="M38" s="81" t="s" cm="1">
        <v>711</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793</v>
      </c>
      <c r="Y38" s="80"/>
    </row>
    <row r="39" spans="1:25" ht="16.5" x14ac:dyDescent="0.45">
      <c r="A39" s="83">
        <f ca="1"/>
        <v>21</v>
      </c>
      <c r="B39" s="81" t="s">
        <v>681</v>
      </c>
      <c r="C39" s="81" t="s">
        <v>660</v>
      </c>
      <c r="D39" s="81" t="s">
        <v>710</v>
      </c>
      <c r="E39" s="81" t="s">
        <v>658</v>
      </c>
      <c r="F39" s="81" t="s">
        <v>658</v>
      </c>
      <c r="G39" s="81" t="s">
        <v>658</v>
      </c>
      <c r="H39" s="81" t="s">
        <v>658</v>
      </c>
      <c r="I39" s="81" t="s">
        <v>658</v>
      </c>
      <c r="J39" s="81" t="s">
        <v>658</v>
      </c>
      <c r="K39" s="81" t="s">
        <v>658</v>
      </c>
      <c r="L39" s="81" t="s">
        <v>658</v>
      </c>
      <c r="M39" s="81" t="s" cm="1">
        <v>836</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794</v>
      </c>
      <c r="Y39" s="80"/>
    </row>
    <row r="40" spans="1:25" ht="16.5" x14ac:dyDescent="0.45">
      <c r="A40" s="83">
        <f ca="1"/>
        <v>22</v>
      </c>
      <c r="B40" s="81" t="s">
        <v>709</v>
      </c>
      <c r="C40" s="81" t="s">
        <v>660</v>
      </c>
      <c r="D40" s="81" t="s">
        <v>208</v>
      </c>
      <c r="E40" s="81" t="s">
        <v>658</v>
      </c>
      <c r="F40" s="81" t="s">
        <v>658</v>
      </c>
      <c r="G40" s="81" t="s">
        <v>658</v>
      </c>
      <c r="H40" s="81" t="s">
        <v>658</v>
      </c>
      <c r="I40" s="81" t="s">
        <v>658</v>
      </c>
      <c r="J40" s="81" t="s">
        <v>658</v>
      </c>
      <c r="K40" s="81" t="s">
        <v>658</v>
      </c>
      <c r="L40" s="81" t="s">
        <v>658</v>
      </c>
      <c r="M40" s="81" t="s" cm="1">
        <v>712</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795</v>
      </c>
      <c r="Y40" s="80"/>
    </row>
    <row r="41" spans="1:25" ht="16.5" x14ac:dyDescent="0.45">
      <c r="A41" s="83">
        <f ca="1"/>
        <v>23</v>
      </c>
      <c r="B41" s="81" t="s">
        <v>707</v>
      </c>
      <c r="C41" s="81" t="s">
        <v>660</v>
      </c>
      <c r="D41" s="81" t="s">
        <v>708</v>
      </c>
      <c r="E41" s="81" t="s">
        <v>658</v>
      </c>
      <c r="F41" s="81" t="s">
        <v>658</v>
      </c>
      <c r="G41" s="81" t="s">
        <v>658</v>
      </c>
      <c r="H41" s="81" t="s">
        <v>658</v>
      </c>
      <c r="I41" s="81" t="s">
        <v>658</v>
      </c>
      <c r="J41" s="81" t="s">
        <v>658</v>
      </c>
      <c r="K41" s="81" t="s">
        <v>658</v>
      </c>
      <c r="L41" s="81" t="s">
        <v>658</v>
      </c>
      <c r="M41" s="81" t="s" cm="1">
        <v>837</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796</v>
      </c>
      <c r="Y41" s="80"/>
    </row>
    <row r="42" spans="1:25" ht="16.5" x14ac:dyDescent="0.45">
      <c r="A42" s="83">
        <f ca="1"/>
        <v>24</v>
      </c>
      <c r="B42" s="81" t="s">
        <v>707</v>
      </c>
      <c r="C42" s="81" t="s">
        <v>706</v>
      </c>
      <c r="D42" s="81" t="s">
        <v>208</v>
      </c>
      <c r="E42" s="81" t="s">
        <v>658</v>
      </c>
      <c r="F42" s="81" t="s">
        <v>658</v>
      </c>
      <c r="G42" s="81" t="s">
        <v>658</v>
      </c>
      <c r="H42" s="81" t="s">
        <v>658</v>
      </c>
      <c r="I42" s="81" t="s">
        <v>705</v>
      </c>
      <c r="J42" s="81" t="s">
        <v>705</v>
      </c>
      <c r="K42" s="81" t="s">
        <v>705</v>
      </c>
      <c r="L42" s="81" t="s">
        <v>658</v>
      </c>
      <c r="M42" s="81" t="s" cm="1">
        <v>837</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797</v>
      </c>
      <c r="Y42" s="80"/>
    </row>
    <row r="43" spans="1:25" ht="16.5" x14ac:dyDescent="0.45">
      <c r="A43" s="83">
        <f ca="1"/>
        <v>25</v>
      </c>
      <c r="B43" s="81" t="s">
        <v>704</v>
      </c>
      <c r="C43" s="81" t="s">
        <v>660</v>
      </c>
      <c r="D43" s="81" t="s">
        <v>703</v>
      </c>
      <c r="E43" s="81" t="s">
        <v>658</v>
      </c>
      <c r="F43" s="81" t="s">
        <v>658</v>
      </c>
      <c r="G43" s="81" t="s">
        <v>658</v>
      </c>
      <c r="H43" s="81" t="s">
        <v>658</v>
      </c>
      <c r="I43" s="81" t="s">
        <v>658</v>
      </c>
      <c r="J43" s="81" t="s">
        <v>658</v>
      </c>
      <c r="K43" s="81" t="s">
        <v>658</v>
      </c>
      <c r="L43" s="81" t="s">
        <v>658</v>
      </c>
      <c r="M43" s="81" t="s">
        <v>658</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798</v>
      </c>
      <c r="Y43" s="80"/>
    </row>
    <row r="44" spans="1:25" ht="16.5" x14ac:dyDescent="0.45">
      <c r="A44" s="83">
        <f ca="1"/>
        <v>26</v>
      </c>
      <c r="B44" s="81" t="s">
        <v>702</v>
      </c>
      <c r="C44" s="81" t="s">
        <v>660</v>
      </c>
      <c r="D44" s="81" t="s">
        <v>208</v>
      </c>
      <c r="E44" s="81" t="s">
        <v>658</v>
      </c>
      <c r="F44" s="81" t="s">
        <v>658</v>
      </c>
      <c r="G44" s="81" t="s">
        <v>658</v>
      </c>
      <c r="H44" s="81" t="s">
        <v>658</v>
      </c>
      <c r="I44" s="81" t="s">
        <v>658</v>
      </c>
      <c r="J44" s="81" t="s">
        <v>658</v>
      </c>
      <c r="K44" s="81" t="s">
        <v>658</v>
      </c>
      <c r="L44" s="81" t="s">
        <v>658</v>
      </c>
      <c r="M44" s="81" t="s">
        <v>658</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799</v>
      </c>
      <c r="Y44" s="80"/>
    </row>
    <row r="45" spans="1:25" ht="16.5" x14ac:dyDescent="0.45">
      <c r="A45" s="83">
        <f ca="1"/>
        <v>27</v>
      </c>
      <c r="B45" s="81" t="s">
        <v>701</v>
      </c>
      <c r="C45" s="81" t="s">
        <v>660</v>
      </c>
      <c r="D45" s="81" t="s">
        <v>699</v>
      </c>
      <c r="E45" s="81" t="s">
        <v>658</v>
      </c>
      <c r="F45" s="81" t="s">
        <v>658</v>
      </c>
      <c r="G45" s="81" t="s">
        <v>658</v>
      </c>
      <c r="H45" s="81" t="s">
        <v>658</v>
      </c>
      <c r="I45" s="81" t="s">
        <v>658</v>
      </c>
      <c r="J45" s="81" t="s">
        <v>658</v>
      </c>
      <c r="K45" s="81" t="s">
        <v>658</v>
      </c>
      <c r="L45" s="81" t="s">
        <v>658</v>
      </c>
      <c r="M45" s="81" t="s">
        <v>658</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800</v>
      </c>
      <c r="Y45" s="80"/>
    </row>
    <row r="46" spans="1:25" ht="16.5" x14ac:dyDescent="0.45">
      <c r="A46" s="83">
        <f ca="1"/>
        <v>28</v>
      </c>
      <c r="B46" s="81" t="s">
        <v>700</v>
      </c>
      <c r="C46" s="81" t="s">
        <v>660</v>
      </c>
      <c r="D46" s="81" t="s">
        <v>699</v>
      </c>
      <c r="E46" s="81" t="s">
        <v>658</v>
      </c>
      <c r="F46" s="81" t="s">
        <v>658</v>
      </c>
      <c r="G46" s="81" t="s">
        <v>658</v>
      </c>
      <c r="H46" s="81" t="s">
        <v>658</v>
      </c>
      <c r="I46" s="81" t="s">
        <v>658</v>
      </c>
      <c r="J46" s="81" t="s">
        <v>658</v>
      </c>
      <c r="K46" s="81" t="s">
        <v>658</v>
      </c>
      <c r="L46" s="81" t="s">
        <v>658</v>
      </c>
      <c r="M46" s="81" t="s">
        <v>658</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801</v>
      </c>
      <c r="Y46" s="80"/>
    </row>
    <row r="47" spans="1:25" ht="16.5" x14ac:dyDescent="0.45">
      <c r="A47" s="83">
        <f ca="1"/>
        <v>29</v>
      </c>
      <c r="B47" s="81" t="s">
        <v>698</v>
      </c>
      <c r="C47" s="81" t="s">
        <v>660</v>
      </c>
      <c r="D47" s="81" t="s">
        <v>697</v>
      </c>
      <c r="E47" s="81" t="s">
        <v>664</v>
      </c>
      <c r="F47" s="81" t="s">
        <v>658</v>
      </c>
      <c r="G47" s="81" t="s">
        <v>664</v>
      </c>
      <c r="H47" s="81" t="s">
        <v>658</v>
      </c>
      <c r="I47" s="81" t="s">
        <v>664</v>
      </c>
      <c r="J47" s="81" t="s">
        <v>664</v>
      </c>
      <c r="K47" s="81" t="s">
        <v>658</v>
      </c>
      <c r="L47" s="81" t="s">
        <v>664</v>
      </c>
      <c r="M47" s="81" t="s">
        <v>658</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766</v>
      </c>
      <c r="U47" t="s">
        <v>802</v>
      </c>
      <c r="Y47" s="80"/>
    </row>
    <row r="48" spans="1:25" ht="16.5" x14ac:dyDescent="0.45">
      <c r="A48" s="83">
        <f ca="1"/>
        <v>30</v>
      </c>
      <c r="B48" s="81" t="s">
        <v>696</v>
      </c>
      <c r="C48" s="81" t="s">
        <v>660</v>
      </c>
      <c r="D48" s="81" t="s">
        <v>695</v>
      </c>
      <c r="E48" s="81" t="s">
        <v>658</v>
      </c>
      <c r="F48" s="81" t="s">
        <v>658</v>
      </c>
      <c r="G48" s="81" t="s">
        <v>658</v>
      </c>
      <c r="H48" s="81" t="s">
        <v>658</v>
      </c>
      <c r="I48" s="81" t="s">
        <v>664</v>
      </c>
      <c r="J48" s="81" t="s">
        <v>658</v>
      </c>
      <c r="K48" s="81" t="s">
        <v>658</v>
      </c>
      <c r="L48" s="81" t="s">
        <v>664</v>
      </c>
      <c r="M48" s="81" t="s">
        <v>658</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803</v>
      </c>
      <c r="Y48" s="80"/>
    </row>
    <row r="49" spans="1:25" ht="16.5" x14ac:dyDescent="0.45">
      <c r="A49" s="83">
        <f ca="1"/>
        <v>31</v>
      </c>
      <c r="B49" s="81" t="s">
        <v>694</v>
      </c>
      <c r="C49" s="81" t="s">
        <v>660</v>
      </c>
      <c r="D49" s="81" t="s">
        <v>693</v>
      </c>
      <c r="E49" s="81" t="s">
        <v>664</v>
      </c>
      <c r="F49" s="81" t="s">
        <v>658</v>
      </c>
      <c r="G49" s="81" t="s">
        <v>664</v>
      </c>
      <c r="H49" s="81" t="s">
        <v>658</v>
      </c>
      <c r="I49" s="81" t="s">
        <v>664</v>
      </c>
      <c r="J49" s="81" t="s">
        <v>664</v>
      </c>
      <c r="K49" s="81" t="s">
        <v>658</v>
      </c>
      <c r="L49" s="81" t="s">
        <v>664</v>
      </c>
      <c r="M49" s="81" t="s">
        <v>658</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766</v>
      </c>
      <c r="U49" t="s">
        <v>804</v>
      </c>
      <c r="Y49" s="80"/>
    </row>
    <row r="50" spans="1:25" ht="16.5" x14ac:dyDescent="0.45">
      <c r="A50" s="83">
        <f ca="1"/>
        <v>32</v>
      </c>
      <c r="B50" s="81" t="s">
        <v>692</v>
      </c>
      <c r="C50" s="81" t="s">
        <v>660</v>
      </c>
      <c r="D50" s="81" t="s">
        <v>691</v>
      </c>
      <c r="E50" s="81" t="s">
        <v>658</v>
      </c>
      <c r="F50" s="81" t="s">
        <v>658</v>
      </c>
      <c r="G50" s="81" t="s">
        <v>658</v>
      </c>
      <c r="H50" s="81" t="s">
        <v>658</v>
      </c>
      <c r="I50" s="81" t="s">
        <v>658</v>
      </c>
      <c r="J50" s="81" t="s">
        <v>658</v>
      </c>
      <c r="K50" s="81" t="s">
        <v>658</v>
      </c>
      <c r="L50" s="81" t="s">
        <v>658</v>
      </c>
      <c r="M50" s="81" t="s">
        <v>658</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805</v>
      </c>
    </row>
    <row r="51" spans="1:25" ht="16.5" x14ac:dyDescent="0.45">
      <c r="A51" s="83">
        <f ca="1"/>
        <v>33</v>
      </c>
      <c r="B51" s="81" t="s">
        <v>690</v>
      </c>
      <c r="C51" s="81" t="s">
        <v>660</v>
      </c>
      <c r="D51" s="81" t="s">
        <v>689</v>
      </c>
      <c r="E51" s="81" t="s">
        <v>658</v>
      </c>
      <c r="F51" s="81" t="s">
        <v>658</v>
      </c>
      <c r="G51" s="81" t="s">
        <v>658</v>
      </c>
      <c r="H51" s="81" t="s">
        <v>658</v>
      </c>
      <c r="I51" s="81" t="s">
        <v>658</v>
      </c>
      <c r="J51" s="81" t="s">
        <v>658</v>
      </c>
      <c r="K51" s="81" t="s">
        <v>658</v>
      </c>
      <c r="L51" s="81" t="s">
        <v>658</v>
      </c>
      <c r="M51" s="81" t="s">
        <v>658</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806</v>
      </c>
    </row>
    <row r="52" spans="1:25" ht="16.5" x14ac:dyDescent="0.45">
      <c r="A52" s="83">
        <f ca="1"/>
        <v>34</v>
      </c>
      <c r="B52" s="81" t="s">
        <v>688</v>
      </c>
      <c r="C52" s="81" t="s">
        <v>660</v>
      </c>
      <c r="D52" s="81" t="s">
        <v>687</v>
      </c>
      <c r="E52" s="81" t="s">
        <v>658</v>
      </c>
      <c r="F52" s="81" t="s">
        <v>658</v>
      </c>
      <c r="G52" s="81" t="s">
        <v>658</v>
      </c>
      <c r="H52" s="81" t="s">
        <v>658</v>
      </c>
      <c r="I52" s="81" t="s">
        <v>658</v>
      </c>
      <c r="J52" s="81" t="s">
        <v>658</v>
      </c>
      <c r="K52" s="81" t="s">
        <v>658</v>
      </c>
      <c r="L52" s="81" t="s">
        <v>658</v>
      </c>
      <c r="M52" s="81" t="s">
        <v>658</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807</v>
      </c>
    </row>
    <row r="53" spans="1:25" ht="16.5" x14ac:dyDescent="0.45">
      <c r="A53" s="83">
        <f ca="1"/>
        <v>35</v>
      </c>
      <c r="B53" s="81" t="s">
        <v>686</v>
      </c>
      <c r="C53" s="81" t="s">
        <v>660</v>
      </c>
      <c r="D53" s="81" t="s">
        <v>685</v>
      </c>
      <c r="E53" s="81" t="s">
        <v>658</v>
      </c>
      <c r="F53" s="81" t="s">
        <v>658</v>
      </c>
      <c r="G53" s="81" t="s">
        <v>658</v>
      </c>
      <c r="H53" s="81" t="s">
        <v>658</v>
      </c>
      <c r="I53" s="81" t="s">
        <v>658</v>
      </c>
      <c r="J53" s="81" t="s">
        <v>658</v>
      </c>
      <c r="K53" s="81" t="s">
        <v>658</v>
      </c>
      <c r="L53" s="81" t="s">
        <v>658</v>
      </c>
      <c r="M53" s="81" t="s">
        <v>658</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808</v>
      </c>
      <c r="X53" s="45"/>
    </row>
    <row r="54" spans="1:25" ht="16.5" x14ac:dyDescent="0.45">
      <c r="A54" s="83">
        <f ca="1"/>
        <v>36</v>
      </c>
      <c r="B54" s="81" t="s">
        <v>684</v>
      </c>
      <c r="C54" s="81" t="s">
        <v>660</v>
      </c>
      <c r="D54" s="81" t="s">
        <v>683</v>
      </c>
      <c r="E54" s="81" t="s">
        <v>658</v>
      </c>
      <c r="F54" s="81" t="s">
        <v>658</v>
      </c>
      <c r="G54" s="81" t="s">
        <v>658</v>
      </c>
      <c r="H54" s="81" t="s">
        <v>658</v>
      </c>
      <c r="I54" s="81" t="s" cm="1">
        <v>685</v>
      </c>
      <c r="J54" s="81" t="s">
        <v>658</v>
      </c>
      <c r="K54" s="81" t="s">
        <v>658</v>
      </c>
      <c r="L54" s="81" t="s" cm="1">
        <v>685</v>
      </c>
      <c r="M54" s="81" t="s">
        <v>658</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809</v>
      </c>
    </row>
    <row r="55" spans="1:25" ht="16.5" x14ac:dyDescent="0.45">
      <c r="A55" s="83">
        <f ca="1"/>
        <v>37</v>
      </c>
      <c r="B55" s="81" t="s">
        <v>682</v>
      </c>
      <c r="C55" s="81" t="s">
        <v>660</v>
      </c>
      <c r="D55" s="81" t="s">
        <v>681</v>
      </c>
      <c r="E55" s="81" t="s">
        <v>658</v>
      </c>
      <c r="F55" s="81" t="s">
        <v>658</v>
      </c>
      <c r="G55" s="81" t="s">
        <v>658</v>
      </c>
      <c r="H55" s="81" t="s">
        <v>658</v>
      </c>
      <c r="I55" s="81" t="s" cm="1">
        <v>685</v>
      </c>
      <c r="J55" s="81" t="s">
        <v>658</v>
      </c>
      <c r="K55" s="81" t="s">
        <v>658</v>
      </c>
      <c r="L55" s="81" t="s" cm="1">
        <v>685</v>
      </c>
      <c r="M55" s="81" t="s">
        <v>658</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810</v>
      </c>
    </row>
    <row r="56" spans="1:25" ht="16.5" x14ac:dyDescent="0.45">
      <c r="A56" s="83">
        <f ca="1"/>
        <v>38</v>
      </c>
      <c r="B56" s="81" t="s">
        <v>680</v>
      </c>
      <c r="C56" s="81" t="s">
        <v>660</v>
      </c>
      <c r="D56" s="81" t="s">
        <v>679</v>
      </c>
      <c r="E56" s="81" t="s">
        <v>658</v>
      </c>
      <c r="F56" s="81" t="s">
        <v>658</v>
      </c>
      <c r="G56" s="81" t="s">
        <v>658</v>
      </c>
      <c r="H56" s="81" t="s">
        <v>658</v>
      </c>
      <c r="I56" s="81" t="s">
        <v>658</v>
      </c>
      <c r="J56" s="81" t="s" cm="1">
        <v>831</v>
      </c>
      <c r="K56" s="81" t="s">
        <v>658</v>
      </c>
      <c r="L56" s="81" t="s">
        <v>658</v>
      </c>
      <c r="M56" s="81" t="s">
        <v>658</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769</v>
      </c>
      <c r="U56" t="s">
        <v>811</v>
      </c>
    </row>
    <row r="57" spans="1:25" ht="16.5" x14ac:dyDescent="0.45">
      <c r="A57" s="83">
        <f ca="1"/>
        <v>39</v>
      </c>
      <c r="B57" s="81" t="s">
        <v>678</v>
      </c>
      <c r="C57" s="81" t="s">
        <v>660</v>
      </c>
      <c r="D57" s="81" t="s">
        <v>677</v>
      </c>
      <c r="E57" s="81" t="s">
        <v>658</v>
      </c>
      <c r="F57" s="81" t="s">
        <v>658</v>
      </c>
      <c r="G57" s="81" t="s">
        <v>658</v>
      </c>
      <c r="H57" s="81" t="s">
        <v>658</v>
      </c>
      <c r="I57" s="81" t="s">
        <v>658</v>
      </c>
      <c r="J57" s="81" t="s">
        <v>664</v>
      </c>
      <c r="K57" s="81" t="s">
        <v>658</v>
      </c>
      <c r="L57" s="81" t="s">
        <v>658</v>
      </c>
      <c r="M57" s="81" t="s">
        <v>658</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769</v>
      </c>
      <c r="U57" t="s">
        <v>812</v>
      </c>
    </row>
    <row r="58" spans="1:25" ht="16.5" x14ac:dyDescent="0.45">
      <c r="A58" s="83">
        <f ca="1"/>
        <v>40</v>
      </c>
      <c r="B58" s="81" t="s">
        <v>676</v>
      </c>
      <c r="C58" s="81" t="s">
        <v>660</v>
      </c>
      <c r="D58" s="81" t="s">
        <v>675</v>
      </c>
      <c r="E58" s="81" t="s">
        <v>658</v>
      </c>
      <c r="F58" s="81" t="s">
        <v>658</v>
      </c>
      <c r="G58" s="81" t="s">
        <v>658</v>
      </c>
      <c r="H58" s="81" t="s">
        <v>658</v>
      </c>
      <c r="I58" s="81" t="s">
        <v>658</v>
      </c>
      <c r="J58" s="81" t="s" cm="1">
        <v>832</v>
      </c>
      <c r="K58" s="81" t="s">
        <v>658</v>
      </c>
      <c r="L58" s="81" t="s">
        <v>658</v>
      </c>
      <c r="M58" s="81" t="s">
        <v>658</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769</v>
      </c>
      <c r="U58" t="s">
        <v>813</v>
      </c>
    </row>
    <row r="59" spans="1:25" ht="16.5" x14ac:dyDescent="0.45">
      <c r="A59" s="83">
        <f ca="1"/>
        <v>41</v>
      </c>
      <c r="B59" s="81" t="s">
        <v>674</v>
      </c>
      <c r="C59" s="81" t="s">
        <v>660</v>
      </c>
      <c r="D59" s="81" t="s">
        <v>673</v>
      </c>
      <c r="E59" s="81" t="s" cm="1">
        <v>208</v>
      </c>
      <c r="F59" s="81" t="s">
        <v>658</v>
      </c>
      <c r="G59" s="81" t="s" cm="1">
        <v>208</v>
      </c>
      <c r="H59" s="81" t="s" cm="1">
        <v>208</v>
      </c>
      <c r="I59" s="81" t="s">
        <v>658</v>
      </c>
      <c r="J59" s="81" t="s" cm="1">
        <v>208</v>
      </c>
      <c r="K59" s="81" t="s" cm="1">
        <v>833</v>
      </c>
      <c r="L59" s="81" t="s">
        <v>658</v>
      </c>
      <c r="M59" s="81" t="s" cm="1">
        <v>208</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766</v>
      </c>
      <c r="U59" t="s">
        <v>814</v>
      </c>
    </row>
    <row r="60" spans="1:25" ht="16.5" x14ac:dyDescent="0.45">
      <c r="A60" s="83">
        <f ca="1"/>
        <v>42</v>
      </c>
      <c r="B60" s="81" t="s">
        <v>672</v>
      </c>
      <c r="C60" s="81" t="s">
        <v>660</v>
      </c>
      <c r="D60" s="81" t="s">
        <v>671</v>
      </c>
      <c r="E60" s="81" t="s" cm="1">
        <v>693</v>
      </c>
      <c r="F60" s="81" t="s">
        <v>658</v>
      </c>
      <c r="G60" s="81" t="s" cm="1">
        <v>693</v>
      </c>
      <c r="H60" s="81" t="s" cm="1">
        <v>693</v>
      </c>
      <c r="I60" s="81" t="s" cm="1">
        <v>825</v>
      </c>
      <c r="J60" s="81" t="s" cm="1">
        <v>693</v>
      </c>
      <c r="K60" s="81" t="s" cm="1">
        <v>825</v>
      </c>
      <c r="L60" s="81" t="s">
        <v>658</v>
      </c>
      <c r="M60" s="81" t="s" cm="1">
        <v>693</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766</v>
      </c>
      <c r="U60" t="s">
        <v>815</v>
      </c>
    </row>
    <row r="61" spans="1:25" ht="16.5" x14ac:dyDescent="0.45">
      <c r="A61" s="83">
        <f ca="1"/>
        <v>43</v>
      </c>
      <c r="B61" s="81" t="s">
        <v>670</v>
      </c>
      <c r="C61" s="81" t="s">
        <v>660</v>
      </c>
      <c r="D61" s="81" t="s">
        <v>670</v>
      </c>
      <c r="E61" s="81" t="s">
        <v>658</v>
      </c>
      <c r="F61" s="81" t="s">
        <v>658</v>
      </c>
      <c r="G61" s="81" t="s">
        <v>658</v>
      </c>
      <c r="H61" s="81" t="s">
        <v>658</v>
      </c>
      <c r="I61" s="81" t="s" cm="1">
        <v>725</v>
      </c>
      <c r="J61" s="81" t="s">
        <v>658</v>
      </c>
      <c r="K61" s="81" t="s">
        <v>658</v>
      </c>
      <c r="L61" s="81" t="s" cm="1">
        <v>725</v>
      </c>
      <c r="M61" s="81" t="s">
        <v>658</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816</v>
      </c>
    </row>
    <row r="62" spans="1:25" ht="16.5" x14ac:dyDescent="0.45">
      <c r="A62" s="83">
        <f ca="1"/>
        <v>44</v>
      </c>
      <c r="B62" s="81" t="s">
        <v>669</v>
      </c>
      <c r="C62" s="81" t="s">
        <v>660</v>
      </c>
      <c r="D62" s="81" t="s">
        <v>669</v>
      </c>
      <c r="E62" s="81" t="s">
        <v>658</v>
      </c>
      <c r="F62" s="81" t="s">
        <v>658</v>
      </c>
      <c r="G62" s="81" t="s">
        <v>658</v>
      </c>
      <c r="H62" s="81" t="s">
        <v>658</v>
      </c>
      <c r="I62" s="81" t="s" cm="1">
        <v>826</v>
      </c>
      <c r="J62" s="81" t="s">
        <v>658</v>
      </c>
      <c r="K62" s="81" t="s">
        <v>658</v>
      </c>
      <c r="L62" s="81" t="s" cm="1">
        <v>703</v>
      </c>
      <c r="M62" s="81" t="s">
        <v>658</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817</v>
      </c>
      <c r="Y62" s="80"/>
    </row>
    <row r="63" spans="1:25" ht="16.5" x14ac:dyDescent="0.45">
      <c r="A63" s="83">
        <f ca="1"/>
        <v>45</v>
      </c>
      <c r="B63" s="81" t="s">
        <v>668</v>
      </c>
      <c r="C63" s="81" t="s">
        <v>660</v>
      </c>
      <c r="D63" s="81" t="s">
        <v>667</v>
      </c>
      <c r="E63" s="81" t="s">
        <v>664</v>
      </c>
      <c r="F63" s="81" t="s">
        <v>658</v>
      </c>
      <c r="G63" s="81" t="s">
        <v>664</v>
      </c>
      <c r="H63" s="81" t="s" cm="1">
        <v>208</v>
      </c>
      <c r="I63" s="81" t="s">
        <v>658</v>
      </c>
      <c r="J63" s="81" t="s" cm="1">
        <v>208</v>
      </c>
      <c r="K63" s="81" t="s" cm="1">
        <v>834</v>
      </c>
      <c r="L63" s="81" t="s">
        <v>658</v>
      </c>
      <c r="M63" s="81" t="s" cm="1">
        <v>668</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766</v>
      </c>
      <c r="U63" t="s">
        <v>818</v>
      </c>
      <c r="Y63" s="80"/>
    </row>
    <row r="64" spans="1:25" ht="16.5" x14ac:dyDescent="0.45">
      <c r="A64" s="83">
        <f ca="1"/>
        <v>46</v>
      </c>
      <c r="B64" s="81" t="s">
        <v>666</v>
      </c>
      <c r="C64" s="81" t="s">
        <v>660</v>
      </c>
      <c r="D64" s="81" t="s">
        <v>665</v>
      </c>
      <c r="E64" s="81" t="s">
        <v>664</v>
      </c>
      <c r="F64" s="81" t="s">
        <v>658</v>
      </c>
      <c r="G64" s="81" t="s">
        <v>664</v>
      </c>
      <c r="H64" s="81" t="s" cm="1">
        <v>693</v>
      </c>
      <c r="I64" s="81" t="s" cm="1">
        <v>827</v>
      </c>
      <c r="J64" s="81" t="s" cm="1">
        <v>693</v>
      </c>
      <c r="K64" s="81" t="s" cm="1">
        <v>827</v>
      </c>
      <c r="L64" s="81" t="s">
        <v>658</v>
      </c>
      <c r="M64" s="81" t="s" cm="1">
        <v>666</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819</v>
      </c>
      <c r="Y64" s="80"/>
    </row>
    <row r="65" spans="1:25" ht="16.5" x14ac:dyDescent="0.45">
      <c r="A65" s="83">
        <f ca="1"/>
        <v>47</v>
      </c>
      <c r="B65" s="81" t="s">
        <v>663</v>
      </c>
      <c r="C65" s="81" t="s">
        <v>660</v>
      </c>
      <c r="D65" s="81" t="s">
        <v>663</v>
      </c>
      <c r="E65" s="81" t="s">
        <v>658</v>
      </c>
      <c r="F65" s="81" t="s">
        <v>658</v>
      </c>
      <c r="G65" s="81" t="s">
        <v>658</v>
      </c>
      <c r="H65" s="81" t="s">
        <v>658</v>
      </c>
      <c r="I65" s="81" t="s" cm="1">
        <v>828</v>
      </c>
      <c r="J65" s="81" t="s">
        <v>658</v>
      </c>
      <c r="K65" s="81" t="s">
        <v>658</v>
      </c>
      <c r="L65" s="81" t="s" cm="1">
        <v>828</v>
      </c>
      <c r="M65" s="81" t="s">
        <v>658</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820</v>
      </c>
      <c r="Y65" s="80"/>
    </row>
    <row r="66" spans="1:25" ht="16.5" x14ac:dyDescent="0.45">
      <c r="A66" s="83">
        <f ca="1"/>
        <v>48</v>
      </c>
      <c r="B66" s="81" t="s">
        <v>662</v>
      </c>
      <c r="C66" s="81" t="s">
        <v>660</v>
      </c>
      <c r="D66" s="81" t="s">
        <v>661</v>
      </c>
      <c r="E66" s="81" t="s">
        <v>658</v>
      </c>
      <c r="F66" s="81" t="s">
        <v>658</v>
      </c>
      <c r="G66" s="81" t="s">
        <v>658</v>
      </c>
      <c r="H66" s="81" t="s">
        <v>658</v>
      </c>
      <c r="I66" s="81" t="s" cm="1">
        <v>829</v>
      </c>
      <c r="J66" s="81" t="s">
        <v>658</v>
      </c>
      <c r="K66" s="81" t="s">
        <v>658</v>
      </c>
      <c r="L66" s="81" t="s" cm="1">
        <v>829</v>
      </c>
      <c r="M66" s="81" t="s">
        <v>658</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824</v>
      </c>
      <c r="U66" t="s">
        <v>821</v>
      </c>
      <c r="Y66" s="80"/>
    </row>
    <row r="67" spans="1:25" ht="16.5" x14ac:dyDescent="0.45">
      <c r="A67" s="83">
        <f ca="1"/>
        <v>49</v>
      </c>
      <c r="B67" s="81" t="s">
        <v>659</v>
      </c>
      <c r="C67" s="81" t="s">
        <v>660</v>
      </c>
      <c r="D67" s="81" t="s">
        <v>659</v>
      </c>
      <c r="E67" s="81" t="s">
        <v>658</v>
      </c>
      <c r="F67" s="81" t="s">
        <v>658</v>
      </c>
      <c r="G67" s="81" t="s">
        <v>658</v>
      </c>
      <c r="H67" s="81" t="s">
        <v>658</v>
      </c>
      <c r="I67" s="81" t="s" cm="1">
        <v>830</v>
      </c>
      <c r="J67" s="81" t="s">
        <v>658</v>
      </c>
      <c r="K67" s="81" t="s">
        <v>658</v>
      </c>
      <c r="L67" s="81" t="s" cm="1">
        <v>835</v>
      </c>
      <c r="M67" s="81" t="s">
        <v>658</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822</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08984375" defaultRowHeight="14.5" x14ac:dyDescent="0.35"/>
  <cols>
    <col min="1" max="1" width="2.54296875" customWidth="1"/>
    <col min="2" max="2" width="7.36328125" bestFit="1" customWidth="1"/>
    <col min="3" max="3" width="5.81640625" bestFit="1" customWidth="1"/>
    <col min="4" max="4" width="2.54296875" customWidth="1"/>
    <col min="5" max="5" width="5.453125" bestFit="1" customWidth="1"/>
    <col min="6" max="6" width="14" bestFit="1" customWidth="1"/>
    <col min="7" max="7" width="8.90625" bestFit="1" customWidth="1"/>
    <col min="8" max="8" width="10.90625" bestFit="1" customWidth="1"/>
    <col min="9" max="9" width="14.90625" bestFit="1" customWidth="1"/>
    <col min="10" max="10" width="8.81640625" bestFit="1" customWidth="1"/>
    <col min="11" max="11" width="8.54296875" bestFit="1" customWidth="1"/>
    <col min="12" max="12" width="4.453125" bestFit="1" customWidth="1"/>
    <col min="13" max="14" width="11.08984375" bestFit="1" customWidth="1"/>
    <col min="15" max="16" width="96.90625" bestFit="1" customWidth="1"/>
    <col min="17" max="17" width="7" bestFit="1" customWidth="1"/>
  </cols>
  <sheetData>
    <row r="1" spans="2:17" ht="28.5" x14ac:dyDescent="0.65">
      <c r="B1" s="1" t="s">
        <v>1015</v>
      </c>
      <c r="C1" s="1"/>
      <c r="D1" s="1"/>
    </row>
    <row r="2" spans="2:17" x14ac:dyDescent="0.35">
      <c r="B2" s="2" t="s">
        <v>1018</v>
      </c>
    </row>
    <row r="3" spans="2:17" x14ac:dyDescent="0.35">
      <c r="B3" s="3"/>
    </row>
    <row r="4" spans="2:17" x14ac:dyDescent="0.35">
      <c r="F4" s="105" t="s">
        <v>959</v>
      </c>
    </row>
    <row r="5" spans="2:17" x14ac:dyDescent="0.35">
      <c r="F5" s="10" t="b">
        <f ca="1">AND(_xlfn.ANCHORARRAY(Q8))</f>
        <v>1</v>
      </c>
      <c r="G5" s="97" t="s">
        <v>960</v>
      </c>
    </row>
    <row r="6" spans="2:17" x14ac:dyDescent="0.35">
      <c r="B6" s="96" t="s">
        <v>619</v>
      </c>
    </row>
    <row r="7" spans="2:17" x14ac:dyDescent="0.35">
      <c r="B7" s="9" t="s">
        <v>909</v>
      </c>
      <c r="C7" s="9" t="s">
        <v>910</v>
      </c>
      <c r="E7" s="99" t="s">
        <v>619</v>
      </c>
      <c r="F7" s="99" t="s">
        <v>995</v>
      </c>
      <c r="G7" s="99" t="s">
        <v>1</v>
      </c>
      <c r="H7" s="99" t="s">
        <v>4</v>
      </c>
      <c r="I7" s="99" t="s">
        <v>996</v>
      </c>
      <c r="J7" s="99" t="s">
        <v>81</v>
      </c>
      <c r="K7" s="99" t="s">
        <v>242</v>
      </c>
      <c r="L7" s="99" t="s">
        <v>997</v>
      </c>
      <c r="M7" s="99" t="s">
        <v>934</v>
      </c>
      <c r="N7" s="99" t="s">
        <v>935</v>
      </c>
      <c r="O7" s="99" t="s">
        <v>998</v>
      </c>
      <c r="P7" s="99" t="s">
        <v>941</v>
      </c>
      <c r="Q7" s="99" t="s">
        <v>734</v>
      </c>
    </row>
    <row r="8" spans="2:17" x14ac:dyDescent="0.35">
      <c r="B8" s="9">
        <v>1</v>
      </c>
      <c r="C8" s="9" t="b">
        <v>1</v>
      </c>
      <c r="E8" s="9" t="s">
        <v>619</v>
      </c>
      <c r="F8" s="9" t="b">
        <v>1</v>
      </c>
      <c r="G8" s="9"/>
      <c r="H8" s="9"/>
      <c r="I8" s="9"/>
      <c r="J8" s="9" t="s">
        <v>91</v>
      </c>
      <c r="K8" s="9"/>
      <c r="L8" s="9" t="s">
        <v>999</v>
      </c>
      <c r="M8" s="57" t="s">
        <v>936</v>
      </c>
      <c r="N8" s="9" t="s">
        <v>906</v>
      </c>
      <c r="O8" s="9" t="str" cm="1">
        <f t="array" aca="1" ref="O8" ca="1">CSVWrite(INDIRECT(E8),G8,F8,H8,I8,J8,K8,L8,M8,N8)</f>
        <v>#CSVWrite: TrueString cannot take the value 'false'!</v>
      </c>
      <c r="P8" s="100" t="s">
        <v>942</v>
      </c>
      <c r="Q8" s="10" t="b" cm="1">
        <f t="array" aca="1" ref="Q8:Q53" ca="1">O8:O53=P8:P53</f>
        <v>1</v>
      </c>
    </row>
    <row r="9" spans="2:17" x14ac:dyDescent="0.35">
      <c r="B9" s="9">
        <v>3</v>
      </c>
      <c r="C9" s="9" t="b">
        <v>0</v>
      </c>
      <c r="E9" s="9" t="s">
        <v>619</v>
      </c>
      <c r="F9" s="9" t="b">
        <v>1</v>
      </c>
      <c r="G9" s="9"/>
      <c r="H9" s="9"/>
      <c r="I9" s="9"/>
      <c r="J9" s="9" t="s">
        <v>91</v>
      </c>
      <c r="K9" s="9"/>
      <c r="L9" s="9" t="s">
        <v>999</v>
      </c>
      <c r="M9" s="57" t="s">
        <v>905</v>
      </c>
      <c r="N9" s="57" t="s">
        <v>937</v>
      </c>
      <c r="O9" s="9" t="str" cm="1">
        <f t="array" aca="1" ref="O9" ca="1">CSVWrite(INDIRECT(E9),G9,F9,H9,I9,J9,K9,L9,M9,N9)</f>
        <v>#CSVWrite: FalseString cannot take the value 'true'!</v>
      </c>
      <c r="P9" s="101" t="s">
        <v>943</v>
      </c>
      <c r="Q9" s="10" t="b">
        <f ca="1"/>
        <v>1</v>
      </c>
    </row>
    <row r="10" spans="2:17" x14ac:dyDescent="0.35">
      <c r="E10" s="9" t="s">
        <v>619</v>
      </c>
      <c r="F10" s="9" t="b">
        <v>1</v>
      </c>
      <c r="G10" s="9"/>
      <c r="H10" s="9"/>
      <c r="I10" s="9"/>
      <c r="J10" s="9" t="s">
        <v>91</v>
      </c>
      <c r="K10" s="9"/>
      <c r="L10" s="9" t="s">
        <v>999</v>
      </c>
      <c r="M10" s="57" t="s">
        <v>922</v>
      </c>
      <c r="N10" s="57" t="s">
        <v>922</v>
      </c>
      <c r="O10" s="9" t="str" cm="1">
        <f t="array" aca="1" ref="O10" ca="1">CSVWrite(INDIRECT(E10),G10,F10,H10,I10,J10,K10,L10,M10,N10)</f>
        <v>#CSVWrite: Got 'xxx' for both TrueString and FalseString, but these cannot be equal to one another!</v>
      </c>
      <c r="P10" s="101" t="s">
        <v>944</v>
      </c>
      <c r="Q10" s="10" t="b">
        <f ca="1"/>
        <v>1</v>
      </c>
    </row>
    <row r="11" spans="2:17" x14ac:dyDescent="0.35">
      <c r="B11" s="96" t="s">
        <v>1002</v>
      </c>
      <c r="E11" s="9" t="s">
        <v>619</v>
      </c>
      <c r="F11" s="9" t="b">
        <v>1</v>
      </c>
      <c r="G11" s="9"/>
      <c r="H11" s="9"/>
      <c r="I11" s="9"/>
      <c r="J11" s="9" t="s">
        <v>91</v>
      </c>
      <c r="K11" s="9"/>
      <c r="L11" s="9" t="s">
        <v>999</v>
      </c>
      <c r="M11" s="9" t="s">
        <v>16</v>
      </c>
      <c r="N11" s="9" t="s">
        <v>911</v>
      </c>
      <c r="O11" s="9" t="str" cm="1">
        <f t="array" aca="1" ref="O11" ca="1">CSVWrite(INDIRECT(E11),G11,F11,H11,I11,J11,K11,L11,M11,N11)</f>
        <v xml:space="preserve">"a","b"
1,x
3,y
</v>
      </c>
      <c r="P11" s="101" t="s">
        <v>945</v>
      </c>
      <c r="Q11" s="10" t="b">
        <f ca="1"/>
        <v>1</v>
      </c>
    </row>
    <row r="12" spans="2:17" x14ac:dyDescent="0.35">
      <c r="B12" s="9" t="s">
        <v>1003</v>
      </c>
      <c r="C12" s="9" t="s">
        <v>1004</v>
      </c>
      <c r="E12" s="9" t="s">
        <v>619</v>
      </c>
      <c r="F12" s="9" t="b">
        <v>1</v>
      </c>
      <c r="G12" s="9"/>
      <c r="H12" s="9"/>
      <c r="I12" s="9"/>
      <c r="J12" s="9" t="s">
        <v>91</v>
      </c>
      <c r="K12" s="9"/>
      <c r="L12" s="9" t="s">
        <v>999</v>
      </c>
      <c r="M12" s="102" t="s">
        <v>913</v>
      </c>
      <c r="N12" s="9" t="s">
        <v>911</v>
      </c>
      <c r="O12" s="9" t="str" cm="1">
        <f t="array" aca="1" ref="O12" ca="1">CSVWrite(INDIRECT(E12),G12,F12,H12,I12,J12,K12,L12,M12,N12)</f>
        <v xml:space="preserve">"a","b"
1,"sdfsdf"
3,y
</v>
      </c>
      <c r="P12" s="101" t="s">
        <v>946</v>
      </c>
      <c r="Q12" s="10" t="b">
        <f ca="1"/>
        <v>1</v>
      </c>
    </row>
    <row r="13" spans="2:17" x14ac:dyDescent="0.35">
      <c r="B13" s="9" t="s">
        <v>1005</v>
      </c>
      <c r="C13" s="9" t="s">
        <v>1006</v>
      </c>
      <c r="E13" s="9" t="s">
        <v>619</v>
      </c>
      <c r="F13" s="9" t="b">
        <v>1</v>
      </c>
      <c r="G13" s="9"/>
      <c r="H13" s="9"/>
      <c r="I13" s="9"/>
      <c r="J13" s="9" t="s">
        <v>91</v>
      </c>
      <c r="K13" s="9"/>
      <c r="L13" s="9" t="s">
        <v>999</v>
      </c>
      <c r="M13" s="9" t="s">
        <v>921</v>
      </c>
      <c r="N13" s="9" t="s">
        <v>911</v>
      </c>
      <c r="O13" s="9" t="str" cm="1">
        <f t="array" aca="1" ref="O13" ca="1">CSVWrite(INDIRECT(E13),G13,F13,H13,I13,J13,K13,L13,M13,N13)</f>
        <v xml:space="preserve">"a","b"
1,2 xxx 2002
3,y
</v>
      </c>
      <c r="P13" s="101" t="s">
        <v>947</v>
      </c>
      <c r="Q13" s="10" t="b">
        <f ca="1"/>
        <v>1</v>
      </c>
    </row>
    <row r="14" spans="2:17" x14ac:dyDescent="0.35">
      <c r="E14" s="9" t="s">
        <v>619</v>
      </c>
      <c r="F14" s="9" t="b">
        <v>1</v>
      </c>
      <c r="G14" s="9"/>
      <c r="H14" s="9"/>
      <c r="I14" s="9"/>
      <c r="J14" s="9" t="s">
        <v>91</v>
      </c>
      <c r="K14" s="9"/>
      <c r="L14" s="9" t="s">
        <v>999</v>
      </c>
      <c r="M14" s="57" t="s">
        <v>914</v>
      </c>
      <c r="N14" s="9" t="s">
        <v>911</v>
      </c>
      <c r="O14" s="9" t="str" cm="1">
        <f t="array" aca="1" ref="O14" ca="1">CSVWrite(INDIRECT(E14),G14,F14,H14,I14,J14,K14,L14,M14,N14)</f>
        <v>#CSVWrite: When TrueString contains any double quote characters they must be at the start, the end and nowhere else!</v>
      </c>
      <c r="P14" s="101" t="s">
        <v>970</v>
      </c>
      <c r="Q14" s="10" t="b">
        <f ca="1"/>
        <v>1</v>
      </c>
    </row>
    <row r="15" spans="2:17" x14ac:dyDescent="0.35">
      <c r="B15" s="17" t="s">
        <v>1010</v>
      </c>
      <c r="E15" s="9" t="s">
        <v>619</v>
      </c>
      <c r="F15" s="9" t="b">
        <v>1</v>
      </c>
      <c r="G15" s="9"/>
      <c r="H15" s="9"/>
      <c r="I15" s="9"/>
      <c r="J15" s="9" t="s">
        <v>91</v>
      </c>
      <c r="K15" s="9"/>
      <c r="L15" s="9" t="s">
        <v>999</v>
      </c>
      <c r="M15" s="9" t="s">
        <v>915</v>
      </c>
      <c r="N15" s="9" t="s">
        <v>911</v>
      </c>
      <c r="O15" s="9" t="str" cm="1">
        <f t="array" aca="1" ref="O15" ca="1">CSVWrite(INDIRECT(E15),G15,F15,H15,I15,J15,K15,L15,M15,N15)</f>
        <v>#CSVWrite: When TrueString contains any double quote characters they must be at the start, the end and nowhere else!</v>
      </c>
      <c r="P15" s="101" t="s">
        <v>970</v>
      </c>
      <c r="Q15" s="10" t="b">
        <f ca="1"/>
        <v>1</v>
      </c>
    </row>
    <row r="16" spans="2:17" x14ac:dyDescent="0.35">
      <c r="B16" s="9" t="b">
        <v>1</v>
      </c>
      <c r="C16" s="9" t="s">
        <v>983</v>
      </c>
      <c r="E16" s="9" t="s">
        <v>619</v>
      </c>
      <c r="F16" s="9" t="b">
        <v>1</v>
      </c>
      <c r="G16" s="9"/>
      <c r="H16" s="9"/>
      <c r="I16" s="9"/>
      <c r="J16" s="9" t="s">
        <v>91</v>
      </c>
      <c r="K16" s="9"/>
      <c r="L16" s="9" t="s">
        <v>999</v>
      </c>
      <c r="M16" s="103" t="s">
        <v>916</v>
      </c>
      <c r="N16" s="9" t="s">
        <v>911</v>
      </c>
      <c r="O16" s="9" t="str" cm="1">
        <f t="array" aca="1" ref="O16" ca="1">CSVWrite(INDIRECT(E16),G16,F16,H16,I16,J16,K16,L16,M16,N16)</f>
        <v>#CSVWrite: When TrueString contains any double quote characters they must be at the start, the end and nowhere else!</v>
      </c>
      <c r="P16" s="101" t="s">
        <v>970</v>
      </c>
      <c r="Q16" s="10" t="b">
        <f ca="1"/>
        <v>1</v>
      </c>
    </row>
    <row r="17" spans="2:17" x14ac:dyDescent="0.35">
      <c r="B17" s="9" t="b">
        <v>0</v>
      </c>
      <c r="C17" s="57" t="s">
        <v>1011</v>
      </c>
      <c r="E17" s="9" t="s">
        <v>619</v>
      </c>
      <c r="F17" s="9" t="b">
        <v>1</v>
      </c>
      <c r="G17" s="9"/>
      <c r="H17" s="9"/>
      <c r="I17" s="9"/>
      <c r="J17" s="9" t="s">
        <v>91</v>
      </c>
      <c r="K17" s="9"/>
      <c r="L17" s="9" t="s">
        <v>999</v>
      </c>
      <c r="M17" s="57" t="s">
        <v>201</v>
      </c>
      <c r="N17" s="9" t="s">
        <v>911</v>
      </c>
      <c r="O17" s="9" t="str" cm="1">
        <f t="array" aca="1" ref="O17" ca="1">CSVWrite(INDIRECT(E17),G17,F17,H17,I17,J17,K17,L17,M17,N17)</f>
        <v>#CSVWrite: Got '1' as TrueString but that's not valid because it represents a number!</v>
      </c>
      <c r="P17" s="101" t="s">
        <v>948</v>
      </c>
      <c r="Q17" s="10" t="b">
        <f ca="1"/>
        <v>1</v>
      </c>
    </row>
    <row r="18" spans="2:17" x14ac:dyDescent="0.35">
      <c r="B18" s="9">
        <v>1</v>
      </c>
      <c r="C18" s="9">
        <f ca="1">PI()</f>
        <v>3.1415926535897931</v>
      </c>
      <c r="E18" s="9" t="s">
        <v>619</v>
      </c>
      <c r="F18" s="9" t="b">
        <v>1</v>
      </c>
      <c r="G18" s="9"/>
      <c r="H18" s="9"/>
      <c r="I18" s="9"/>
      <c r="J18" s="9" t="s">
        <v>91</v>
      </c>
      <c r="K18" s="9"/>
      <c r="L18" s="9" t="s">
        <v>999</v>
      </c>
      <c r="M18" s="57" t="s">
        <v>917</v>
      </c>
      <c r="N18" s="9" t="s">
        <v>911</v>
      </c>
      <c r="O18" s="9" t="str" cm="1">
        <f t="array" aca="1" ref="O18" ca="1">CSVWrite(INDIRECT(E18),G18,F18,H18,I18,J18,K18,L18,M18,N18)</f>
        <v>#CSVWrite: Got '1e6' as TrueString but that's not valid because it represents a number!</v>
      </c>
      <c r="P18" s="101" t="s">
        <v>949</v>
      </c>
      <c r="Q18" s="10" t="b">
        <f ca="1"/>
        <v>1</v>
      </c>
    </row>
    <row r="19" spans="2:17" x14ac:dyDescent="0.35">
      <c r="B19" s="9" t="e">
        <f ca="1">1/0</f>
        <v>#DIV/0!</v>
      </c>
      <c r="C19" s="9" t="e">
        <f ca="1">NA()</f>
        <v>#N/A</v>
      </c>
      <c r="E19" s="9" t="s">
        <v>619</v>
      </c>
      <c r="F19" s="9" t="b">
        <v>1</v>
      </c>
      <c r="G19" s="9"/>
      <c r="H19" s="9"/>
      <c r="I19" s="9"/>
      <c r="J19" s="9" t="s">
        <v>91</v>
      </c>
      <c r="K19" s="9"/>
      <c r="L19" s="9" t="s">
        <v>999</v>
      </c>
      <c r="M19" s="57" t="s">
        <v>918</v>
      </c>
      <c r="N19" s="9" t="s">
        <v>911</v>
      </c>
      <c r="O19" s="9" t="str" cm="1">
        <f t="array" aca="1" ref="O19" ca="1">CSVWrite(INDIRECT(E19),G19,F19,H19,I19,J19,K19,L19,M19,N19)</f>
        <v>#CSVWrite: Got '-1' as TrueString but that's not valid because it represents a number!</v>
      </c>
      <c r="P19" s="101" t="s">
        <v>950</v>
      </c>
      <c r="Q19" s="10" t="b">
        <f ca="1"/>
        <v>1</v>
      </c>
    </row>
    <row r="20" spans="2:17" x14ac:dyDescent="0.35">
      <c r="E20" s="9" t="s">
        <v>619</v>
      </c>
      <c r="F20" s="9" t="b">
        <v>1</v>
      </c>
      <c r="G20" s="9"/>
      <c r="H20" s="9"/>
      <c r="I20" s="9"/>
      <c r="J20" s="9" t="s">
        <v>91</v>
      </c>
      <c r="K20" s="9"/>
      <c r="L20" s="9" t="s">
        <v>999</v>
      </c>
      <c r="M20" s="102" t="s">
        <v>912</v>
      </c>
      <c r="N20" s="9" t="s">
        <v>911</v>
      </c>
      <c r="O20" s="9" t="str" cm="1">
        <f t="array" aca="1" ref="O20" ca="1">CSVWrite(INDIRECT(E20),G20,F20,H20,I20,J20,K20,L20,M20,N20)</f>
        <v>#CSVWrite: Got '2/2/2' as TrueString but that's not valid because it represents a date!</v>
      </c>
      <c r="P20" s="101" t="s">
        <v>961</v>
      </c>
      <c r="Q20" s="10" t="b">
        <f ca="1"/>
        <v>1</v>
      </c>
    </row>
    <row r="21" spans="2:17" x14ac:dyDescent="0.35">
      <c r="B21" t="s">
        <v>1068</v>
      </c>
      <c r="E21" s="9" t="s">
        <v>619</v>
      </c>
      <c r="F21" s="9" t="b">
        <v>1</v>
      </c>
      <c r="G21" s="9"/>
      <c r="H21" s="9"/>
      <c r="I21" s="9"/>
      <c r="J21" s="9" t="s">
        <v>91</v>
      </c>
      <c r="K21" s="9"/>
      <c r="L21" s="9" t="s">
        <v>999</v>
      </c>
      <c r="M21" s="37" t="s">
        <v>919</v>
      </c>
      <c r="N21" s="9" t="s">
        <v>911</v>
      </c>
      <c r="O21" s="9" t="str" cm="1">
        <f t="array" aca="1" ref="O21" ca="1">CSVWrite(INDIRECT(E21),G21,F21,H21,I21,J21,K21,L21,M21,N21)</f>
        <v>#CSVWrite: Got '2 2 2' as TrueString but that's not valid because it represents a date!</v>
      </c>
      <c r="P21" s="101" t="s">
        <v>962</v>
      </c>
      <c r="Q21" s="10" t="b">
        <f ca="1"/>
        <v>1</v>
      </c>
    </row>
    <row r="22" spans="2:17" x14ac:dyDescent="0.35">
      <c r="B22" s="9" t="str" cm="1">
        <f t="array" aca="1" ref="B22:C25" ca="1">_xlfn.UNICHAR(10000+_xlfn.SEQUENCE(4,2))</f>
        <v>✑</v>
      </c>
      <c r="C22" s="9" t="str">
        <f ca="1"/>
        <v>✒</v>
      </c>
      <c r="E22" s="9" t="s">
        <v>619</v>
      </c>
      <c r="F22" s="9" t="b">
        <v>1</v>
      </c>
      <c r="G22" s="9"/>
      <c r="H22" s="9"/>
      <c r="I22" s="9"/>
      <c r="J22" s="9" t="s">
        <v>91</v>
      </c>
      <c r="K22" s="9"/>
      <c r="L22" s="9" t="s">
        <v>999</v>
      </c>
      <c r="M22" s="104" t="s">
        <v>920</v>
      </c>
      <c r="N22" s="9" t="s">
        <v>911</v>
      </c>
      <c r="O22" s="9" t="str" cm="1">
        <f t="array" aca="1" ref="O22" ca="1">CSVWrite(INDIRECT(E22),G22,F22,H22,I22,J22,K22,L22,M22,N22)</f>
        <v>#CSVWrite: Got '2 feb 2002' as TrueString but that's not valid because it represents a date!</v>
      </c>
      <c r="P22" s="101" t="s">
        <v>963</v>
      </c>
      <c r="Q22" s="10" t="b">
        <f ca="1"/>
        <v>1</v>
      </c>
    </row>
    <row r="23" spans="2:17" x14ac:dyDescent="0.35">
      <c r="B23" s="9" t="str">
        <f ca="1"/>
        <v>✓</v>
      </c>
      <c r="C23" s="9" t="str">
        <f ca="1"/>
        <v>✔</v>
      </c>
      <c r="E23" s="9" t="s">
        <v>619</v>
      </c>
      <c r="F23" s="9" t="b">
        <v>1</v>
      </c>
      <c r="G23" s="9"/>
      <c r="H23" s="9"/>
      <c r="I23" s="9"/>
      <c r="J23" s="9" t="s">
        <v>91</v>
      </c>
      <c r="K23" s="9"/>
      <c r="L23" s="9" t="s">
        <v>999</v>
      </c>
      <c r="M23" s="9" t="s">
        <v>932</v>
      </c>
      <c r="N23" s="9" t="s">
        <v>911</v>
      </c>
      <c r="O23" s="9" t="str" cm="1">
        <f t="array" aca="1" ref="O23" ca="1">CSVWrite(INDIRECT(E23),G23,F23,H23,I23,J23,K23,L23,M23,N23)</f>
        <v>#CSVWrite: TrueString contains a line feed character (ascii 10), which is not permitted!</v>
      </c>
      <c r="P23" s="101" t="s">
        <v>951</v>
      </c>
      <c r="Q23" s="10" t="b">
        <f ca="1"/>
        <v>1</v>
      </c>
    </row>
    <row r="24" spans="2:17" x14ac:dyDescent="0.35">
      <c r="B24" s="9" t="str">
        <f ca="1"/>
        <v>✕</v>
      </c>
      <c r="C24" s="9" t="str">
        <f ca="1"/>
        <v>✖</v>
      </c>
      <c r="E24" s="9" t="s">
        <v>619</v>
      </c>
      <c r="F24" s="9" t="b">
        <v>1</v>
      </c>
      <c r="G24" s="9"/>
      <c r="H24" s="9"/>
      <c r="I24" s="9"/>
      <c r="J24" s="9" t="s">
        <v>91</v>
      </c>
      <c r="K24" s="9"/>
      <c r="L24" s="9" t="s">
        <v>999</v>
      </c>
      <c r="M24" s="9" t="s">
        <v>933</v>
      </c>
      <c r="N24" s="9" t="s">
        <v>911</v>
      </c>
      <c r="O24" s="9" t="str" cm="1">
        <f t="array" aca="1" ref="O24" ca="1">CSVWrite(INDIRECT(E24),G24,F24,H24,I24,J24,K24,L24,M24,N24)</f>
        <v>#CSVWrite: TrueString contains a carriage return character (ascii 13), which is not permitted!</v>
      </c>
      <c r="P24" s="101" t="s">
        <v>952</v>
      </c>
      <c r="Q24" s="10" t="b">
        <f ca="1"/>
        <v>1</v>
      </c>
    </row>
    <row r="25" spans="2:17" x14ac:dyDescent="0.35">
      <c r="B25" s="9" t="str">
        <f ca="1"/>
        <v>✗</v>
      </c>
      <c r="C25" s="9" t="str">
        <f ca="1"/>
        <v>✘</v>
      </c>
      <c r="E25" s="9" t="s">
        <v>619</v>
      </c>
      <c r="F25" s="9" t="b">
        <v>1</v>
      </c>
      <c r="G25" s="9"/>
      <c r="H25" s="9"/>
      <c r="I25" s="9"/>
      <c r="J25" s="9" t="s">
        <v>91</v>
      </c>
      <c r="K25" s="9"/>
      <c r="L25" s="9" t="s">
        <v>999</v>
      </c>
      <c r="M25" s="9" t="s">
        <v>922</v>
      </c>
      <c r="N25" s="9" t="s" cm="1">
        <v>914</v>
      </c>
      <c r="O25" s="9" t="str" cm="1">
        <f t="array" aca="1" ref="O25" ca="1">CSVWrite(INDIRECT(E25),G25,F25,H25,I25,J25,K25,L25,M25,N25)</f>
        <v>#CSVWrite: When FalseString contains any double quote characters they must be at the start, the end and nowhere else!</v>
      </c>
      <c r="P25" s="101" t="s">
        <v>971</v>
      </c>
      <c r="Q25" s="10" t="b">
        <f ca="1"/>
        <v>1</v>
      </c>
    </row>
    <row r="26" spans="2:17" x14ac:dyDescent="0.35">
      <c r="E26" s="9" t="s">
        <v>619</v>
      </c>
      <c r="F26" s="9" t="b">
        <v>1</v>
      </c>
      <c r="G26" s="9"/>
      <c r="H26" s="9"/>
      <c r="I26" s="9"/>
      <c r="J26" s="9" t="s">
        <v>91</v>
      </c>
      <c r="K26" s="9"/>
      <c r="L26" s="9" t="s">
        <v>999</v>
      </c>
      <c r="M26" s="9" t="s">
        <v>922</v>
      </c>
      <c r="N26" s="9" t="s">
        <v>915</v>
      </c>
      <c r="O26" s="9" t="str" cm="1">
        <f t="array" aca="1" ref="O26" ca="1">CSVWrite(INDIRECT(E26),G26,F26,H26,I26,J26,K26,L26,M26,N26)</f>
        <v>#CSVWrite: When FalseString contains any double quote characters they must be at the start, the end and nowhere else!</v>
      </c>
      <c r="P26" s="101" t="s">
        <v>971</v>
      </c>
      <c r="Q26" s="10" t="b">
        <f ca="1"/>
        <v>1</v>
      </c>
    </row>
    <row r="27" spans="2:17" x14ac:dyDescent="0.35">
      <c r="E27" s="9" t="s">
        <v>619</v>
      </c>
      <c r="F27" s="9" t="b">
        <v>1</v>
      </c>
      <c r="G27" s="9"/>
      <c r="H27" s="9"/>
      <c r="I27" s="9"/>
      <c r="J27" s="9" t="s">
        <v>91</v>
      </c>
      <c r="K27" s="9"/>
      <c r="L27" s="9" t="s">
        <v>999</v>
      </c>
      <c r="M27" s="9" t="s">
        <v>922</v>
      </c>
      <c r="N27" s="9" t="s">
        <v>916</v>
      </c>
      <c r="O27" s="9" t="str" cm="1">
        <f t="array" aca="1" ref="O27" ca="1">CSVWrite(INDIRECT(E27),G27,F27,H27,I27,J27,K27,L27,M27,N27)</f>
        <v>#CSVWrite: When FalseString contains any double quote characters they must be at the start, the end and nowhere else!</v>
      </c>
      <c r="P27" s="101" t="s">
        <v>971</v>
      </c>
      <c r="Q27" s="10" t="b">
        <f ca="1"/>
        <v>1</v>
      </c>
    </row>
    <row r="28" spans="2:17" x14ac:dyDescent="0.35">
      <c r="E28" s="9" t="s">
        <v>619</v>
      </c>
      <c r="F28" s="9" t="b">
        <v>1</v>
      </c>
      <c r="G28" s="9"/>
      <c r="H28" s="9"/>
      <c r="I28" s="9"/>
      <c r="J28" s="9" t="s">
        <v>91</v>
      </c>
      <c r="K28" s="9"/>
      <c r="L28" s="9" t="s">
        <v>999</v>
      </c>
      <c r="M28" s="9" t="s">
        <v>922</v>
      </c>
      <c r="N28" s="9" t="s">
        <v>201</v>
      </c>
      <c r="O28" s="9" t="str" cm="1">
        <f t="array" aca="1" ref="O28" ca="1">CSVWrite(INDIRECT(E28),G28,F28,H28,I28,J28,K28,L28,M28,N28)</f>
        <v>#CSVWrite: Got '1' as FalseString but that's not valid because it represents a number!</v>
      </c>
      <c r="P28" s="101" t="s">
        <v>953</v>
      </c>
      <c r="Q28" s="10" t="b">
        <f ca="1"/>
        <v>1</v>
      </c>
    </row>
    <row r="29" spans="2:17" x14ac:dyDescent="0.35">
      <c r="E29" s="9" t="s">
        <v>619</v>
      </c>
      <c r="F29" s="9" t="b">
        <v>1</v>
      </c>
      <c r="G29" s="9"/>
      <c r="H29" s="9"/>
      <c r="I29" s="9"/>
      <c r="J29" s="9" t="s">
        <v>91</v>
      </c>
      <c r="K29" s="9"/>
      <c r="L29" s="9" t="s">
        <v>999</v>
      </c>
      <c r="M29" s="9" t="s">
        <v>922</v>
      </c>
      <c r="N29" s="9" t="s">
        <v>917</v>
      </c>
      <c r="O29" s="9" t="str" cm="1">
        <f t="array" aca="1" ref="O29" ca="1">CSVWrite(INDIRECT(E29),G29,F29,H29,I29,J29,K29,L29,M29,N29)</f>
        <v>#CSVWrite: Got '1e6' as FalseString but that's not valid because it represents a number!</v>
      </c>
      <c r="P29" s="101" t="s">
        <v>954</v>
      </c>
      <c r="Q29" s="10" t="b">
        <f ca="1"/>
        <v>1</v>
      </c>
    </row>
    <row r="30" spans="2:17" x14ac:dyDescent="0.35">
      <c r="E30" s="9" t="s">
        <v>619</v>
      </c>
      <c r="F30" s="9" t="b">
        <v>1</v>
      </c>
      <c r="G30" s="9"/>
      <c r="H30" s="9"/>
      <c r="I30" s="9"/>
      <c r="J30" s="9" t="s">
        <v>91</v>
      </c>
      <c r="K30" s="9"/>
      <c r="L30" s="9" t="s">
        <v>999</v>
      </c>
      <c r="M30" s="9" t="s">
        <v>922</v>
      </c>
      <c r="N30" s="9" t="s">
        <v>918</v>
      </c>
      <c r="O30" s="9" t="str" cm="1">
        <f t="array" aca="1" ref="O30" ca="1">CSVWrite(INDIRECT(E30),G30,F30,H30,I30,J30,K30,L30,M30,N30)</f>
        <v>#CSVWrite: Got '-1' as FalseString but that's not valid because it represents a number!</v>
      </c>
      <c r="P30" s="101" t="s">
        <v>955</v>
      </c>
      <c r="Q30" s="10" t="b">
        <f ca="1"/>
        <v>1</v>
      </c>
    </row>
    <row r="31" spans="2:17" x14ac:dyDescent="0.35">
      <c r="E31" s="9" t="s">
        <v>619</v>
      </c>
      <c r="F31" s="9" t="b">
        <v>1</v>
      </c>
      <c r="G31" s="9"/>
      <c r="H31" s="9"/>
      <c r="I31" s="9"/>
      <c r="J31" s="9" t="s">
        <v>91</v>
      </c>
      <c r="K31" s="9"/>
      <c r="L31" s="9" t="s">
        <v>999</v>
      </c>
      <c r="M31" s="9" t="s">
        <v>922</v>
      </c>
      <c r="N31" s="9" t="s">
        <v>912</v>
      </c>
      <c r="O31" s="9" t="str" cm="1">
        <f t="array" aca="1" ref="O31" ca="1">CSVWrite(INDIRECT(E31),G31,F31,H31,I31,J31,K31,L31,M31,N31)</f>
        <v>#CSVWrite: Got '2/2/2' as FalseString but that's not valid because it represents a date!</v>
      </c>
      <c r="P31" s="101" t="s">
        <v>964</v>
      </c>
      <c r="Q31" s="10" t="b">
        <f ca="1"/>
        <v>1</v>
      </c>
    </row>
    <row r="32" spans="2:17" x14ac:dyDescent="0.35">
      <c r="E32" s="9" t="s">
        <v>619</v>
      </c>
      <c r="F32" s="9" t="b">
        <v>1</v>
      </c>
      <c r="G32" s="9"/>
      <c r="H32" s="9"/>
      <c r="I32" s="9"/>
      <c r="J32" s="9" t="s">
        <v>91</v>
      </c>
      <c r="K32" s="9"/>
      <c r="L32" s="9" t="s">
        <v>999</v>
      </c>
      <c r="M32" s="9" t="s">
        <v>922</v>
      </c>
      <c r="N32" s="9" t="s">
        <v>919</v>
      </c>
      <c r="O32" s="9" t="str" cm="1">
        <f t="array" aca="1" ref="O32" ca="1">CSVWrite(INDIRECT(E32),G32,F32,H32,I32,J32,K32,L32,M32,N32)</f>
        <v>#CSVWrite: Got '2 2 2' as FalseString but that's not valid because it represents a date!</v>
      </c>
      <c r="P32" s="101" t="s">
        <v>965</v>
      </c>
      <c r="Q32" s="10" t="b">
        <f ca="1"/>
        <v>1</v>
      </c>
    </row>
    <row r="33" spans="5:17" x14ac:dyDescent="0.35">
      <c r="E33" s="9" t="s">
        <v>619</v>
      </c>
      <c r="F33" s="9" t="b">
        <v>1</v>
      </c>
      <c r="G33" s="9"/>
      <c r="H33" s="9"/>
      <c r="I33" s="9"/>
      <c r="J33" s="9" t="s">
        <v>91</v>
      </c>
      <c r="K33" s="9"/>
      <c r="L33" s="9" t="s">
        <v>999</v>
      </c>
      <c r="M33" s="9" t="s">
        <v>922</v>
      </c>
      <c r="N33" s="9" t="s">
        <v>920</v>
      </c>
      <c r="O33" s="9" t="str" cm="1">
        <f t="array" aca="1" ref="O33" ca="1">CSVWrite(INDIRECT(E33),G33,F33,H33,I33,J33,K33,L33,M33,N33)</f>
        <v>#CSVWrite: Got '2 feb 2002' as FalseString but that's not valid because it represents a date!</v>
      </c>
      <c r="P33" s="101" t="s">
        <v>966</v>
      </c>
      <c r="Q33" s="10" t="b">
        <f ca="1"/>
        <v>1</v>
      </c>
    </row>
    <row r="34" spans="5:17" x14ac:dyDescent="0.35">
      <c r="E34" s="9" t="s">
        <v>619</v>
      </c>
      <c r="F34" s="9" t="b">
        <v>1</v>
      </c>
      <c r="G34" s="9"/>
      <c r="H34" s="9"/>
      <c r="I34" s="9"/>
      <c r="J34" s="9" t="s">
        <v>91</v>
      </c>
      <c r="K34" s="9"/>
      <c r="L34" s="9" t="s">
        <v>999</v>
      </c>
      <c r="M34" s="9" t="s">
        <v>922</v>
      </c>
      <c r="N34" s="9" t="str">
        <f ca="1">CHAR(10)</f>
        <v xml:space="preserve">
</v>
      </c>
      <c r="O34" s="9" t="str" cm="1">
        <f t="array" aca="1" ref="O34" ca="1">CSVWrite(INDIRECT(E34),G34,F34,H34,I34,J34,K34,L34,M34,N34)</f>
        <v>#CSVWrite: FalseString contains a line feed character (ascii 10), which is not permitted!</v>
      </c>
      <c r="P34" s="101" t="s">
        <v>956</v>
      </c>
      <c r="Q34" s="10" t="b">
        <f ca="1"/>
        <v>1</v>
      </c>
    </row>
    <row r="35" spans="5:17" x14ac:dyDescent="0.35">
      <c r="E35" s="9" t="s">
        <v>619</v>
      </c>
      <c r="F35" s="9" t="b">
        <v>1</v>
      </c>
      <c r="G35" s="9"/>
      <c r="H35" s="9"/>
      <c r="I35" s="9"/>
      <c r="J35" s="9" t="s">
        <v>91</v>
      </c>
      <c r="K35" s="9"/>
      <c r="L35" s="9" t="s">
        <v>999</v>
      </c>
      <c r="M35" s="9" t="s">
        <v>922</v>
      </c>
      <c r="N35" s="9" t="str">
        <f ca="1">CHAR(13)</f>
        <v>_x000D_</v>
      </c>
      <c r="O35" s="9" t="str" cm="1">
        <f t="array" aca="1" ref="O35" ca="1">CSVWrite(INDIRECT(E35),G35,F35,H35,I35,J35,K35,L35,M35,N35)</f>
        <v>#CSVWrite: FalseString contains a carriage return character (ascii 13), which is not permitted!</v>
      </c>
      <c r="P35" s="101" t="s">
        <v>957</v>
      </c>
      <c r="Q35" s="10" t="b">
        <f ca="1"/>
        <v>1</v>
      </c>
    </row>
    <row r="36" spans="5:17" x14ac:dyDescent="0.35">
      <c r="E36" s="9" t="s">
        <v>619</v>
      </c>
      <c r="F36" s="9" t="b">
        <v>1</v>
      </c>
      <c r="G36" s="9"/>
      <c r="H36" s="9"/>
      <c r="I36" s="9"/>
      <c r="J36" s="9" t="s">
        <v>91</v>
      </c>
      <c r="K36" s="9"/>
      <c r="L36" s="9" t="s">
        <v>999</v>
      </c>
      <c r="M36" s="9" t="s">
        <v>922</v>
      </c>
      <c r="N36" s="9" t="s">
        <v>928</v>
      </c>
      <c r="O36" s="9" t="str" cm="1">
        <f t="array" aca="1" ref="O36" ca="1">CSVWrite(INDIRECT(E36),G36,F36,H36,I36,J36,K36,L36,M36,N36)</f>
        <v>#CSVWrite: Got '31 12 2002' as FalseString but that's not valid because it represents a date!</v>
      </c>
      <c r="P36" s="101" t="s">
        <v>967</v>
      </c>
      <c r="Q36" s="10" t="b">
        <f ca="1"/>
        <v>1</v>
      </c>
    </row>
    <row r="37" spans="5:17" x14ac:dyDescent="0.35">
      <c r="E37" s="9" t="s">
        <v>619</v>
      </c>
      <c r="F37" s="9" t="b">
        <v>1</v>
      </c>
      <c r="G37" s="9"/>
      <c r="H37" s="9"/>
      <c r="I37" s="9"/>
      <c r="J37" s="9" t="s">
        <v>91</v>
      </c>
      <c r="K37" s="9"/>
      <c r="L37" s="9" t="s">
        <v>999</v>
      </c>
      <c r="M37" s="9" t="s">
        <v>922</v>
      </c>
      <c r="N37" s="9" t="s">
        <v>929</v>
      </c>
      <c r="O37" s="9" t="str" cm="1">
        <f t="array" aca="1" ref="O37" ca="1">CSVWrite(INDIRECT(E37),G37,F37,H37,I37,J37,K37,L37,M37,N37)</f>
        <v>#CSVWrite: Got '12 31 2002' as FalseString but that's not valid because it represents a date!</v>
      </c>
      <c r="P37" s="101" t="s">
        <v>968</v>
      </c>
      <c r="Q37" s="10" t="b">
        <f ca="1"/>
        <v>1</v>
      </c>
    </row>
    <row r="38" spans="5:17" x14ac:dyDescent="0.35">
      <c r="E38" s="9" t="s">
        <v>619</v>
      </c>
      <c r="F38" s="9" t="b">
        <v>1</v>
      </c>
      <c r="G38" s="9"/>
      <c r="H38" s="9"/>
      <c r="I38" s="9"/>
      <c r="J38" s="9" t="s">
        <v>91</v>
      </c>
      <c r="K38" s="9"/>
      <c r="L38" s="9" t="s">
        <v>999</v>
      </c>
      <c r="M38" s="9" t="s">
        <v>922</v>
      </c>
      <c r="N38" s="9" t="s">
        <v>930</v>
      </c>
      <c r="O38" s="9" t="str" cm="1">
        <f t="array" aca="1" ref="O38" ca="1">CSVWrite(INDIRECT(E38),G38,F38,H38,I38,J38,K38,L38,M38,N38)</f>
        <v>#CSVWrite: Got '2002 12 31' as FalseString but that's not valid because it represents a date!</v>
      </c>
      <c r="P38" s="101" t="s">
        <v>969</v>
      </c>
      <c r="Q38" s="10" t="b">
        <f ca="1"/>
        <v>1</v>
      </c>
    </row>
    <row r="39" spans="5:17" x14ac:dyDescent="0.35">
      <c r="E39" s="9" t="s">
        <v>619</v>
      </c>
      <c r="F39" s="9" t="b">
        <v>1</v>
      </c>
      <c r="G39" s="9"/>
      <c r="H39" s="9"/>
      <c r="I39" s="9"/>
      <c r="J39" s="9" t="s">
        <v>91</v>
      </c>
      <c r="K39" s="9"/>
      <c r="L39" s="9" t="s">
        <v>999</v>
      </c>
      <c r="M39" s="9" t="s">
        <v>922</v>
      </c>
      <c r="N39" s="9" t="s">
        <v>931</v>
      </c>
      <c r="O39" s="9" t="str" cm="1">
        <f t="array" aca="1" ref="O39" ca="1">CSVWrite(INDIRECT(E39),G39,F39,H39,I39,J39,K39,L39,M39,N39)</f>
        <v xml:space="preserve">"a","b"
1,xxx
3,2002 31 12
</v>
      </c>
      <c r="P39" s="101" t="s">
        <v>958</v>
      </c>
      <c r="Q39" s="10" t="b">
        <f ca="1"/>
        <v>1</v>
      </c>
    </row>
    <row r="40" spans="5:17" x14ac:dyDescent="0.35">
      <c r="E40" s="9" t="s">
        <v>619</v>
      </c>
      <c r="F40" s="9" t="b">
        <v>1</v>
      </c>
      <c r="G40" s="57" t="s">
        <v>1001</v>
      </c>
      <c r="H40" s="9"/>
      <c r="I40" s="9"/>
      <c r="J40" s="9" t="s">
        <v>91</v>
      </c>
      <c r="K40" s="9" t="s">
        <v>1000</v>
      </c>
      <c r="L40" s="9" t="s">
        <v>999</v>
      </c>
      <c r="M40" s="9" t="s">
        <v>239</v>
      </c>
      <c r="N40" s="9" t="s">
        <v>986</v>
      </c>
      <c r="O40" s="9" t="str" cm="1">
        <f t="array" aca="1" ref="O40" ca="1">CSVWrite(INDIRECT(E40),G40,F40,H40,I40,J40,K40,L40,M40,N40)</f>
        <v>#CSVWrite: Encoding must be "ANSI" (the default) or "UTF-8" or "UTF-16"!</v>
      </c>
      <c r="P40" s="100" t="s">
        <v>987</v>
      </c>
      <c r="Q40" s="10" t="b">
        <f ca="1"/>
        <v>1</v>
      </c>
    </row>
    <row r="41" spans="5:17" x14ac:dyDescent="0.35">
      <c r="E41" s="9" t="s">
        <v>1002</v>
      </c>
      <c r="F41" s="9" t="b">
        <v>0</v>
      </c>
      <c r="G41" s="9"/>
      <c r="H41" s="9"/>
      <c r="I41" s="9"/>
      <c r="J41" s="9" t="s">
        <v>91</v>
      </c>
      <c r="K41" s="9"/>
      <c r="L41" s="9" t="s">
        <v>999</v>
      </c>
      <c r="M41" s="9" t="s">
        <v>239</v>
      </c>
      <c r="N41" s="9" t="s">
        <v>986</v>
      </c>
      <c r="O41" s="9" t="str" cm="1">
        <f t="array" aca="1" ref="O41" ca="1">CSVWrite(INDIRECT(E41),G41,F41,H41,I41,J41,K41,L41,M41,N41)</f>
        <v xml:space="preserve">"1,1","1,2"
"2,1","2,2"
</v>
      </c>
      <c r="P41" s="101" t="s">
        <v>1008</v>
      </c>
      <c r="Q41" s="10" t="b">
        <f ca="1"/>
        <v>1</v>
      </c>
    </row>
    <row r="42" spans="5:17" x14ac:dyDescent="0.35">
      <c r="E42" s="9" t="s">
        <v>1002</v>
      </c>
      <c r="F42" s="9" t="b">
        <v>0</v>
      </c>
      <c r="G42" s="9"/>
      <c r="H42" s="9"/>
      <c r="I42" s="9"/>
      <c r="J42" s="9" t="s">
        <v>1007</v>
      </c>
      <c r="K42" s="9"/>
      <c r="L42" s="9" t="s">
        <v>999</v>
      </c>
      <c r="M42" s="9" t="s">
        <v>239</v>
      </c>
      <c r="N42" s="9" t="s">
        <v>986</v>
      </c>
      <c r="O42" s="9" t="str" cm="1">
        <f t="array" aca="1" ref="O42" ca="1">CSVWrite(INDIRECT(E42),G42,F42,H42,I42,J42,K42,L42,M42,N42)</f>
        <v xml:space="preserve">1,1;1,2
2,1;2,2
</v>
      </c>
      <c r="P42" s="101" t="s">
        <v>1009</v>
      </c>
      <c r="Q42" s="10" t="b">
        <f ca="1"/>
        <v>1</v>
      </c>
    </row>
    <row r="43" spans="5:17" x14ac:dyDescent="0.35">
      <c r="E43" s="9" t="s">
        <v>1002</v>
      </c>
      <c r="F43" s="9" t="b">
        <v>1</v>
      </c>
      <c r="G43" s="9"/>
      <c r="H43" s="9"/>
      <c r="I43" s="9"/>
      <c r="J43" s="9" t="s">
        <v>1007</v>
      </c>
      <c r="K43" s="9"/>
      <c r="L43" s="9" t="s">
        <v>999</v>
      </c>
      <c r="M43" s="9" t="s">
        <v>239</v>
      </c>
      <c r="N43" s="9" t="s">
        <v>986</v>
      </c>
      <c r="O43" s="9" t="str" cm="1">
        <f t="array" aca="1" ref="O43" ca="1">CSVWrite(INDIRECT(E43),G43,F43,H43,I43,J43,K43,L43,M43,N43)</f>
        <v xml:space="preserve">"1,1";"1,2"
"2,1";"2,2"
</v>
      </c>
      <c r="P43" s="101" t="s">
        <v>1014</v>
      </c>
      <c r="Q43" s="10" t="b">
        <f ca="1"/>
        <v>1</v>
      </c>
    </row>
    <row r="44" spans="5:17" x14ac:dyDescent="0.35">
      <c r="E44" s="57" t="s">
        <v>1010</v>
      </c>
      <c r="F44" s="9" t="b">
        <v>0</v>
      </c>
      <c r="G44" s="9"/>
      <c r="H44" s="9"/>
      <c r="I44" s="9"/>
      <c r="J44" s="9" t="s">
        <v>91</v>
      </c>
      <c r="K44" s="9"/>
      <c r="L44" s="9" t="s">
        <v>999</v>
      </c>
      <c r="M44" s="57" t="s">
        <v>937</v>
      </c>
      <c r="N44" s="57" t="s">
        <v>936</v>
      </c>
      <c r="O44" s="9" t="str" cm="1">
        <f t="array" aca="1" ref="O44" ca="1">CSVWrite(INDIRECT(E44),G44,F44,H44,I44,J44,K44,L44,M44,N44)</f>
        <v xml:space="preserve">true,Foo
false,"Ba,r"
1,3.14159265358979
#DIV/0!,#N/A
</v>
      </c>
      <c r="P44" s="101" t="s">
        <v>1012</v>
      </c>
      <c r="Q44" s="10" t="b">
        <f ca="1"/>
        <v>1</v>
      </c>
    </row>
    <row r="45" spans="5:17" x14ac:dyDescent="0.35">
      <c r="E45" s="57" t="s">
        <v>1010</v>
      </c>
      <c r="F45" s="9" t="b">
        <v>1</v>
      </c>
      <c r="G45" s="9"/>
      <c r="H45" s="9"/>
      <c r="I45" s="9"/>
      <c r="J45" s="9" t="s">
        <v>91</v>
      </c>
      <c r="K45" s="9"/>
      <c r="L45" s="9" t="s">
        <v>999</v>
      </c>
      <c r="M45" s="57" t="s">
        <v>937</v>
      </c>
      <c r="N45" s="57" t="s">
        <v>936</v>
      </c>
      <c r="O45" s="9" t="str" cm="1">
        <f t="array" aca="1" ref="O45" ca="1">CSVWrite(INDIRECT(E45),G45,F45,H45,I45,J45,K45,L45,M45,N45)</f>
        <v xml:space="preserve">true,"Foo"
false,"Ba,r"
1,3.14159265358979
#DIV/0!,#N/A
</v>
      </c>
      <c r="P45" s="101" t="s">
        <v>1013</v>
      </c>
      <c r="Q45" s="10" t="b">
        <f ca="1"/>
        <v>1</v>
      </c>
    </row>
    <row r="46" spans="5:17" x14ac:dyDescent="0.35">
      <c r="E46" s="57" t="s">
        <v>619</v>
      </c>
      <c r="F46" s="9" t="b">
        <v>1</v>
      </c>
      <c r="G46" s="9"/>
      <c r="H46" s="9"/>
      <c r="I46" s="9"/>
      <c r="J46" s="9" t="s">
        <v>98</v>
      </c>
      <c r="K46" s="9"/>
      <c r="L46" s="9"/>
      <c r="M46" s="57" t="s">
        <v>239</v>
      </c>
      <c r="N46" s="57" t="s">
        <v>986</v>
      </c>
      <c r="O46" s="9" t="str" cm="1">
        <f t="array" aca="1" ref="O46" ca="1">CSVWrite(INDIRECT(E46),G46,F46,H46,I46,J46,K46,L46,M46,N46)</f>
        <v xml:space="preserve">"a"::"b"
1::T
3::F
</v>
      </c>
      <c r="P46" s="101" t="s">
        <v>1038</v>
      </c>
      <c r="Q46" s="10" t="b">
        <f ca="1"/>
        <v>1</v>
      </c>
    </row>
    <row r="47" spans="5:17" x14ac:dyDescent="0.35">
      <c r="E47" s="9" t="s">
        <v>619</v>
      </c>
      <c r="F47" s="9" t="b">
        <v>1</v>
      </c>
      <c r="G47" s="9"/>
      <c r="H47" s="9"/>
      <c r="I47" s="9"/>
      <c r="J47" s="9"/>
      <c r="K47" s="9"/>
      <c r="L47" s="9"/>
      <c r="M47" s="9"/>
      <c r="N47" s="9"/>
      <c r="O47" s="9" t="str" cm="1">
        <f t="array" aca="1" ref="O47" ca="1">CSVWrite(INDIRECT(E47),G47,F47,H47,I47,J47,K47,L47,M47,N47)</f>
        <v>#CSVWrite: Delimiter must have at least one character!</v>
      </c>
      <c r="P47" s="101" t="s">
        <v>1039</v>
      </c>
      <c r="Q47" s="10" t="b">
        <f ca="1"/>
        <v>1</v>
      </c>
    </row>
    <row r="48" spans="5:17" x14ac:dyDescent="0.35">
      <c r="E48" s="9" t="s">
        <v>619</v>
      </c>
      <c r="F48" s="9" t="b">
        <v>1</v>
      </c>
      <c r="G48" s="9"/>
      <c r="H48" s="9"/>
      <c r="I48" s="9"/>
      <c r="J48" s="57" t="s">
        <v>978</v>
      </c>
      <c r="K48" s="9"/>
      <c r="L48" s="9"/>
      <c r="M48" s="9"/>
      <c r="N48" s="9"/>
      <c r="O48" s="9" t="str" cm="1">
        <f t="array" aca="1" ref="O48" ca="1">CSVWrite(INDIRECT(E48),G48,F48,H48,I48,J48,K48,L48,M48,N48)</f>
        <v>#CSVWrite: Delimiter cannot start with a double quote, line feed or carriage return!</v>
      </c>
      <c r="P48" s="101" t="s">
        <v>1040</v>
      </c>
      <c r="Q48" s="10" t="b">
        <f ca="1"/>
        <v>1</v>
      </c>
    </row>
    <row r="49" spans="5:17" x14ac:dyDescent="0.35">
      <c r="E49" s="9" t="s">
        <v>619</v>
      </c>
      <c r="F49" s="9" t="b">
        <v>1</v>
      </c>
      <c r="G49" s="9"/>
      <c r="H49" s="9"/>
      <c r="I49" s="9"/>
      <c r="J49" s="57" t="str">
        <f ca="1">CHAR(10)</f>
        <v xml:space="preserve">
</v>
      </c>
      <c r="K49" s="9"/>
      <c r="L49" s="9"/>
      <c r="M49" s="9"/>
      <c r="N49" s="9"/>
      <c r="O49" s="9" t="str" cm="1">
        <f t="array" aca="1" ref="O49" ca="1">CSVWrite(INDIRECT(E49),G49,F49,H49,I49,J49,K49,L49,M49,N49)</f>
        <v>#CSVWrite: Delimiter cannot start with a double quote, line feed or carriage return!</v>
      </c>
      <c r="P49" s="101" t="s">
        <v>1040</v>
      </c>
      <c r="Q49" s="10" t="b">
        <f ca="1"/>
        <v>1</v>
      </c>
    </row>
    <row r="50" spans="5:17" x14ac:dyDescent="0.35">
      <c r="E50" s="9" t="s">
        <v>619</v>
      </c>
      <c r="F50" s="9" t="b">
        <v>1</v>
      </c>
      <c r="G50" s="9"/>
      <c r="H50" s="9"/>
      <c r="I50" s="9"/>
      <c r="J50" s="57" t="str">
        <f ca="1">CHAR(13)</f>
        <v>_x000D_</v>
      </c>
      <c r="K50" s="9"/>
      <c r="L50" s="9"/>
      <c r="M50" s="9"/>
      <c r="N50" s="9"/>
      <c r="O50" s="9" t="str" cm="1">
        <f t="array" aca="1" ref="O50" ca="1">CSVWrite(INDIRECT(E50),G50,F50,H50,I50,J50,K50,L50,M50,N50)</f>
        <v>#CSVWrite: Delimiter cannot start with a double quote, line feed or carriage return!</v>
      </c>
      <c r="P50" s="101" t="s">
        <v>1040</v>
      </c>
      <c r="Q50" s="10" t="b">
        <f ca="1"/>
        <v>1</v>
      </c>
    </row>
    <row r="51" spans="5:17" x14ac:dyDescent="0.35">
      <c r="E51" s="9" t="s">
        <v>619</v>
      </c>
      <c r="F51" s="9" t="b">
        <v>1</v>
      </c>
      <c r="G51" s="9" t="s">
        <v>1037</v>
      </c>
      <c r="H51" s="9"/>
      <c r="I51" s="9"/>
      <c r="J51" s="9" t="s">
        <v>91</v>
      </c>
      <c r="K51" s="9"/>
      <c r="L51" s="9"/>
      <c r="M51" s="9" t="s">
        <v>239</v>
      </c>
      <c r="N51" s="9" t="s">
        <v>986</v>
      </c>
      <c r="O51" s="9" t="str" cm="1">
        <f t="array" aca="1" ref="O51" ca="1">CSVWrite(INDIRECT(E51),G51,F51,H51,I51,J51,K51,L51,M51,N51)</f>
        <v>#CSVWrite: Error 'Path not found' when attempting to create file 'c:\this\path\does\not\exist.csv'!</v>
      </c>
      <c r="P51" s="100" t="s">
        <v>1076</v>
      </c>
      <c r="Q51" s="10" t="b">
        <f ca="1"/>
        <v>1</v>
      </c>
    </row>
    <row r="52" spans="5:17" x14ac:dyDescent="0.35">
      <c r="E52" s="9" t="s">
        <v>619</v>
      </c>
      <c r="F52" s="9" t="b">
        <v>1</v>
      </c>
      <c r="G52" s="9"/>
      <c r="H52" s="9"/>
      <c r="I52" s="9"/>
      <c r="J52" s="9" t="s">
        <v>91</v>
      </c>
      <c r="K52" s="9"/>
      <c r="L52" s="9" t="s">
        <v>983</v>
      </c>
      <c r="M52" s="9" t="s">
        <v>239</v>
      </c>
      <c r="N52" s="9" t="s">
        <v>986</v>
      </c>
      <c r="O52" s="9" t="str" cm="1">
        <f t="array" aca="1" ref="O52" ca="1">CSVWrite(INDIRECT(E52),G52,F52,H52,I52,J52,K52,L52,M52,N52)</f>
        <v>#CSVWrite: EOL must be one of "Windows", "Unix" or "Mac", or the associated end of line characters!</v>
      </c>
      <c r="P52" s="100" t="s">
        <v>1072</v>
      </c>
      <c r="Q52" s="10" t="b">
        <f ca="1"/>
        <v>1</v>
      </c>
    </row>
    <row r="53" spans="5:17" x14ac:dyDescent="0.35">
      <c r="E53" s="9" t="s">
        <v>1068</v>
      </c>
      <c r="F53" s="9" t="b">
        <v>1</v>
      </c>
      <c r="G53" s="9" t="s">
        <v>1001</v>
      </c>
      <c r="H53" s="9"/>
      <c r="I53" s="9"/>
      <c r="J53" s="9" t="s">
        <v>91</v>
      </c>
      <c r="K53" s="9" t="s">
        <v>1069</v>
      </c>
      <c r="L53" s="9"/>
      <c r="M53" s="9" t="s">
        <v>239</v>
      </c>
      <c r="N53" s="9" t="s">
        <v>986</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1070</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27"/>
  <sheetViews>
    <sheetView showGridLines="0" showRowColHeaders="0" zoomScaleNormal="100" workbookViewId="0"/>
  </sheetViews>
  <sheetFormatPr defaultColWidth="9.08984375" defaultRowHeight="14.5" x14ac:dyDescent="0.35"/>
  <cols>
    <col min="1" max="1" width="2.453125" customWidth="1"/>
    <col min="2" max="2" width="7.90625" customWidth="1"/>
    <col min="3" max="3" width="11.90625" customWidth="1"/>
    <col min="4" max="4" width="5.453125" customWidth="1"/>
    <col min="5" max="5" width="14.90625" customWidth="1"/>
    <col min="6" max="6" width="155.453125" customWidth="1"/>
  </cols>
  <sheetData>
    <row r="1" spans="2:8" ht="28.5" x14ac:dyDescent="0.65">
      <c r="B1" s="11" t="s">
        <v>46</v>
      </c>
    </row>
    <row r="3" spans="2:8" x14ac:dyDescent="0.35">
      <c r="F3" s="50"/>
    </row>
    <row r="4" spans="2:8" x14ac:dyDescent="0.35">
      <c r="H4" s="110" t="s">
        <v>262</v>
      </c>
    </row>
    <row r="5" spans="2:8" x14ac:dyDescent="0.35">
      <c r="B5" s="19" t="s">
        <v>47</v>
      </c>
      <c r="C5" s="20" t="s">
        <v>48</v>
      </c>
      <c r="D5" s="118" t="s">
        <v>49</v>
      </c>
      <c r="E5" s="21" t="s">
        <v>50</v>
      </c>
      <c r="F5" s="22" t="s">
        <v>51</v>
      </c>
      <c r="H5" s="70" t="s">
        <v>972</v>
      </c>
    </row>
    <row r="6" spans="2:8" x14ac:dyDescent="0.35">
      <c r="B6" s="113">
        <v>222</v>
      </c>
      <c r="C6" s="23">
        <v>44963</v>
      </c>
      <c r="D6" s="119">
        <v>0.67484953703387873</v>
      </c>
      <c r="E6" s="24" t="s">
        <v>52</v>
      </c>
      <c r="F6" s="25" t="s">
        <v>1126</v>
      </c>
      <c r="H6" s="70" t="s">
        <v>973</v>
      </c>
    </row>
    <row r="7" spans="2:8" x14ac:dyDescent="0.35">
      <c r="B7" s="113">
        <v>221</v>
      </c>
      <c r="C7" s="23">
        <v>44963</v>
      </c>
      <c r="D7" s="119">
        <v>0.6731134259243845</v>
      </c>
      <c r="E7" s="24" t="s">
        <v>52</v>
      </c>
      <c r="F7" s="25" t="s">
        <v>1125</v>
      </c>
      <c r="H7" s="70" t="s">
        <v>1016</v>
      </c>
    </row>
    <row r="8" spans="2:8" x14ac:dyDescent="0.35">
      <c r="B8" s="113">
        <v>220</v>
      </c>
      <c r="C8" s="23">
        <v>44963</v>
      </c>
      <c r="D8" s="119">
        <v>0.66304398148349719</v>
      </c>
      <c r="E8" s="24" t="s">
        <v>52</v>
      </c>
      <c r="F8" s="25" t="s">
        <v>1124</v>
      </c>
      <c r="H8" s="12" t="s">
        <v>263</v>
      </c>
    </row>
    <row r="9" spans="2:8" x14ac:dyDescent="0.35">
      <c r="B9" s="113">
        <v>219</v>
      </c>
      <c r="C9" s="23">
        <v>44963</v>
      </c>
      <c r="D9" s="119">
        <v>0.65491898148320615</v>
      </c>
      <c r="E9" s="24" t="s">
        <v>52</v>
      </c>
      <c r="F9" s="26" t="s">
        <v>1123</v>
      </c>
      <c r="H9" s="12" t="s">
        <v>268</v>
      </c>
    </row>
    <row r="10" spans="2:8" x14ac:dyDescent="0.35">
      <c r="B10" s="113">
        <v>218</v>
      </c>
      <c r="C10" s="23">
        <v>44930</v>
      </c>
      <c r="D10" s="119">
        <v>0.68143518518627388</v>
      </c>
      <c r="E10" s="24" t="s">
        <v>52</v>
      </c>
      <c r="F10" s="26" t="s">
        <v>1117</v>
      </c>
      <c r="H10" s="70" t="s">
        <v>1074</v>
      </c>
    </row>
    <row r="11" spans="2:8" x14ac:dyDescent="0.35">
      <c r="B11" s="113">
        <v>217</v>
      </c>
      <c r="C11" s="23">
        <v>44930</v>
      </c>
      <c r="D11" s="119">
        <v>0.68075231481634546</v>
      </c>
      <c r="E11" s="24" t="s">
        <v>52</v>
      </c>
      <c r="F11" s="25" t="s">
        <v>1116</v>
      </c>
      <c r="H11" s="12" t="s">
        <v>267</v>
      </c>
    </row>
    <row r="12" spans="2:8" x14ac:dyDescent="0.35">
      <c r="B12" s="113">
        <v>216</v>
      </c>
      <c r="C12" s="23">
        <v>44894</v>
      </c>
      <c r="D12" s="119">
        <v>0.61153935184847796</v>
      </c>
      <c r="E12" s="24" t="s">
        <v>52</v>
      </c>
      <c r="F12" s="25" t="s">
        <v>1115</v>
      </c>
      <c r="H12" s="70" t="s">
        <v>264</v>
      </c>
    </row>
    <row r="13" spans="2:8" x14ac:dyDescent="0.35">
      <c r="B13" s="113">
        <v>215</v>
      </c>
      <c r="C13" s="23">
        <v>44894</v>
      </c>
      <c r="D13" s="119">
        <v>0.60400462963298196</v>
      </c>
      <c r="E13" s="24" t="s">
        <v>52</v>
      </c>
      <c r="F13" s="26" t="s">
        <v>1114</v>
      </c>
      <c r="H13" s="70" t="s">
        <v>980</v>
      </c>
    </row>
    <row r="14" spans="2:8" x14ac:dyDescent="0.35">
      <c r="B14" s="113">
        <v>214</v>
      </c>
      <c r="C14" s="23">
        <v>44893</v>
      </c>
      <c r="D14" s="119">
        <v>0.60071759259153623</v>
      </c>
      <c r="E14" s="24" t="s">
        <v>52</v>
      </c>
      <c r="F14" s="25" t="s">
        <v>1113</v>
      </c>
      <c r="H14" s="70" t="s">
        <v>575</v>
      </c>
    </row>
    <row r="15" spans="2:8" x14ac:dyDescent="0.35">
      <c r="B15" s="113">
        <v>213</v>
      </c>
      <c r="C15" s="23">
        <v>44893</v>
      </c>
      <c r="D15" s="119">
        <v>0.57355324074160308</v>
      </c>
      <c r="E15" s="24" t="s">
        <v>52</v>
      </c>
      <c r="F15" s="26" t="s">
        <v>1112</v>
      </c>
      <c r="H15" s="110" t="s">
        <v>1062</v>
      </c>
    </row>
    <row r="16" spans="2:8" x14ac:dyDescent="0.35">
      <c r="B16" s="113">
        <v>212</v>
      </c>
      <c r="C16" s="23">
        <v>44893</v>
      </c>
      <c r="D16" s="119">
        <v>0.52055555555853061</v>
      </c>
      <c r="E16" s="24" t="s">
        <v>52</v>
      </c>
      <c r="F16" s="25" t="s">
        <v>1111</v>
      </c>
      <c r="H16" s="12" t="s">
        <v>1063</v>
      </c>
    </row>
    <row r="17" spans="2:8" x14ac:dyDescent="0.35">
      <c r="B17" s="113">
        <v>211</v>
      </c>
      <c r="C17" s="23">
        <v>44893</v>
      </c>
      <c r="D17" s="119">
        <v>0.40902777777955635</v>
      </c>
      <c r="E17" s="24" t="s">
        <v>52</v>
      </c>
      <c r="F17" s="26" t="s">
        <v>1110</v>
      </c>
      <c r="H17" s="70" t="s">
        <v>1067</v>
      </c>
    </row>
    <row r="18" spans="2:8" x14ac:dyDescent="0.35">
      <c r="B18" s="113">
        <v>210</v>
      </c>
      <c r="C18" s="23">
        <v>44893</v>
      </c>
      <c r="D18" s="119">
        <v>0.40097222222539131</v>
      </c>
      <c r="E18" s="24" t="s">
        <v>52</v>
      </c>
      <c r="F18" s="25" t="s">
        <v>1109</v>
      </c>
      <c r="H18" s="110" t="s">
        <v>613</v>
      </c>
    </row>
    <row r="19" spans="2:8" ht="29" x14ac:dyDescent="0.35">
      <c r="B19" s="113">
        <v>209</v>
      </c>
      <c r="C19" s="23">
        <v>44892</v>
      </c>
      <c r="D19" s="119">
        <v>0.67635416666598758</v>
      </c>
      <c r="E19" s="24" t="s">
        <v>52</v>
      </c>
      <c r="F19" s="25" t="s">
        <v>1108</v>
      </c>
      <c r="H19" s="111" t="s">
        <v>614</v>
      </c>
    </row>
    <row r="20" spans="2:8" x14ac:dyDescent="0.35">
      <c r="B20" s="113">
        <v>208</v>
      </c>
      <c r="C20" s="23">
        <v>44892</v>
      </c>
      <c r="D20" s="119">
        <v>0.65273148148116888</v>
      </c>
      <c r="E20" s="24" t="s">
        <v>52</v>
      </c>
      <c r="F20" s="25" t="s">
        <v>1107</v>
      </c>
      <c r="H20" s="110" t="s">
        <v>645</v>
      </c>
    </row>
    <row r="21" spans="2:8" x14ac:dyDescent="0.35">
      <c r="B21" s="113">
        <v>207</v>
      </c>
      <c r="C21" s="23">
        <v>44892</v>
      </c>
      <c r="D21" s="119">
        <v>0.64037037036905531</v>
      </c>
      <c r="E21" s="24" t="s">
        <v>52</v>
      </c>
      <c r="F21" s="25" t="s">
        <v>1106</v>
      </c>
      <c r="H21" s="111" t="s">
        <v>644</v>
      </c>
    </row>
    <row r="22" spans="2:8" x14ac:dyDescent="0.35">
      <c r="B22" s="113">
        <v>206</v>
      </c>
      <c r="C22" s="23">
        <v>44891</v>
      </c>
      <c r="D22" s="119">
        <v>0.76232638888905058</v>
      </c>
      <c r="E22" s="24" t="s">
        <v>52</v>
      </c>
      <c r="F22" s="25" t="s">
        <v>1105</v>
      </c>
      <c r="H22" s="110" t="s">
        <v>638</v>
      </c>
    </row>
    <row r="23" spans="2:8" x14ac:dyDescent="0.35">
      <c r="B23" s="113">
        <v>205</v>
      </c>
      <c r="C23" s="23">
        <v>44891</v>
      </c>
      <c r="D23" s="119">
        <v>0.74929398148378823</v>
      </c>
      <c r="E23" s="24" t="s">
        <v>52</v>
      </c>
      <c r="F23" s="25" t="s">
        <v>1093</v>
      </c>
      <c r="H23" s="111" t="s">
        <v>635</v>
      </c>
    </row>
    <row r="24" spans="2:8" x14ac:dyDescent="0.35">
      <c r="B24" s="113">
        <v>204</v>
      </c>
      <c r="C24" s="23">
        <v>44889</v>
      </c>
      <c r="D24" s="119">
        <v>0.58732638888614019</v>
      </c>
      <c r="E24" s="24" t="s">
        <v>52</v>
      </c>
      <c r="F24" s="26" t="s">
        <v>1092</v>
      </c>
      <c r="H24" s="111" t="s">
        <v>636</v>
      </c>
    </row>
    <row r="25" spans="2:8" ht="29" x14ac:dyDescent="0.35">
      <c r="B25" s="113">
        <v>203</v>
      </c>
      <c r="C25" s="23">
        <v>44889</v>
      </c>
      <c r="D25" s="119">
        <v>0.57611111111327773</v>
      </c>
      <c r="E25" s="24" t="s">
        <v>52</v>
      </c>
      <c r="F25" s="25" t="s">
        <v>1091</v>
      </c>
      <c r="H25" s="111" t="s">
        <v>637</v>
      </c>
    </row>
    <row r="26" spans="2:8" x14ac:dyDescent="0.35">
      <c r="B26" s="113">
        <v>202</v>
      </c>
      <c r="C26" s="23">
        <v>44883</v>
      </c>
      <c r="D26" s="119">
        <v>0.515763888892252</v>
      </c>
      <c r="E26" s="24" t="s">
        <v>52</v>
      </c>
      <c r="F26" s="26" t="s">
        <v>1094</v>
      </c>
      <c r="H26" s="12"/>
    </row>
    <row r="27" spans="2:8" x14ac:dyDescent="0.35">
      <c r="B27" s="113">
        <v>201</v>
      </c>
      <c r="C27" s="23">
        <v>44883</v>
      </c>
      <c r="D27" s="119">
        <v>0.46804398148378823</v>
      </c>
      <c r="E27" s="24" t="s">
        <v>52</v>
      </c>
      <c r="F27" s="25" t="s">
        <v>1090</v>
      </c>
      <c r="H27" s="110" t="s">
        <v>243</v>
      </c>
    </row>
    <row r="28" spans="2:8" ht="87" x14ac:dyDescent="0.35">
      <c r="B28" s="113">
        <v>200</v>
      </c>
      <c r="C28" s="23">
        <v>44883</v>
      </c>
      <c r="D28" s="119">
        <v>0.43586805555241881</v>
      </c>
      <c r="E28" s="24" t="s">
        <v>52</v>
      </c>
      <c r="F28" s="26" t="s">
        <v>1089</v>
      </c>
      <c r="H28" s="12" t="s">
        <v>244</v>
      </c>
    </row>
    <row r="29" spans="2:8" x14ac:dyDescent="0.35">
      <c r="B29" s="113">
        <v>199</v>
      </c>
      <c r="C29" s="23">
        <v>44882</v>
      </c>
      <c r="D29" s="119">
        <v>0.77342592592322035</v>
      </c>
      <c r="E29" s="24" t="s">
        <v>52</v>
      </c>
      <c r="F29" s="26" t="s">
        <v>1087</v>
      </c>
      <c r="H29" s="111" t="s">
        <v>245</v>
      </c>
    </row>
    <row r="30" spans="2:8" x14ac:dyDescent="0.35">
      <c r="B30" s="113">
        <v>198</v>
      </c>
      <c r="C30" s="23">
        <v>44882</v>
      </c>
      <c r="D30" s="119">
        <v>0.76056712962599704</v>
      </c>
      <c r="E30" s="24" t="s">
        <v>52</v>
      </c>
      <c r="F30" s="26" t="s">
        <v>1085</v>
      </c>
      <c r="H30" s="12" t="s">
        <v>246</v>
      </c>
    </row>
    <row r="31" spans="2:8" x14ac:dyDescent="0.35">
      <c r="B31" s="113">
        <v>197</v>
      </c>
      <c r="C31" s="23">
        <v>44874</v>
      </c>
      <c r="D31" s="119">
        <v>0.94719907407124992</v>
      </c>
      <c r="E31" s="24" t="s">
        <v>52</v>
      </c>
      <c r="F31" s="25" t="s">
        <v>567</v>
      </c>
      <c r="H31" s="111" t="s">
        <v>247</v>
      </c>
    </row>
    <row r="32" spans="2:8" x14ac:dyDescent="0.35">
      <c r="B32" s="113">
        <v>196</v>
      </c>
      <c r="C32" s="23">
        <v>44874</v>
      </c>
      <c r="D32" s="119">
        <v>0.77251157407590654</v>
      </c>
      <c r="E32" s="24" t="s">
        <v>52</v>
      </c>
      <c r="F32" s="26" t="s">
        <v>1084</v>
      </c>
      <c r="H32" s="12" t="s">
        <v>211</v>
      </c>
    </row>
    <row r="33" spans="2:8" x14ac:dyDescent="0.35">
      <c r="B33" s="113">
        <v>195</v>
      </c>
      <c r="C33" s="23">
        <v>44874</v>
      </c>
      <c r="D33" s="119">
        <v>0.76479166666831588</v>
      </c>
      <c r="E33" s="24" t="s">
        <v>52</v>
      </c>
      <c r="F33" s="25" t="s">
        <v>1083</v>
      </c>
      <c r="H33" s="111" t="s">
        <v>248</v>
      </c>
    </row>
    <row r="34" spans="2:8" x14ac:dyDescent="0.35">
      <c r="B34" s="113">
        <v>194</v>
      </c>
      <c r="C34" s="23">
        <v>44874</v>
      </c>
      <c r="D34" s="119">
        <v>0.75028935185400769</v>
      </c>
      <c r="E34" s="24" t="s">
        <v>52</v>
      </c>
      <c r="F34" s="25" t="s">
        <v>1082</v>
      </c>
      <c r="H34" s="112" t="s">
        <v>250</v>
      </c>
    </row>
    <row r="35" spans="2:8" x14ac:dyDescent="0.35">
      <c r="B35" s="113">
        <v>193</v>
      </c>
      <c r="C35" s="23">
        <v>44874</v>
      </c>
      <c r="D35" s="119">
        <v>0.74775462962861639</v>
      </c>
      <c r="E35" s="24" t="s">
        <v>52</v>
      </c>
      <c r="F35" s="25" t="s">
        <v>1081</v>
      </c>
      <c r="H35" s="12" t="s">
        <v>642</v>
      </c>
    </row>
    <row r="36" spans="2:8" x14ac:dyDescent="0.35">
      <c r="B36" s="113">
        <v>192</v>
      </c>
      <c r="C36" s="23">
        <v>44874</v>
      </c>
      <c r="D36" s="119">
        <v>0.74510416666453239</v>
      </c>
      <c r="E36" s="24" t="s">
        <v>52</v>
      </c>
      <c r="F36" s="25" t="s">
        <v>567</v>
      </c>
      <c r="H36" s="111" t="s">
        <v>641</v>
      </c>
    </row>
    <row r="37" spans="2:8" x14ac:dyDescent="0.35">
      <c r="B37" s="113">
        <v>191</v>
      </c>
      <c r="C37" s="23">
        <v>44874</v>
      </c>
      <c r="D37" s="119">
        <v>0.71329861111007631</v>
      </c>
      <c r="E37" s="24" t="s">
        <v>52</v>
      </c>
      <c r="F37" s="26" t="s">
        <v>1080</v>
      </c>
      <c r="H37" s="12"/>
    </row>
    <row r="38" spans="2:8" x14ac:dyDescent="0.35">
      <c r="B38" s="113">
        <v>190</v>
      </c>
      <c r="C38" s="23">
        <v>44874</v>
      </c>
      <c r="D38" s="119">
        <v>0.63762731481256196</v>
      </c>
      <c r="E38" s="24" t="s">
        <v>52</v>
      </c>
      <c r="F38" s="25" t="s">
        <v>1077</v>
      </c>
      <c r="H38" s="110" t="s">
        <v>640</v>
      </c>
    </row>
    <row r="39" spans="2:8" x14ac:dyDescent="0.35">
      <c r="B39" s="113">
        <v>189</v>
      </c>
      <c r="C39" s="23">
        <v>44874</v>
      </c>
      <c r="D39" s="119">
        <v>0.61747685185400769</v>
      </c>
      <c r="E39" s="24" t="s">
        <v>52</v>
      </c>
      <c r="F39" s="25" t="s">
        <v>1075</v>
      </c>
      <c r="H39" s="111" t="s">
        <v>639</v>
      </c>
    </row>
    <row r="40" spans="2:8" x14ac:dyDescent="0.35">
      <c r="B40" s="113">
        <v>188</v>
      </c>
      <c r="C40" s="23">
        <v>44874</v>
      </c>
      <c r="D40" s="119">
        <v>0.59861111111240461</v>
      </c>
      <c r="E40" s="24" t="s">
        <v>52</v>
      </c>
      <c r="F40" s="25" t="s">
        <v>1073</v>
      </c>
      <c r="H40" s="12"/>
    </row>
    <row r="41" spans="2:8" ht="29" x14ac:dyDescent="0.35">
      <c r="B41" s="113">
        <v>187</v>
      </c>
      <c r="C41" s="23">
        <v>44874</v>
      </c>
      <c r="D41" s="119">
        <v>0.43436342592758592</v>
      </c>
      <c r="E41" s="24" t="s">
        <v>52</v>
      </c>
      <c r="F41" s="26" t="s">
        <v>1071</v>
      </c>
      <c r="H41" s="110" t="s">
        <v>770</v>
      </c>
    </row>
    <row r="42" spans="2:8" x14ac:dyDescent="0.35">
      <c r="B42" s="113">
        <v>186</v>
      </c>
      <c r="C42" s="23">
        <v>44873</v>
      </c>
      <c r="D42" s="119">
        <v>0.82164351851679385</v>
      </c>
      <c r="E42" s="24" t="s">
        <v>52</v>
      </c>
      <c r="F42" s="25" t="s">
        <v>1095</v>
      </c>
      <c r="H42" s="111" t="s">
        <v>747</v>
      </c>
    </row>
    <row r="43" spans="2:8" x14ac:dyDescent="0.35">
      <c r="B43" s="113">
        <v>185</v>
      </c>
      <c r="C43" s="23">
        <v>44873</v>
      </c>
      <c r="D43" s="119">
        <v>0.81234953703824431</v>
      </c>
      <c r="E43" s="24" t="s">
        <v>52</v>
      </c>
      <c r="F43" s="25" t="s">
        <v>1066</v>
      </c>
      <c r="H43" s="12"/>
    </row>
    <row r="44" spans="2:8" x14ac:dyDescent="0.35">
      <c r="B44" s="113">
        <v>184</v>
      </c>
      <c r="C44" s="23">
        <v>44873</v>
      </c>
      <c r="D44" s="119">
        <v>0.67521990741079208</v>
      </c>
      <c r="E44" s="24" t="s">
        <v>52</v>
      </c>
      <c r="F44" s="25" t="s">
        <v>1065</v>
      </c>
      <c r="H44" s="110" t="s">
        <v>335</v>
      </c>
    </row>
    <row r="45" spans="2:8" x14ac:dyDescent="0.35">
      <c r="B45" s="113">
        <v>183</v>
      </c>
      <c r="C45" s="23">
        <v>44873</v>
      </c>
      <c r="D45" s="119">
        <v>0.66287037036818219</v>
      </c>
      <c r="E45" s="24" t="s">
        <v>52</v>
      </c>
      <c r="F45" s="25" t="s">
        <v>1064</v>
      </c>
      <c r="H45" s="12" t="s">
        <v>336</v>
      </c>
    </row>
    <row r="46" spans="2:8" x14ac:dyDescent="0.35">
      <c r="B46" s="113">
        <v>182</v>
      </c>
      <c r="C46" s="23">
        <v>44873</v>
      </c>
      <c r="D46" s="119">
        <v>0.62999999999738066</v>
      </c>
      <c r="E46" s="24" t="s">
        <v>52</v>
      </c>
      <c r="F46" s="25" t="s">
        <v>1061</v>
      </c>
      <c r="H46" s="12" t="s">
        <v>337</v>
      </c>
    </row>
    <row r="47" spans="2:8" x14ac:dyDescent="0.35">
      <c r="B47" s="113">
        <v>181</v>
      </c>
      <c r="C47" s="23">
        <v>44872</v>
      </c>
      <c r="D47" s="119">
        <v>0.82534722222044365</v>
      </c>
      <c r="E47" s="24" t="s">
        <v>52</v>
      </c>
      <c r="F47" s="25" t="s">
        <v>1060</v>
      </c>
      <c r="H47" s="12"/>
    </row>
    <row r="48" spans="2:8" x14ac:dyDescent="0.35">
      <c r="B48" s="113">
        <v>180</v>
      </c>
      <c r="C48" s="23">
        <v>44872</v>
      </c>
      <c r="D48" s="119">
        <v>0.69211805555823958</v>
      </c>
      <c r="E48" s="24" t="s">
        <v>52</v>
      </c>
      <c r="F48" s="25" t="s">
        <v>1058</v>
      </c>
      <c r="H48" s="12" t="s">
        <v>848</v>
      </c>
    </row>
    <row r="49" spans="2:8" x14ac:dyDescent="0.35">
      <c r="B49" s="113">
        <v>179</v>
      </c>
      <c r="C49" s="23">
        <v>44872</v>
      </c>
      <c r="D49" s="119">
        <v>0.46092592592322035</v>
      </c>
      <c r="E49" s="24" t="s">
        <v>52</v>
      </c>
      <c r="F49" s="25" t="s">
        <v>1057</v>
      </c>
      <c r="H49" s="111" t="s">
        <v>849</v>
      </c>
    </row>
    <row r="50" spans="2:8" x14ac:dyDescent="0.35">
      <c r="B50" s="113">
        <v>178</v>
      </c>
      <c r="C50" s="23">
        <v>44872</v>
      </c>
      <c r="D50" s="119">
        <v>0.42384259259415558</v>
      </c>
      <c r="E50" s="24" t="s">
        <v>52</v>
      </c>
      <c r="F50" s="26" t="s">
        <v>1054</v>
      </c>
      <c r="H50" s="12" t="s">
        <v>847</v>
      </c>
    </row>
    <row r="51" spans="2:8" x14ac:dyDescent="0.35">
      <c r="B51" s="113">
        <v>177</v>
      </c>
      <c r="C51" s="23">
        <v>44871</v>
      </c>
      <c r="D51" s="119">
        <v>0.76501157407619758</v>
      </c>
      <c r="E51" s="24" t="s">
        <v>52</v>
      </c>
      <c r="F51" s="26" t="s">
        <v>1048</v>
      </c>
    </row>
    <row r="52" spans="2:8" x14ac:dyDescent="0.35">
      <c r="B52" s="113">
        <v>176</v>
      </c>
      <c r="C52" s="23">
        <v>44871</v>
      </c>
      <c r="D52" s="119">
        <v>0.46385416666453239</v>
      </c>
      <c r="E52" s="24" t="s">
        <v>52</v>
      </c>
      <c r="F52" s="25" t="s">
        <v>1046</v>
      </c>
    </row>
    <row r="53" spans="2:8" ht="29" x14ac:dyDescent="0.35">
      <c r="B53" s="113">
        <v>175</v>
      </c>
      <c r="C53" s="23">
        <v>44871</v>
      </c>
      <c r="D53" s="119">
        <v>0.38188657407590654</v>
      </c>
      <c r="E53" s="24" t="s">
        <v>52</v>
      </c>
      <c r="F53" s="26" t="s">
        <v>1045</v>
      </c>
    </row>
    <row r="54" spans="2:8" ht="29" x14ac:dyDescent="0.35">
      <c r="B54" s="113">
        <v>174</v>
      </c>
      <c r="C54" s="23">
        <v>44871</v>
      </c>
      <c r="D54" s="119">
        <v>0.34934027777489973</v>
      </c>
      <c r="E54" s="24" t="s">
        <v>52</v>
      </c>
      <c r="F54" s="26" t="s">
        <v>1044</v>
      </c>
    </row>
    <row r="55" spans="2:8" x14ac:dyDescent="0.35">
      <c r="B55" s="113">
        <v>173</v>
      </c>
      <c r="C55" s="23">
        <v>44870</v>
      </c>
      <c r="D55" s="119">
        <v>0.38129629629838746</v>
      </c>
      <c r="E55" s="24" t="s">
        <v>52</v>
      </c>
      <c r="F55" s="25" t="s">
        <v>1043</v>
      </c>
    </row>
    <row r="56" spans="2:8" x14ac:dyDescent="0.35">
      <c r="B56" s="113">
        <v>172</v>
      </c>
      <c r="C56" s="23">
        <v>44869</v>
      </c>
      <c r="D56" s="119">
        <v>0.81792824074364034</v>
      </c>
      <c r="E56" s="24" t="s">
        <v>52</v>
      </c>
      <c r="F56" s="25" t="s">
        <v>1042</v>
      </c>
    </row>
    <row r="57" spans="2:8" x14ac:dyDescent="0.35">
      <c r="B57" s="113">
        <v>171</v>
      </c>
      <c r="C57" s="23">
        <v>44869</v>
      </c>
      <c r="D57" s="119">
        <v>0.72151620370277669</v>
      </c>
      <c r="E57" s="24" t="s">
        <v>52</v>
      </c>
      <c r="F57" s="26" t="s">
        <v>1041</v>
      </c>
    </row>
    <row r="58" spans="2:8" x14ac:dyDescent="0.35">
      <c r="B58" s="113">
        <v>170</v>
      </c>
      <c r="C58" s="23">
        <v>44868</v>
      </c>
      <c r="D58" s="119">
        <v>0.81207175926101627</v>
      </c>
      <c r="E58" s="24" t="s">
        <v>52</v>
      </c>
      <c r="F58" s="25" t="s">
        <v>1036</v>
      </c>
    </row>
    <row r="59" spans="2:8" x14ac:dyDescent="0.35">
      <c r="B59" s="113">
        <v>169</v>
      </c>
      <c r="C59" s="23">
        <v>44868</v>
      </c>
      <c r="D59" s="119">
        <v>0.79150462963298196</v>
      </c>
      <c r="E59" s="24" t="s">
        <v>52</v>
      </c>
      <c r="F59" s="25" t="s">
        <v>1035</v>
      </c>
    </row>
    <row r="60" spans="2:8" x14ac:dyDescent="0.35">
      <c r="B60" s="113">
        <v>168</v>
      </c>
      <c r="C60" s="23">
        <v>44868</v>
      </c>
      <c r="D60" s="119">
        <v>0.76744212963239988</v>
      </c>
      <c r="E60" s="24" t="s">
        <v>52</v>
      </c>
      <c r="F60" s="25" t="s">
        <v>1034</v>
      </c>
    </row>
    <row r="61" spans="2:8" x14ac:dyDescent="0.35">
      <c r="B61" s="113">
        <v>167</v>
      </c>
      <c r="C61" s="23">
        <v>44868</v>
      </c>
      <c r="D61" s="119">
        <v>0.69697916666336823</v>
      </c>
      <c r="E61" s="24" t="s">
        <v>52</v>
      </c>
      <c r="F61" s="25" t="s">
        <v>1020</v>
      </c>
    </row>
    <row r="62" spans="2:8" ht="29" x14ac:dyDescent="0.35">
      <c r="B62" s="113">
        <v>166</v>
      </c>
      <c r="C62" s="23">
        <v>44868</v>
      </c>
      <c r="D62" s="119">
        <v>0.60644675925868796</v>
      </c>
      <c r="E62" s="24" t="s">
        <v>52</v>
      </c>
      <c r="F62" s="26" t="s">
        <v>1019</v>
      </c>
    </row>
    <row r="63" spans="2:8" ht="29" x14ac:dyDescent="0.35">
      <c r="B63" s="113">
        <v>165</v>
      </c>
      <c r="C63" s="23">
        <v>44868</v>
      </c>
      <c r="D63" s="119">
        <v>0.54459490740555339</v>
      </c>
      <c r="E63" s="24" t="s">
        <v>52</v>
      </c>
      <c r="F63" s="25" t="s">
        <v>1017</v>
      </c>
    </row>
    <row r="64" spans="2:8" x14ac:dyDescent="0.35">
      <c r="B64" s="113">
        <v>164</v>
      </c>
      <c r="C64" s="23">
        <v>44868</v>
      </c>
      <c r="D64" s="119">
        <v>0.40291666666598758</v>
      </c>
      <c r="E64" s="24" t="s">
        <v>52</v>
      </c>
      <c r="F64" s="25" t="s">
        <v>58</v>
      </c>
    </row>
    <row r="65" spans="2:6" x14ac:dyDescent="0.35">
      <c r="B65" s="113">
        <v>163</v>
      </c>
      <c r="C65" s="23">
        <v>44867</v>
      </c>
      <c r="D65" s="119">
        <v>0.80884259259619284</v>
      </c>
      <c r="E65" s="24" t="s">
        <v>52</v>
      </c>
      <c r="F65" s="25" t="s">
        <v>58</v>
      </c>
    </row>
    <row r="66" spans="2:6" x14ac:dyDescent="0.35">
      <c r="B66" s="113">
        <v>162</v>
      </c>
      <c r="C66" s="23">
        <v>44867</v>
      </c>
      <c r="D66" s="119">
        <v>0.79520833333663177</v>
      </c>
      <c r="E66" s="24" t="s">
        <v>52</v>
      </c>
      <c r="F66" s="25" t="s">
        <v>994</v>
      </c>
    </row>
    <row r="67" spans="2:6" ht="29" x14ac:dyDescent="0.35">
      <c r="B67" s="113">
        <v>161</v>
      </c>
      <c r="C67" s="23">
        <v>44866</v>
      </c>
      <c r="D67" s="119">
        <v>0.71202546296262881</v>
      </c>
      <c r="E67" s="24" t="s">
        <v>52</v>
      </c>
      <c r="F67" s="26" t="s">
        <v>992</v>
      </c>
    </row>
    <row r="68" spans="2:6" x14ac:dyDescent="0.35">
      <c r="B68" s="113">
        <v>160</v>
      </c>
      <c r="C68" s="23">
        <v>44865</v>
      </c>
      <c r="D68" s="119">
        <v>0.69700231481692754</v>
      </c>
      <c r="E68" s="24" t="s">
        <v>52</v>
      </c>
      <c r="F68" s="25" t="s">
        <v>975</v>
      </c>
    </row>
    <row r="69" spans="2:6" x14ac:dyDescent="0.35">
      <c r="B69" s="113">
        <v>159</v>
      </c>
      <c r="C69" s="23">
        <v>44862</v>
      </c>
      <c r="D69" s="119">
        <v>0.60244212963152677</v>
      </c>
      <c r="E69" s="24" t="s">
        <v>52</v>
      </c>
      <c r="F69" s="26" t="s">
        <v>974</v>
      </c>
    </row>
    <row r="70" spans="2:6" ht="29" x14ac:dyDescent="0.35">
      <c r="B70" s="113">
        <v>158</v>
      </c>
      <c r="C70" s="23">
        <v>44859</v>
      </c>
      <c r="D70" s="119">
        <v>0.76282407407416031</v>
      </c>
      <c r="E70" s="24" t="s">
        <v>52</v>
      </c>
      <c r="F70" s="26" t="s">
        <v>938</v>
      </c>
    </row>
    <row r="71" spans="2:6" ht="29" x14ac:dyDescent="0.35">
      <c r="B71" s="113">
        <v>157</v>
      </c>
      <c r="C71" s="23">
        <v>44858</v>
      </c>
      <c r="D71" s="119">
        <v>0.40266203703504289</v>
      </c>
      <c r="E71" s="24" t="s">
        <v>52</v>
      </c>
      <c r="F71" s="26" t="s">
        <v>927</v>
      </c>
    </row>
    <row r="72" spans="2:6" x14ac:dyDescent="0.35">
      <c r="B72" s="113">
        <v>156</v>
      </c>
      <c r="C72" s="23">
        <v>44858</v>
      </c>
      <c r="D72" s="119">
        <v>0.39067129629984265</v>
      </c>
      <c r="E72" s="24" t="s">
        <v>52</v>
      </c>
      <c r="F72" s="26" t="s">
        <v>924</v>
      </c>
    </row>
    <row r="73" spans="2:6" x14ac:dyDescent="0.35">
      <c r="B73" s="113">
        <v>155</v>
      </c>
      <c r="C73" s="23">
        <v>44858</v>
      </c>
      <c r="D73" s="119">
        <v>0.37726851851766696</v>
      </c>
      <c r="E73" s="24" t="s">
        <v>52</v>
      </c>
      <c r="F73" s="25" t="s">
        <v>923</v>
      </c>
    </row>
    <row r="74" spans="2:6" x14ac:dyDescent="0.35">
      <c r="B74" s="113">
        <v>154</v>
      </c>
      <c r="C74" s="23">
        <v>44857</v>
      </c>
      <c r="D74" s="119">
        <v>0.68922453703999054</v>
      </c>
      <c r="E74" s="24" t="s">
        <v>52</v>
      </c>
      <c r="F74" s="26" t="s">
        <v>908</v>
      </c>
    </row>
    <row r="75" spans="2:6" x14ac:dyDescent="0.35">
      <c r="B75" s="113">
        <v>153</v>
      </c>
      <c r="C75" s="23">
        <v>44857</v>
      </c>
      <c r="D75" s="119">
        <v>0.66163194444379769</v>
      </c>
      <c r="E75" s="24" t="s">
        <v>52</v>
      </c>
      <c r="F75" s="26" t="s">
        <v>907</v>
      </c>
    </row>
    <row r="76" spans="2:6" x14ac:dyDescent="0.35">
      <c r="B76" s="113">
        <v>152</v>
      </c>
      <c r="C76" s="23">
        <v>44857</v>
      </c>
      <c r="D76" s="119">
        <v>0.5168634259243845</v>
      </c>
      <c r="E76" s="24" t="s">
        <v>52</v>
      </c>
      <c r="F76" s="26" t="s">
        <v>904</v>
      </c>
    </row>
    <row r="77" spans="2:6" x14ac:dyDescent="0.35">
      <c r="B77" s="113">
        <v>151</v>
      </c>
      <c r="C77" s="23">
        <v>44856</v>
      </c>
      <c r="D77" s="119">
        <v>0.76158564814977581</v>
      </c>
      <c r="E77" s="24" t="s">
        <v>52</v>
      </c>
      <c r="F77" s="25" t="s">
        <v>902</v>
      </c>
    </row>
    <row r="78" spans="2:6" x14ac:dyDescent="0.35">
      <c r="B78" s="113">
        <v>150</v>
      </c>
      <c r="C78" s="23">
        <v>44856</v>
      </c>
      <c r="D78" s="119">
        <v>0.7355787037013215</v>
      </c>
      <c r="E78" s="24" t="s">
        <v>52</v>
      </c>
      <c r="F78" s="25" t="s">
        <v>900</v>
      </c>
    </row>
    <row r="79" spans="2:6" x14ac:dyDescent="0.35">
      <c r="B79" s="113">
        <v>149</v>
      </c>
      <c r="C79" s="23">
        <v>44856</v>
      </c>
      <c r="D79" s="119">
        <v>0.42866898148349719</v>
      </c>
      <c r="E79" s="24" t="s">
        <v>52</v>
      </c>
      <c r="F79" s="25" t="s">
        <v>899</v>
      </c>
    </row>
    <row r="80" spans="2:6" x14ac:dyDescent="0.35">
      <c r="B80" s="113">
        <v>148</v>
      </c>
      <c r="C80" s="23">
        <v>44855</v>
      </c>
      <c r="D80" s="119">
        <v>0.69561342592351139</v>
      </c>
      <c r="E80" s="24" t="s">
        <v>52</v>
      </c>
      <c r="F80" s="25" t="s">
        <v>898</v>
      </c>
    </row>
    <row r="81" spans="2:6" x14ac:dyDescent="0.35">
      <c r="B81" s="113">
        <v>147</v>
      </c>
      <c r="C81" s="23">
        <v>44855</v>
      </c>
      <c r="D81" s="119">
        <v>0.69387731481401715</v>
      </c>
      <c r="E81" s="24" t="s">
        <v>52</v>
      </c>
      <c r="F81" s="25" t="s">
        <v>897</v>
      </c>
    </row>
    <row r="82" spans="2:6" ht="29" x14ac:dyDescent="0.35">
      <c r="B82" s="113">
        <v>146</v>
      </c>
      <c r="C82" s="23">
        <v>44855</v>
      </c>
      <c r="D82" s="119">
        <v>0.67820601852145046</v>
      </c>
      <c r="E82" s="24" t="s">
        <v>52</v>
      </c>
      <c r="F82" s="26" t="s">
        <v>1096</v>
      </c>
    </row>
    <row r="83" spans="2:6" x14ac:dyDescent="0.35">
      <c r="B83" s="113">
        <v>145</v>
      </c>
      <c r="C83" s="23">
        <v>44501</v>
      </c>
      <c r="D83" s="119">
        <v>0.67939814814599231</v>
      </c>
      <c r="E83" s="24" t="s">
        <v>52</v>
      </c>
      <c r="F83" s="25" t="s">
        <v>893</v>
      </c>
    </row>
    <row r="84" spans="2:6" x14ac:dyDescent="0.35">
      <c r="B84" s="113">
        <v>144</v>
      </c>
      <c r="C84" s="23">
        <v>44501</v>
      </c>
      <c r="D84" s="119">
        <v>0.67103009259153623</v>
      </c>
      <c r="E84" s="24" t="s">
        <v>52</v>
      </c>
      <c r="F84" s="26" t="s">
        <v>892</v>
      </c>
    </row>
    <row r="85" spans="2:6" x14ac:dyDescent="0.35">
      <c r="B85" s="113">
        <v>143</v>
      </c>
      <c r="C85" s="23">
        <v>44483</v>
      </c>
      <c r="D85" s="119">
        <v>0.71473379629605915</v>
      </c>
      <c r="E85" s="24" t="s">
        <v>52</v>
      </c>
      <c r="F85" s="26" t="s">
        <v>876</v>
      </c>
    </row>
    <row r="86" spans="2:6" ht="72.5" x14ac:dyDescent="0.35">
      <c r="B86" s="113">
        <v>142</v>
      </c>
      <c r="C86" s="23">
        <v>44483</v>
      </c>
      <c r="D86" s="119">
        <v>0.69203703703533392</v>
      </c>
      <c r="E86" s="24" t="s">
        <v>52</v>
      </c>
      <c r="F86" s="26" t="s">
        <v>875</v>
      </c>
    </row>
    <row r="87" spans="2:6" x14ac:dyDescent="0.35">
      <c r="B87" s="113">
        <v>141</v>
      </c>
      <c r="C87" s="23">
        <v>44483</v>
      </c>
      <c r="D87" s="119">
        <v>0.40446759259066312</v>
      </c>
      <c r="E87" s="24" t="s">
        <v>52</v>
      </c>
      <c r="F87" s="26" t="s">
        <v>874</v>
      </c>
    </row>
    <row r="88" spans="2:6" x14ac:dyDescent="0.35">
      <c r="B88" s="113">
        <v>140</v>
      </c>
      <c r="C88" s="23">
        <v>44483</v>
      </c>
      <c r="D88" s="119">
        <v>0.39372685184935108</v>
      </c>
      <c r="E88" s="24" t="s">
        <v>52</v>
      </c>
      <c r="F88" s="26" t="s">
        <v>873</v>
      </c>
    </row>
    <row r="89" spans="2:6" x14ac:dyDescent="0.35">
      <c r="B89" s="113">
        <v>139</v>
      </c>
      <c r="C89" s="23">
        <v>44482</v>
      </c>
      <c r="D89" s="119">
        <v>0.72026620370161254</v>
      </c>
      <c r="E89" s="24" t="s">
        <v>52</v>
      </c>
      <c r="F89" s="25" t="s">
        <v>872</v>
      </c>
    </row>
    <row r="90" spans="2:6" x14ac:dyDescent="0.35">
      <c r="B90" s="113">
        <v>138</v>
      </c>
      <c r="C90" s="23">
        <v>44482</v>
      </c>
      <c r="D90" s="119">
        <v>0.71825231481489027</v>
      </c>
      <c r="E90" s="24" t="s">
        <v>52</v>
      </c>
      <c r="F90" s="25" t="s">
        <v>871</v>
      </c>
    </row>
    <row r="91" spans="2:6" x14ac:dyDescent="0.35">
      <c r="B91" s="113">
        <v>137</v>
      </c>
      <c r="C91" s="23">
        <v>44481</v>
      </c>
      <c r="D91" s="119">
        <v>0.52592592592554865</v>
      </c>
      <c r="E91" s="24" t="s">
        <v>52</v>
      </c>
      <c r="F91" s="25" t="s">
        <v>870</v>
      </c>
    </row>
    <row r="92" spans="2:6" x14ac:dyDescent="0.35">
      <c r="B92" s="113">
        <v>136</v>
      </c>
      <c r="C92" s="23">
        <v>44480</v>
      </c>
      <c r="D92" s="119">
        <v>0.79943287037167465</v>
      </c>
      <c r="E92" s="24" t="s">
        <v>52</v>
      </c>
      <c r="F92" s="25" t="s">
        <v>869</v>
      </c>
    </row>
    <row r="93" spans="2:6" x14ac:dyDescent="0.35">
      <c r="B93" s="113">
        <v>135</v>
      </c>
      <c r="C93" s="23">
        <v>44477</v>
      </c>
      <c r="D93" s="119">
        <v>0.81211805555358296</v>
      </c>
      <c r="E93" s="24" t="s">
        <v>52</v>
      </c>
      <c r="F93" s="25" t="s">
        <v>868</v>
      </c>
    </row>
    <row r="94" spans="2:6" x14ac:dyDescent="0.35">
      <c r="B94" s="113">
        <v>134</v>
      </c>
      <c r="C94" s="23">
        <v>44477</v>
      </c>
      <c r="D94" s="119">
        <v>0.68396990740438923</v>
      </c>
      <c r="E94" s="24" t="s">
        <v>52</v>
      </c>
      <c r="F94" s="26" t="s">
        <v>850</v>
      </c>
    </row>
    <row r="95" spans="2:6" x14ac:dyDescent="0.35">
      <c r="B95" s="113">
        <v>133</v>
      </c>
      <c r="C95" s="23">
        <v>44477</v>
      </c>
      <c r="D95" s="119">
        <v>0.48748842592613073</v>
      </c>
      <c r="E95" s="24" t="s">
        <v>52</v>
      </c>
      <c r="F95" s="25" t="s">
        <v>846</v>
      </c>
    </row>
    <row r="96" spans="2:6" x14ac:dyDescent="0.35">
      <c r="B96" s="113">
        <v>132</v>
      </c>
      <c r="C96" s="23">
        <v>44477</v>
      </c>
      <c r="D96" s="119">
        <v>0.45517361110978527</v>
      </c>
      <c r="E96" s="24" t="s">
        <v>52</v>
      </c>
      <c r="F96" s="25" t="s">
        <v>845</v>
      </c>
    </row>
    <row r="97" spans="2:6" x14ac:dyDescent="0.35">
      <c r="B97" s="113">
        <v>131</v>
      </c>
      <c r="C97" s="23">
        <v>44476</v>
      </c>
      <c r="D97" s="119">
        <v>0.939976851848769</v>
      </c>
      <c r="E97" s="24" t="s">
        <v>52</v>
      </c>
      <c r="F97" s="25" t="s">
        <v>844</v>
      </c>
    </row>
    <row r="98" spans="2:6" ht="29" x14ac:dyDescent="0.35">
      <c r="B98" s="113">
        <v>130</v>
      </c>
      <c r="C98" s="23">
        <v>44474</v>
      </c>
      <c r="D98" s="119">
        <v>0.68423611111211358</v>
      </c>
      <c r="E98" s="24" t="s">
        <v>52</v>
      </c>
      <c r="F98" s="26" t="s">
        <v>843</v>
      </c>
    </row>
    <row r="99" spans="2:6" x14ac:dyDescent="0.35">
      <c r="B99" s="113">
        <v>129</v>
      </c>
      <c r="C99" s="23">
        <v>44473</v>
      </c>
      <c r="D99" s="119">
        <v>0.42137731481489027</v>
      </c>
      <c r="E99" s="24" t="s">
        <v>52</v>
      </c>
      <c r="F99" s="25" t="s">
        <v>840</v>
      </c>
    </row>
    <row r="100" spans="2:6" x14ac:dyDescent="0.35">
      <c r="B100" s="113">
        <v>128</v>
      </c>
      <c r="C100" s="23">
        <v>44470</v>
      </c>
      <c r="D100" s="119">
        <v>0.43607638889079681</v>
      </c>
      <c r="E100" s="24" t="s">
        <v>52</v>
      </c>
      <c r="F100" s="25" t="s">
        <v>765</v>
      </c>
    </row>
    <row r="101" spans="2:6" x14ac:dyDescent="0.35">
      <c r="B101" s="113">
        <v>127</v>
      </c>
      <c r="C101" s="23">
        <v>44469</v>
      </c>
      <c r="D101" s="119">
        <v>0.6626157407372375</v>
      </c>
      <c r="E101" s="24" t="s">
        <v>52</v>
      </c>
      <c r="F101" s="26" t="s">
        <v>657</v>
      </c>
    </row>
    <row r="102" spans="2:6" x14ac:dyDescent="0.35">
      <c r="B102" s="113">
        <v>126</v>
      </c>
      <c r="C102" s="23">
        <v>44469</v>
      </c>
      <c r="D102" s="119">
        <v>0.60223379629314877</v>
      </c>
      <c r="E102" s="24" t="s">
        <v>52</v>
      </c>
      <c r="F102" s="25" t="s">
        <v>647</v>
      </c>
    </row>
    <row r="103" spans="2:6" x14ac:dyDescent="0.35">
      <c r="B103" s="113">
        <v>125</v>
      </c>
      <c r="C103" s="23">
        <v>44469</v>
      </c>
      <c r="D103" s="119">
        <v>0.57452546296553919</v>
      </c>
      <c r="E103" s="24" t="s">
        <v>52</v>
      </c>
      <c r="F103" s="25" t="s">
        <v>647</v>
      </c>
    </row>
    <row r="104" spans="2:6" x14ac:dyDescent="0.35">
      <c r="B104" s="113">
        <v>124</v>
      </c>
      <c r="C104" s="23">
        <v>44469</v>
      </c>
      <c r="D104" s="119">
        <v>0.35587962962745223</v>
      </c>
      <c r="E104" s="24" t="s">
        <v>52</v>
      </c>
      <c r="F104" s="26" t="s">
        <v>648</v>
      </c>
    </row>
    <row r="105" spans="2:6" x14ac:dyDescent="0.35">
      <c r="B105" s="113">
        <v>123</v>
      </c>
      <c r="C105" s="23">
        <v>44469</v>
      </c>
      <c r="D105" s="119">
        <v>0.35304398147854954</v>
      </c>
      <c r="E105" s="24" t="s">
        <v>52</v>
      </c>
      <c r="F105" s="25" t="s">
        <v>1097</v>
      </c>
    </row>
    <row r="106" spans="2:6" x14ac:dyDescent="0.35">
      <c r="B106" s="113">
        <v>122</v>
      </c>
      <c r="C106" s="23">
        <v>44468</v>
      </c>
      <c r="D106" s="119">
        <v>0.81839120370568708</v>
      </c>
      <c r="E106" s="24" t="s">
        <v>52</v>
      </c>
      <c r="F106" s="25" t="s">
        <v>647</v>
      </c>
    </row>
    <row r="107" spans="2:6" x14ac:dyDescent="0.35">
      <c r="B107" s="113">
        <v>121</v>
      </c>
      <c r="C107" s="23">
        <v>44468</v>
      </c>
      <c r="D107" s="119">
        <v>0.76211805555794854</v>
      </c>
      <c r="E107" s="24" t="s">
        <v>52</v>
      </c>
      <c r="F107" s="25" t="s">
        <v>647</v>
      </c>
    </row>
    <row r="108" spans="2:6" x14ac:dyDescent="0.35">
      <c r="B108" s="113">
        <v>120</v>
      </c>
      <c r="C108" s="23">
        <v>44468</v>
      </c>
      <c r="D108" s="119">
        <v>0.70792824074305827</v>
      </c>
      <c r="E108" s="24" t="s">
        <v>52</v>
      </c>
      <c r="F108" s="25" t="s">
        <v>647</v>
      </c>
    </row>
    <row r="109" spans="2:6" x14ac:dyDescent="0.35">
      <c r="B109" s="113">
        <v>119</v>
      </c>
      <c r="C109" s="23">
        <v>44468</v>
      </c>
      <c r="D109" s="119">
        <v>0.52937499999825377</v>
      </c>
      <c r="E109" s="24" t="s">
        <v>52</v>
      </c>
      <c r="F109" s="25" t="s">
        <v>646</v>
      </c>
    </row>
    <row r="110" spans="2:6" x14ac:dyDescent="0.35">
      <c r="B110" s="113">
        <v>118</v>
      </c>
      <c r="C110" s="23">
        <v>44467</v>
      </c>
      <c r="D110" s="119">
        <v>0.83431712962919846</v>
      </c>
      <c r="E110" s="24" t="s">
        <v>52</v>
      </c>
      <c r="F110" s="25" t="s">
        <v>643</v>
      </c>
    </row>
    <row r="111" spans="2:6" x14ac:dyDescent="0.35">
      <c r="B111" s="113">
        <v>117</v>
      </c>
      <c r="C111" s="23">
        <v>44467</v>
      </c>
      <c r="D111" s="119">
        <v>0.70918981481372612</v>
      </c>
      <c r="E111" s="24" t="s">
        <v>52</v>
      </c>
      <c r="F111" s="26" t="s">
        <v>634</v>
      </c>
    </row>
    <row r="112" spans="2:6" x14ac:dyDescent="0.35">
      <c r="B112" s="113">
        <v>116</v>
      </c>
      <c r="C112" s="23">
        <v>44467</v>
      </c>
      <c r="D112" s="119">
        <v>0.47929398147971369</v>
      </c>
      <c r="E112" s="24" t="s">
        <v>52</v>
      </c>
      <c r="F112" s="25" t="s">
        <v>629</v>
      </c>
    </row>
    <row r="113" spans="2:6" x14ac:dyDescent="0.35">
      <c r="B113" s="113">
        <v>115</v>
      </c>
      <c r="C113" s="23">
        <v>44467</v>
      </c>
      <c r="D113" s="119">
        <v>0.46600694444350665</v>
      </c>
      <c r="E113" s="24" t="s">
        <v>52</v>
      </c>
      <c r="F113" s="25" t="s">
        <v>627</v>
      </c>
    </row>
    <row r="114" spans="2:6" x14ac:dyDescent="0.35">
      <c r="B114" s="113">
        <v>114</v>
      </c>
      <c r="C114" s="23">
        <v>44467</v>
      </c>
      <c r="D114" s="119">
        <v>0.42388888888672227</v>
      </c>
      <c r="E114" s="24" t="s">
        <v>52</v>
      </c>
      <c r="F114" s="25" t="s">
        <v>626</v>
      </c>
    </row>
    <row r="115" spans="2:6" x14ac:dyDescent="0.35">
      <c r="B115" s="113">
        <v>113</v>
      </c>
      <c r="C115" s="23">
        <v>44466</v>
      </c>
      <c r="D115" s="119">
        <v>0.80304398148291511</v>
      </c>
      <c r="E115" s="24" t="s">
        <v>52</v>
      </c>
      <c r="F115" s="25" t="s">
        <v>625</v>
      </c>
    </row>
    <row r="116" spans="2:6" x14ac:dyDescent="0.35">
      <c r="B116" s="113">
        <v>112</v>
      </c>
      <c r="C116" s="23">
        <v>44466</v>
      </c>
      <c r="D116" s="119">
        <v>0.78805555555300089</v>
      </c>
      <c r="E116" s="24" t="s">
        <v>52</v>
      </c>
      <c r="F116" s="25" t="s">
        <v>622</v>
      </c>
    </row>
    <row r="117" spans="2:6" x14ac:dyDescent="0.35">
      <c r="B117" s="113">
        <v>111</v>
      </c>
      <c r="C117" s="23">
        <v>44466</v>
      </c>
      <c r="D117" s="119">
        <v>0.76920138888817746</v>
      </c>
      <c r="E117" s="24" t="s">
        <v>52</v>
      </c>
      <c r="F117" s="25" t="s">
        <v>622</v>
      </c>
    </row>
    <row r="118" spans="2:6" x14ac:dyDescent="0.35">
      <c r="B118" s="113">
        <v>110</v>
      </c>
      <c r="C118" s="23">
        <v>44466</v>
      </c>
      <c r="D118" s="119">
        <v>0.729178240741021</v>
      </c>
      <c r="E118" s="24" t="s">
        <v>52</v>
      </c>
      <c r="F118" s="25" t="s">
        <v>622</v>
      </c>
    </row>
    <row r="119" spans="2:6" x14ac:dyDescent="0.35">
      <c r="B119" s="113">
        <v>109</v>
      </c>
      <c r="C119" s="23">
        <v>44464</v>
      </c>
      <c r="D119" s="119">
        <v>0.815185185187147</v>
      </c>
      <c r="E119" s="24" t="s">
        <v>52</v>
      </c>
      <c r="F119" s="25" t="s">
        <v>1098</v>
      </c>
    </row>
    <row r="120" spans="2:6" x14ac:dyDescent="0.35">
      <c r="B120" s="113">
        <v>108</v>
      </c>
      <c r="C120" s="23">
        <v>44463</v>
      </c>
      <c r="D120" s="119">
        <v>0.73194444444379769</v>
      </c>
      <c r="E120" s="24" t="s">
        <v>52</v>
      </c>
      <c r="F120" s="26" t="s">
        <v>615</v>
      </c>
    </row>
    <row r="121" spans="2:6" x14ac:dyDescent="0.35">
      <c r="B121" s="113">
        <v>107</v>
      </c>
      <c r="C121" s="23">
        <v>44463</v>
      </c>
      <c r="D121" s="119">
        <v>0.54521990740613546</v>
      </c>
      <c r="E121" s="24" t="s">
        <v>52</v>
      </c>
      <c r="F121" s="25" t="s">
        <v>612</v>
      </c>
    </row>
    <row r="122" spans="2:6" x14ac:dyDescent="0.35">
      <c r="B122" s="113">
        <v>106</v>
      </c>
      <c r="C122" s="23">
        <v>44463</v>
      </c>
      <c r="D122" s="119">
        <v>0.5326273148166365</v>
      </c>
      <c r="E122" s="24" t="s">
        <v>52</v>
      </c>
      <c r="F122" s="25" t="s">
        <v>610</v>
      </c>
    </row>
    <row r="123" spans="2:6" x14ac:dyDescent="0.35">
      <c r="B123" s="113">
        <v>105</v>
      </c>
      <c r="C123" s="23">
        <v>44463</v>
      </c>
      <c r="D123" s="119">
        <v>0.45555555555620231</v>
      </c>
      <c r="E123" s="24" t="s">
        <v>52</v>
      </c>
      <c r="F123" s="25" t="s">
        <v>609</v>
      </c>
    </row>
    <row r="124" spans="2:6" x14ac:dyDescent="0.35">
      <c r="B124" s="113">
        <v>104</v>
      </c>
      <c r="C124" s="23">
        <v>44462</v>
      </c>
      <c r="D124" s="119">
        <v>0.58405092592875008</v>
      </c>
      <c r="E124" s="24" t="s">
        <v>52</v>
      </c>
      <c r="F124" s="26" t="s">
        <v>608</v>
      </c>
    </row>
    <row r="125" spans="2:6" x14ac:dyDescent="0.35">
      <c r="B125" s="113">
        <v>103</v>
      </c>
      <c r="C125" s="23">
        <v>44462</v>
      </c>
      <c r="D125" s="119">
        <v>0.55108796296553919</v>
      </c>
      <c r="E125" s="24" t="s">
        <v>52</v>
      </c>
      <c r="F125" s="25" t="s">
        <v>607</v>
      </c>
    </row>
    <row r="126" spans="2:6" x14ac:dyDescent="0.35">
      <c r="B126" s="113">
        <v>102</v>
      </c>
      <c r="C126" s="23">
        <v>44462</v>
      </c>
      <c r="D126" s="119">
        <v>0.42077546296059154</v>
      </c>
      <c r="E126" s="24" t="s">
        <v>52</v>
      </c>
      <c r="F126" s="25" t="s">
        <v>606</v>
      </c>
    </row>
    <row r="127" spans="2:6" x14ac:dyDescent="0.35">
      <c r="B127" s="113">
        <v>101</v>
      </c>
      <c r="C127" s="23">
        <v>44461</v>
      </c>
      <c r="D127" s="119">
        <v>0.49896990740671754</v>
      </c>
      <c r="E127" s="24" t="s">
        <v>52</v>
      </c>
      <c r="F127" s="25" t="s">
        <v>605</v>
      </c>
    </row>
    <row r="128" spans="2:6" x14ac:dyDescent="0.35">
      <c r="B128" s="113">
        <v>100</v>
      </c>
      <c r="C128" s="23">
        <v>44461</v>
      </c>
      <c r="D128" s="119">
        <v>0.49760416666686069</v>
      </c>
      <c r="E128" s="24" t="s">
        <v>52</v>
      </c>
      <c r="F128" s="25" t="s">
        <v>604</v>
      </c>
    </row>
    <row r="129" spans="2:6" x14ac:dyDescent="0.35">
      <c r="B129" s="113">
        <v>99</v>
      </c>
      <c r="C129" s="23">
        <v>44460</v>
      </c>
      <c r="D129" s="119">
        <v>0.73570601851679385</v>
      </c>
      <c r="E129" s="24" t="s">
        <v>52</v>
      </c>
      <c r="F129" s="25" t="s">
        <v>595</v>
      </c>
    </row>
    <row r="130" spans="2:6" x14ac:dyDescent="0.35">
      <c r="B130" s="113">
        <v>98</v>
      </c>
      <c r="C130" s="23">
        <v>44460</v>
      </c>
      <c r="D130" s="119">
        <v>0.67214120370044839</v>
      </c>
      <c r="E130" s="24" t="s">
        <v>52</v>
      </c>
      <c r="F130" s="25" t="s">
        <v>1099</v>
      </c>
    </row>
    <row r="131" spans="2:6" x14ac:dyDescent="0.35">
      <c r="B131" s="113">
        <v>97</v>
      </c>
      <c r="C131" s="23">
        <v>44460</v>
      </c>
      <c r="D131" s="119">
        <v>0.66630787037138361</v>
      </c>
      <c r="E131" s="24" t="s">
        <v>52</v>
      </c>
      <c r="F131" s="25" t="s">
        <v>594</v>
      </c>
    </row>
    <row r="132" spans="2:6" x14ac:dyDescent="0.35">
      <c r="B132" s="113">
        <v>96</v>
      </c>
      <c r="C132" s="23">
        <v>44460</v>
      </c>
      <c r="D132" s="119">
        <v>0.64231481481692754</v>
      </c>
      <c r="E132" s="24" t="s">
        <v>52</v>
      </c>
      <c r="F132" s="25" t="s">
        <v>593</v>
      </c>
    </row>
    <row r="133" spans="2:6" x14ac:dyDescent="0.35">
      <c r="B133" s="113">
        <v>95</v>
      </c>
      <c r="C133" s="23">
        <v>44460</v>
      </c>
      <c r="D133" s="119">
        <v>0.61458333333575865</v>
      </c>
      <c r="E133" s="24" t="s">
        <v>52</v>
      </c>
      <c r="F133" s="26" t="s">
        <v>589</v>
      </c>
    </row>
    <row r="134" spans="2:6" x14ac:dyDescent="0.35">
      <c r="B134" s="113">
        <v>94</v>
      </c>
      <c r="C134" s="23">
        <v>44460</v>
      </c>
      <c r="D134" s="119">
        <v>0.59408564814657439</v>
      </c>
      <c r="E134" s="24" t="s">
        <v>52</v>
      </c>
      <c r="F134" s="25" t="s">
        <v>588</v>
      </c>
    </row>
    <row r="135" spans="2:6" x14ac:dyDescent="0.35">
      <c r="B135" s="113">
        <v>93</v>
      </c>
      <c r="C135" s="23">
        <v>44459</v>
      </c>
      <c r="D135" s="119">
        <v>0.74761574074364034</v>
      </c>
      <c r="E135" s="24" t="s">
        <v>52</v>
      </c>
      <c r="F135" s="25" t="s">
        <v>563</v>
      </c>
    </row>
    <row r="136" spans="2:6" x14ac:dyDescent="0.35">
      <c r="B136" s="113">
        <v>92</v>
      </c>
      <c r="C136" s="23">
        <v>44459</v>
      </c>
      <c r="D136" s="119">
        <v>0.71629629629751435</v>
      </c>
      <c r="E136" s="24" t="s">
        <v>52</v>
      </c>
      <c r="F136" s="25" t="s">
        <v>587</v>
      </c>
    </row>
    <row r="137" spans="2:6" x14ac:dyDescent="0.35">
      <c r="B137" s="113">
        <v>91</v>
      </c>
      <c r="C137" s="23">
        <v>44459</v>
      </c>
      <c r="D137" s="119">
        <v>0.64791666666860692</v>
      </c>
      <c r="E137" s="24" t="s">
        <v>52</v>
      </c>
      <c r="F137" s="25" t="s">
        <v>586</v>
      </c>
    </row>
    <row r="138" spans="2:6" x14ac:dyDescent="0.35">
      <c r="B138" s="113">
        <v>90</v>
      </c>
      <c r="C138" s="23">
        <v>44459</v>
      </c>
      <c r="D138" s="119">
        <v>0.64268518518656492</v>
      </c>
      <c r="E138" s="24" t="s">
        <v>52</v>
      </c>
      <c r="F138" s="25" t="s">
        <v>585</v>
      </c>
    </row>
    <row r="139" spans="2:6" x14ac:dyDescent="0.35">
      <c r="B139" s="113">
        <v>89</v>
      </c>
      <c r="C139" s="23">
        <v>44459</v>
      </c>
      <c r="D139" s="119">
        <v>0.60615740740468027</v>
      </c>
      <c r="E139" s="24" t="s">
        <v>52</v>
      </c>
      <c r="F139" s="25" t="s">
        <v>552</v>
      </c>
    </row>
    <row r="140" spans="2:6" x14ac:dyDescent="0.35">
      <c r="B140" s="113">
        <v>88</v>
      </c>
      <c r="C140" s="23">
        <v>44459</v>
      </c>
      <c r="D140" s="119">
        <v>0.43152777777868323</v>
      </c>
      <c r="E140" s="24" t="s">
        <v>52</v>
      </c>
      <c r="F140" s="25" t="s">
        <v>584</v>
      </c>
    </row>
    <row r="141" spans="2:6" x14ac:dyDescent="0.35">
      <c r="B141" s="113">
        <v>87</v>
      </c>
      <c r="C141" s="23">
        <v>44459</v>
      </c>
      <c r="D141" s="119">
        <v>0.40533564814541023</v>
      </c>
      <c r="E141" s="24" t="s">
        <v>52</v>
      </c>
      <c r="F141" s="26" t="s">
        <v>582</v>
      </c>
    </row>
    <row r="142" spans="2:6" x14ac:dyDescent="0.35">
      <c r="B142" s="113">
        <v>86</v>
      </c>
      <c r="C142" s="23">
        <v>44458</v>
      </c>
      <c r="D142" s="119">
        <v>0.80187499999738066</v>
      </c>
      <c r="E142" s="24" t="s">
        <v>52</v>
      </c>
      <c r="F142" s="26" t="s">
        <v>573</v>
      </c>
    </row>
    <row r="143" spans="2:6" x14ac:dyDescent="0.35">
      <c r="B143" s="113">
        <v>85</v>
      </c>
      <c r="C143" s="23">
        <v>44458</v>
      </c>
      <c r="D143" s="119">
        <v>0.77153935185197042</v>
      </c>
      <c r="E143" s="24" t="s">
        <v>52</v>
      </c>
      <c r="F143" s="25" t="s">
        <v>572</v>
      </c>
    </row>
    <row r="144" spans="2:6" x14ac:dyDescent="0.35">
      <c r="B144" s="113">
        <v>84</v>
      </c>
      <c r="C144" s="23">
        <v>44458</v>
      </c>
      <c r="D144" s="119">
        <v>0.690150462964084</v>
      </c>
      <c r="E144" s="24" t="s">
        <v>52</v>
      </c>
      <c r="F144" s="26" t="s">
        <v>1100</v>
      </c>
    </row>
    <row r="145" spans="2:6" x14ac:dyDescent="0.35">
      <c r="B145" s="113">
        <v>83</v>
      </c>
      <c r="C145" s="23">
        <v>44458</v>
      </c>
      <c r="D145" s="119">
        <v>0.46993055555503815</v>
      </c>
      <c r="E145" s="24" t="s">
        <v>52</v>
      </c>
      <c r="F145" s="25" t="s">
        <v>571</v>
      </c>
    </row>
    <row r="146" spans="2:6" x14ac:dyDescent="0.35">
      <c r="B146" s="113">
        <v>82</v>
      </c>
      <c r="C146" s="23">
        <v>44458</v>
      </c>
      <c r="D146" s="119">
        <v>0.42821759259095415</v>
      </c>
      <c r="E146" s="24" t="s">
        <v>52</v>
      </c>
      <c r="F146" s="25" t="s">
        <v>570</v>
      </c>
    </row>
    <row r="147" spans="2:6" x14ac:dyDescent="0.35">
      <c r="B147" s="113">
        <v>81</v>
      </c>
      <c r="C147" s="23">
        <v>44450</v>
      </c>
      <c r="D147" s="119">
        <v>0.47984953703416977</v>
      </c>
      <c r="E147" s="24" t="s">
        <v>52</v>
      </c>
      <c r="F147" s="25" t="s">
        <v>567</v>
      </c>
    </row>
    <row r="148" spans="2:6" x14ac:dyDescent="0.35">
      <c r="B148" s="113">
        <v>80</v>
      </c>
      <c r="C148" s="23">
        <v>44450</v>
      </c>
      <c r="D148" s="119">
        <v>0.40421296295971842</v>
      </c>
      <c r="E148" s="24" t="s">
        <v>52</v>
      </c>
      <c r="F148" s="25" t="s">
        <v>569</v>
      </c>
    </row>
    <row r="149" spans="2:6" x14ac:dyDescent="0.35">
      <c r="B149" s="113">
        <v>79</v>
      </c>
      <c r="C149" s="23">
        <v>44450</v>
      </c>
      <c r="D149" s="119">
        <v>0.39056712963065365</v>
      </c>
      <c r="E149" s="24" t="s">
        <v>52</v>
      </c>
      <c r="F149" s="25" t="s">
        <v>567</v>
      </c>
    </row>
    <row r="150" spans="2:6" x14ac:dyDescent="0.35">
      <c r="B150" s="113">
        <v>78</v>
      </c>
      <c r="C150" s="23">
        <v>44448</v>
      </c>
      <c r="D150" s="119">
        <v>0.52339120370015735</v>
      </c>
      <c r="E150" s="24" t="s">
        <v>52</v>
      </c>
      <c r="F150" s="25" t="s">
        <v>566</v>
      </c>
    </row>
    <row r="151" spans="2:6" x14ac:dyDescent="0.35">
      <c r="B151" s="113">
        <v>77</v>
      </c>
      <c r="C151" s="23">
        <v>44448</v>
      </c>
      <c r="D151" s="119">
        <v>0.43658564814541023</v>
      </c>
      <c r="E151" s="24" t="s">
        <v>52</v>
      </c>
      <c r="F151" s="25" t="s">
        <v>565</v>
      </c>
    </row>
    <row r="152" spans="2:6" x14ac:dyDescent="0.35">
      <c r="B152" s="113">
        <v>76</v>
      </c>
      <c r="C152" s="23">
        <v>44448</v>
      </c>
      <c r="D152" s="119">
        <v>0.37820601851854008</v>
      </c>
      <c r="E152" s="24" t="s">
        <v>52</v>
      </c>
      <c r="F152" s="25" t="s">
        <v>564</v>
      </c>
    </row>
    <row r="153" spans="2:6" x14ac:dyDescent="0.35">
      <c r="B153" s="113">
        <v>75</v>
      </c>
      <c r="C153" s="23">
        <v>44447</v>
      </c>
      <c r="D153" s="119">
        <v>0.79199074074131204</v>
      </c>
      <c r="E153" s="24" t="s">
        <v>52</v>
      </c>
      <c r="F153" s="26" t="s">
        <v>563</v>
      </c>
    </row>
    <row r="154" spans="2:6" x14ac:dyDescent="0.35">
      <c r="B154" s="113">
        <v>74</v>
      </c>
      <c r="C154" s="23">
        <v>44447</v>
      </c>
      <c r="D154" s="119">
        <v>0.38273148148437031</v>
      </c>
      <c r="E154" s="24" t="s">
        <v>52</v>
      </c>
      <c r="F154" s="25" t="s">
        <v>562</v>
      </c>
    </row>
    <row r="155" spans="2:6" x14ac:dyDescent="0.35">
      <c r="B155" s="113">
        <v>73</v>
      </c>
      <c r="C155" s="23">
        <v>44446</v>
      </c>
      <c r="D155" s="119">
        <v>0.57453703703504289</v>
      </c>
      <c r="E155" s="24" t="s">
        <v>52</v>
      </c>
      <c r="F155" s="25" t="s">
        <v>560</v>
      </c>
    </row>
    <row r="156" spans="2:6" x14ac:dyDescent="0.35">
      <c r="B156" s="113">
        <v>72</v>
      </c>
      <c r="C156" s="23">
        <v>44446</v>
      </c>
      <c r="D156" s="119">
        <v>0.474016203705105</v>
      </c>
      <c r="E156" s="24" t="s">
        <v>52</v>
      </c>
      <c r="F156" s="26" t="s">
        <v>559</v>
      </c>
    </row>
    <row r="157" spans="2:6" x14ac:dyDescent="0.35">
      <c r="B157" s="113">
        <v>71</v>
      </c>
      <c r="C157" s="23">
        <v>44445</v>
      </c>
      <c r="D157" s="119">
        <v>0.599050925928168</v>
      </c>
      <c r="E157" s="24" t="s">
        <v>52</v>
      </c>
      <c r="F157" s="25" t="s">
        <v>558</v>
      </c>
    </row>
    <row r="158" spans="2:6" x14ac:dyDescent="0.35">
      <c r="B158" s="113">
        <v>70</v>
      </c>
      <c r="C158" s="23">
        <v>44444</v>
      </c>
      <c r="D158" s="119">
        <v>0.35259259259328246</v>
      </c>
      <c r="E158" s="24" t="s">
        <v>52</v>
      </c>
      <c r="F158" s="25" t="s">
        <v>557</v>
      </c>
    </row>
    <row r="159" spans="2:6" x14ac:dyDescent="0.35">
      <c r="B159" s="113">
        <v>69</v>
      </c>
      <c r="C159" s="23">
        <v>44442</v>
      </c>
      <c r="D159" s="119">
        <v>0.38805555555882165</v>
      </c>
      <c r="E159" s="24" t="s">
        <v>52</v>
      </c>
      <c r="F159" s="25" t="s">
        <v>556</v>
      </c>
    </row>
    <row r="160" spans="2:6" x14ac:dyDescent="0.35">
      <c r="B160" s="113">
        <v>68</v>
      </c>
      <c r="C160" s="23">
        <v>44441</v>
      </c>
      <c r="D160" s="119">
        <v>0.77039351851999527</v>
      </c>
      <c r="E160" s="24" t="s">
        <v>52</v>
      </c>
      <c r="F160" s="25" t="s">
        <v>553</v>
      </c>
    </row>
    <row r="161" spans="2:6" x14ac:dyDescent="0.35">
      <c r="B161" s="113">
        <v>67</v>
      </c>
      <c r="C161" s="23">
        <v>44441</v>
      </c>
      <c r="D161" s="119">
        <v>0.73449074073869269</v>
      </c>
      <c r="E161" s="24" t="s">
        <v>52</v>
      </c>
      <c r="F161" s="25" t="s">
        <v>552</v>
      </c>
    </row>
    <row r="162" spans="2:6" x14ac:dyDescent="0.35">
      <c r="B162" s="113">
        <v>66</v>
      </c>
      <c r="C162" s="23">
        <v>44441</v>
      </c>
      <c r="D162" s="119">
        <v>0.40944444444176042</v>
      </c>
      <c r="E162" s="24" t="s">
        <v>52</v>
      </c>
      <c r="F162" s="25" t="s">
        <v>551</v>
      </c>
    </row>
    <row r="163" spans="2:6" x14ac:dyDescent="0.35">
      <c r="B163" s="113">
        <v>65</v>
      </c>
      <c r="C163" s="23">
        <v>44441</v>
      </c>
      <c r="D163" s="119">
        <v>0.39550925925868796</v>
      </c>
      <c r="E163" s="24" t="s">
        <v>52</v>
      </c>
      <c r="F163" s="25" t="s">
        <v>550</v>
      </c>
    </row>
    <row r="164" spans="2:6" x14ac:dyDescent="0.35">
      <c r="B164" s="113">
        <v>64</v>
      </c>
      <c r="C164" s="23">
        <v>44440</v>
      </c>
      <c r="D164" s="119">
        <v>0.75807870370044839</v>
      </c>
      <c r="E164" s="24" t="s">
        <v>52</v>
      </c>
      <c r="F164" s="25" t="s">
        <v>549</v>
      </c>
    </row>
    <row r="165" spans="2:6" x14ac:dyDescent="0.35">
      <c r="B165" s="113">
        <v>63</v>
      </c>
      <c r="C165" s="23">
        <v>44440</v>
      </c>
      <c r="D165" s="119">
        <v>0.69891203703446081</v>
      </c>
      <c r="E165" s="24" t="s">
        <v>52</v>
      </c>
      <c r="F165" s="25" t="s">
        <v>548</v>
      </c>
    </row>
    <row r="166" spans="2:6" x14ac:dyDescent="0.35">
      <c r="B166" s="113">
        <v>62</v>
      </c>
      <c r="C166" s="23">
        <v>44440</v>
      </c>
      <c r="D166" s="119">
        <v>0.67539351851883112</v>
      </c>
      <c r="E166" s="24" t="s">
        <v>52</v>
      </c>
      <c r="F166" s="25" t="s">
        <v>547</v>
      </c>
    </row>
    <row r="167" spans="2:6" x14ac:dyDescent="0.35">
      <c r="B167" s="113">
        <v>61</v>
      </c>
      <c r="C167" s="23">
        <v>44440</v>
      </c>
      <c r="D167" s="119">
        <v>0.64565972222044365</v>
      </c>
      <c r="E167" s="24" t="s">
        <v>52</v>
      </c>
      <c r="F167" s="25" t="s">
        <v>546</v>
      </c>
    </row>
    <row r="168" spans="2:6" x14ac:dyDescent="0.35">
      <c r="B168" s="113">
        <v>60</v>
      </c>
      <c r="C168" s="23">
        <v>44440</v>
      </c>
      <c r="D168" s="119">
        <v>0.64527777778130258</v>
      </c>
      <c r="E168" s="24" t="s">
        <v>52</v>
      </c>
      <c r="F168" s="25" t="s">
        <v>545</v>
      </c>
    </row>
    <row r="169" spans="2:6" x14ac:dyDescent="0.35">
      <c r="B169" s="113">
        <v>59</v>
      </c>
      <c r="C169" s="23">
        <v>44440</v>
      </c>
      <c r="D169" s="119">
        <v>0.44094907407270512</v>
      </c>
      <c r="E169" s="24" t="s">
        <v>52</v>
      </c>
      <c r="F169" s="25" t="s">
        <v>543</v>
      </c>
    </row>
    <row r="170" spans="2:6" x14ac:dyDescent="0.35">
      <c r="B170" s="113">
        <v>58</v>
      </c>
      <c r="C170" s="23">
        <v>44439</v>
      </c>
      <c r="D170" s="119">
        <v>0.41174768518249039</v>
      </c>
      <c r="E170" s="24" t="s">
        <v>52</v>
      </c>
      <c r="F170" s="25" t="s">
        <v>534</v>
      </c>
    </row>
    <row r="171" spans="2:6" x14ac:dyDescent="0.35">
      <c r="B171" s="113">
        <v>57</v>
      </c>
      <c r="C171" s="23">
        <v>44438</v>
      </c>
      <c r="D171" s="119">
        <v>0.81614583333430346</v>
      </c>
      <c r="E171" s="24" t="s">
        <v>52</v>
      </c>
      <c r="F171" s="25" t="s">
        <v>55</v>
      </c>
    </row>
    <row r="172" spans="2:6" x14ac:dyDescent="0.35">
      <c r="B172" s="113">
        <v>56</v>
      </c>
      <c r="C172" s="23">
        <v>44438</v>
      </c>
      <c r="D172" s="119">
        <v>0.77097222222073469</v>
      </c>
      <c r="E172" s="24" t="s">
        <v>52</v>
      </c>
      <c r="F172" s="25" t="s">
        <v>518</v>
      </c>
    </row>
    <row r="173" spans="2:6" x14ac:dyDescent="0.35">
      <c r="B173" s="113">
        <v>55</v>
      </c>
      <c r="C173" s="23">
        <v>44438</v>
      </c>
      <c r="D173" s="119">
        <v>0.5741319444423425</v>
      </c>
      <c r="E173" s="24" t="s">
        <v>52</v>
      </c>
      <c r="F173" s="25" t="s">
        <v>1101</v>
      </c>
    </row>
    <row r="174" spans="2:6" x14ac:dyDescent="0.35">
      <c r="B174" s="113">
        <v>54</v>
      </c>
      <c r="C174" s="23">
        <v>44438</v>
      </c>
      <c r="D174" s="119">
        <v>0.32952546296291985</v>
      </c>
      <c r="E174" s="24" t="s">
        <v>52</v>
      </c>
      <c r="F174" s="25" t="s">
        <v>496</v>
      </c>
    </row>
    <row r="175" spans="2:6" x14ac:dyDescent="0.35">
      <c r="B175" s="113">
        <v>53</v>
      </c>
      <c r="C175" s="23">
        <v>44436</v>
      </c>
      <c r="D175" s="119">
        <v>0.65918981481809169</v>
      </c>
      <c r="E175" s="24" t="s">
        <v>52</v>
      </c>
      <c r="F175" s="25" t="s">
        <v>364</v>
      </c>
    </row>
    <row r="176" spans="2:6" x14ac:dyDescent="0.35">
      <c r="B176" s="113">
        <v>52</v>
      </c>
      <c r="C176" s="23">
        <v>44435</v>
      </c>
      <c r="D176" s="119">
        <v>0.85357638888672227</v>
      </c>
      <c r="E176" s="24" t="s">
        <v>52</v>
      </c>
      <c r="F176" s="26" t="s">
        <v>342</v>
      </c>
    </row>
    <row r="177" spans="2:6" x14ac:dyDescent="0.35">
      <c r="B177" s="113">
        <v>51</v>
      </c>
      <c r="C177" s="23">
        <v>44434</v>
      </c>
      <c r="D177" s="119">
        <v>0.80643518518627388</v>
      </c>
      <c r="E177" s="24" t="s">
        <v>52</v>
      </c>
      <c r="F177" s="25" t="s">
        <v>334</v>
      </c>
    </row>
    <row r="178" spans="2:6" x14ac:dyDescent="0.35">
      <c r="B178" s="113">
        <v>50</v>
      </c>
      <c r="C178" s="23">
        <v>44434</v>
      </c>
      <c r="D178" s="119">
        <v>0.80153935185080627</v>
      </c>
      <c r="E178" s="24" t="s">
        <v>52</v>
      </c>
      <c r="F178" s="25" t="s">
        <v>333</v>
      </c>
    </row>
    <row r="179" spans="2:6" x14ac:dyDescent="0.35">
      <c r="B179" s="113">
        <v>49</v>
      </c>
      <c r="C179" s="23">
        <v>44434</v>
      </c>
      <c r="D179" s="119">
        <v>0.77059027777431766</v>
      </c>
      <c r="E179" s="24" t="s">
        <v>52</v>
      </c>
      <c r="F179" s="25" t="s">
        <v>332</v>
      </c>
    </row>
    <row r="180" spans="2:6" x14ac:dyDescent="0.35">
      <c r="B180" s="113">
        <v>48</v>
      </c>
      <c r="C180" s="23">
        <v>44434</v>
      </c>
      <c r="D180" s="119">
        <v>0.57442129629635019</v>
      </c>
      <c r="E180" s="24" t="s">
        <v>52</v>
      </c>
      <c r="F180" s="26" t="s">
        <v>331</v>
      </c>
    </row>
    <row r="181" spans="2:6" x14ac:dyDescent="0.35">
      <c r="B181" s="113">
        <v>47</v>
      </c>
      <c r="C181" s="23">
        <v>44434</v>
      </c>
      <c r="D181" s="119">
        <v>0.57239583333284827</v>
      </c>
      <c r="E181" s="24" t="s">
        <v>52</v>
      </c>
      <c r="F181" s="25" t="s">
        <v>1102</v>
      </c>
    </row>
    <row r="182" spans="2:6" x14ac:dyDescent="0.35">
      <c r="B182" s="113">
        <v>46</v>
      </c>
      <c r="C182" s="23">
        <v>44433</v>
      </c>
      <c r="D182" s="119">
        <v>1.0671296295186039E-2</v>
      </c>
      <c r="E182" s="24" t="s">
        <v>52</v>
      </c>
      <c r="F182" s="25" t="s">
        <v>301</v>
      </c>
    </row>
    <row r="183" spans="2:6" x14ac:dyDescent="0.35">
      <c r="B183" s="113">
        <v>45</v>
      </c>
      <c r="C183" s="23">
        <v>44432</v>
      </c>
      <c r="D183" s="119">
        <v>0.82049768518481869</v>
      </c>
      <c r="E183" s="24" t="s">
        <v>52</v>
      </c>
      <c r="F183" s="25" t="s">
        <v>293</v>
      </c>
    </row>
    <row r="184" spans="2:6" x14ac:dyDescent="0.35">
      <c r="B184" s="113">
        <v>44</v>
      </c>
      <c r="C184" s="23">
        <v>44432</v>
      </c>
      <c r="D184" s="119">
        <v>0.799525462964084</v>
      </c>
      <c r="E184" s="24" t="s">
        <v>52</v>
      </c>
      <c r="F184" s="26" t="s">
        <v>288</v>
      </c>
    </row>
    <row r="185" spans="2:6" x14ac:dyDescent="0.35">
      <c r="B185" s="113">
        <v>43</v>
      </c>
      <c r="C185" s="23">
        <v>44432</v>
      </c>
      <c r="D185" s="119">
        <v>0.43258101851824904</v>
      </c>
      <c r="E185" s="24" t="s">
        <v>52</v>
      </c>
      <c r="F185" s="25" t="s">
        <v>279</v>
      </c>
    </row>
    <row r="186" spans="2:6" x14ac:dyDescent="0.35">
      <c r="B186" s="113">
        <v>42</v>
      </c>
      <c r="C186" s="23">
        <v>44432</v>
      </c>
      <c r="D186" s="119">
        <v>0.40347222222044365</v>
      </c>
      <c r="E186" s="24" t="s">
        <v>52</v>
      </c>
      <c r="F186" s="25" t="s">
        <v>278</v>
      </c>
    </row>
    <row r="187" spans="2:6" x14ac:dyDescent="0.35">
      <c r="B187" s="113">
        <v>41</v>
      </c>
      <c r="C187" s="23">
        <v>44429</v>
      </c>
      <c r="D187" s="119">
        <v>0.79307870370394085</v>
      </c>
      <c r="E187" s="24" t="s">
        <v>52</v>
      </c>
      <c r="F187" s="25" t="s">
        <v>266</v>
      </c>
    </row>
    <row r="188" spans="2:6" x14ac:dyDescent="0.35">
      <c r="B188" s="113">
        <v>40</v>
      </c>
      <c r="C188" s="23">
        <v>44429</v>
      </c>
      <c r="D188" s="119">
        <v>0.49694444444321562</v>
      </c>
      <c r="E188" s="24" t="s">
        <v>52</v>
      </c>
      <c r="F188" s="25" t="s">
        <v>265</v>
      </c>
    </row>
    <row r="189" spans="2:6" x14ac:dyDescent="0.35">
      <c r="B189" s="113">
        <v>39</v>
      </c>
      <c r="C189" s="23">
        <v>44428</v>
      </c>
      <c r="D189" s="119">
        <v>0.52388888888526708</v>
      </c>
      <c r="E189" s="24" t="s">
        <v>52</v>
      </c>
      <c r="F189" s="25" t="s">
        <v>251</v>
      </c>
    </row>
    <row r="190" spans="2:6" x14ac:dyDescent="0.35">
      <c r="B190" s="113">
        <v>38</v>
      </c>
      <c r="C190" s="23">
        <v>44428</v>
      </c>
      <c r="D190" s="119">
        <v>0.37546296296204673</v>
      </c>
      <c r="E190" s="24" t="s">
        <v>52</v>
      </c>
      <c r="F190" s="25" t="s">
        <v>249</v>
      </c>
    </row>
    <row r="191" spans="2:6" x14ac:dyDescent="0.35">
      <c r="B191" s="113">
        <v>37</v>
      </c>
      <c r="C191" s="23">
        <v>44427</v>
      </c>
      <c r="D191" s="119">
        <v>0.80869212962716119</v>
      </c>
      <c r="E191" s="24" t="s">
        <v>52</v>
      </c>
      <c r="F191" s="25" t="s">
        <v>241</v>
      </c>
    </row>
    <row r="192" spans="2:6" x14ac:dyDescent="0.35">
      <c r="B192" s="113">
        <v>36</v>
      </c>
      <c r="C192" s="23">
        <v>44427</v>
      </c>
      <c r="D192" s="119">
        <v>0.74518518518743804</v>
      </c>
      <c r="E192" s="24" t="s">
        <v>52</v>
      </c>
      <c r="F192" s="25" t="s">
        <v>240</v>
      </c>
    </row>
    <row r="193" spans="2:6" x14ac:dyDescent="0.35">
      <c r="B193" s="113">
        <v>35</v>
      </c>
      <c r="C193" s="23">
        <v>44427</v>
      </c>
      <c r="D193" s="119">
        <v>0.51920138888817746</v>
      </c>
      <c r="E193" s="24" t="s">
        <v>52</v>
      </c>
      <c r="F193" s="25" t="s">
        <v>234</v>
      </c>
    </row>
    <row r="194" spans="2:6" x14ac:dyDescent="0.35">
      <c r="B194" s="113">
        <v>34</v>
      </c>
      <c r="C194" s="23">
        <v>44426</v>
      </c>
      <c r="D194" s="119">
        <v>0.84697916666482342</v>
      </c>
      <c r="E194" s="24" t="s">
        <v>52</v>
      </c>
      <c r="F194" s="25" t="s">
        <v>227</v>
      </c>
    </row>
    <row r="195" spans="2:6" x14ac:dyDescent="0.35">
      <c r="B195" s="113">
        <v>33</v>
      </c>
      <c r="C195" s="23">
        <v>44426</v>
      </c>
      <c r="D195" s="119">
        <v>0.84443287036992842</v>
      </c>
      <c r="E195" s="24" t="s">
        <v>52</v>
      </c>
      <c r="F195" s="25" t="s">
        <v>226</v>
      </c>
    </row>
    <row r="196" spans="2:6" x14ac:dyDescent="0.35">
      <c r="B196" s="113">
        <v>32</v>
      </c>
      <c r="C196" s="23">
        <v>44424</v>
      </c>
      <c r="D196" s="119">
        <v>0.93637731481430819</v>
      </c>
      <c r="E196" s="24" t="s">
        <v>52</v>
      </c>
      <c r="F196" s="26" t="s">
        <v>220</v>
      </c>
    </row>
    <row r="197" spans="2:6" x14ac:dyDescent="0.35">
      <c r="B197" s="113">
        <v>31</v>
      </c>
      <c r="C197" s="23">
        <v>44424</v>
      </c>
      <c r="D197" s="119">
        <v>0.49105324073752854</v>
      </c>
      <c r="E197" s="24" t="s">
        <v>52</v>
      </c>
      <c r="F197" s="25" t="s">
        <v>219</v>
      </c>
    </row>
    <row r="198" spans="2:6" x14ac:dyDescent="0.35">
      <c r="B198" s="113">
        <v>30</v>
      </c>
      <c r="C198" s="23">
        <v>44423</v>
      </c>
      <c r="D198" s="119">
        <v>0.49593750000349246</v>
      </c>
      <c r="E198" s="24" t="s">
        <v>52</v>
      </c>
      <c r="F198" s="25" t="s">
        <v>101</v>
      </c>
    </row>
    <row r="199" spans="2:6" x14ac:dyDescent="0.35">
      <c r="B199" s="113">
        <v>29</v>
      </c>
      <c r="C199" s="23">
        <v>44423</v>
      </c>
      <c r="D199" s="119">
        <v>0.437638888892252</v>
      </c>
      <c r="E199" s="24" t="s">
        <v>52</v>
      </c>
      <c r="F199" s="25" t="s">
        <v>53</v>
      </c>
    </row>
    <row r="200" spans="2:6" x14ac:dyDescent="0.35">
      <c r="B200" s="113">
        <v>28</v>
      </c>
      <c r="C200" s="23">
        <v>44423</v>
      </c>
      <c r="D200" s="119">
        <v>0.33465277777577285</v>
      </c>
      <c r="E200" s="24" t="s">
        <v>52</v>
      </c>
      <c r="F200" s="25" t="s">
        <v>54</v>
      </c>
    </row>
    <row r="201" spans="2:6" x14ac:dyDescent="0.35">
      <c r="B201" s="113">
        <v>27</v>
      </c>
      <c r="C201" s="23">
        <v>44421</v>
      </c>
      <c r="D201" s="119">
        <v>0.84150462962861639</v>
      </c>
      <c r="E201" s="24" t="s">
        <v>52</v>
      </c>
      <c r="F201" s="25" t="s">
        <v>55</v>
      </c>
    </row>
    <row r="202" spans="2:6" x14ac:dyDescent="0.35">
      <c r="B202" s="113">
        <v>26</v>
      </c>
      <c r="C202" s="23">
        <v>44421</v>
      </c>
      <c r="D202" s="119">
        <v>0.83098379629518604</v>
      </c>
      <c r="E202" s="24" t="s">
        <v>52</v>
      </c>
      <c r="F202" s="25" t="s">
        <v>56</v>
      </c>
    </row>
    <row r="203" spans="2:6" x14ac:dyDescent="0.35">
      <c r="B203" s="113">
        <v>25</v>
      </c>
      <c r="C203" s="23">
        <v>44421</v>
      </c>
      <c r="D203" s="119">
        <v>0.73097222221986158</v>
      </c>
      <c r="E203" s="24" t="s">
        <v>52</v>
      </c>
      <c r="F203" s="25" t="s">
        <v>57</v>
      </c>
    </row>
    <row r="204" spans="2:6" x14ac:dyDescent="0.35">
      <c r="B204" s="113">
        <v>24</v>
      </c>
      <c r="C204" s="23">
        <v>44421</v>
      </c>
      <c r="D204" s="119">
        <v>0.71106481481547235</v>
      </c>
      <c r="E204" s="24" t="s">
        <v>52</v>
      </c>
      <c r="F204" s="25" t="s">
        <v>58</v>
      </c>
    </row>
    <row r="205" spans="2:6" x14ac:dyDescent="0.35">
      <c r="B205" s="113">
        <v>23</v>
      </c>
      <c r="C205" s="23">
        <v>44420</v>
      </c>
      <c r="D205" s="119">
        <v>0.80428240740729962</v>
      </c>
      <c r="E205" s="24" t="s">
        <v>52</v>
      </c>
      <c r="F205" s="25" t="s">
        <v>59</v>
      </c>
    </row>
    <row r="206" spans="2:6" x14ac:dyDescent="0.35">
      <c r="B206" s="113">
        <v>22</v>
      </c>
      <c r="C206" s="23">
        <v>44420</v>
      </c>
      <c r="D206" s="119">
        <v>0.74781249999796273</v>
      </c>
      <c r="E206" s="24" t="s">
        <v>52</v>
      </c>
      <c r="F206" s="26" t="s">
        <v>60</v>
      </c>
    </row>
    <row r="207" spans="2:6" x14ac:dyDescent="0.35">
      <c r="B207" s="113">
        <v>21</v>
      </c>
      <c r="C207" s="23">
        <v>44419</v>
      </c>
      <c r="D207" s="119">
        <v>0.98854166666569654</v>
      </c>
      <c r="E207" s="24" t="s">
        <v>52</v>
      </c>
      <c r="F207" s="25" t="s">
        <v>61</v>
      </c>
    </row>
    <row r="208" spans="2:6" x14ac:dyDescent="0.35">
      <c r="B208" s="113">
        <v>20</v>
      </c>
      <c r="C208" s="23">
        <v>44419</v>
      </c>
      <c r="D208" s="119">
        <v>0.98135416666627862</v>
      </c>
      <c r="E208" s="24" t="s">
        <v>52</v>
      </c>
      <c r="F208" s="25" t="s">
        <v>62</v>
      </c>
    </row>
    <row r="209" spans="2:6" x14ac:dyDescent="0.35">
      <c r="B209" s="113">
        <v>19</v>
      </c>
      <c r="C209" s="23">
        <v>44419</v>
      </c>
      <c r="D209" s="119">
        <v>0.82271990740991896</v>
      </c>
      <c r="E209" s="24" t="s">
        <v>52</v>
      </c>
      <c r="F209" s="25" t="s">
        <v>63</v>
      </c>
    </row>
    <row r="210" spans="2:6" x14ac:dyDescent="0.35">
      <c r="B210" s="113">
        <v>18</v>
      </c>
      <c r="C210" s="23">
        <v>44419</v>
      </c>
      <c r="D210" s="119">
        <v>0.73975694444379769</v>
      </c>
      <c r="E210" s="24" t="s">
        <v>52</v>
      </c>
      <c r="F210" s="25" t="s">
        <v>64</v>
      </c>
    </row>
    <row r="211" spans="2:6" x14ac:dyDescent="0.35">
      <c r="B211" s="113">
        <v>17</v>
      </c>
      <c r="C211" s="23">
        <v>44419</v>
      </c>
      <c r="D211" s="119">
        <v>0.708356481482042</v>
      </c>
      <c r="E211" s="24" t="s">
        <v>52</v>
      </c>
      <c r="F211" s="25" t="s">
        <v>65</v>
      </c>
    </row>
    <row r="212" spans="2:6" x14ac:dyDescent="0.35">
      <c r="B212" s="113">
        <v>16</v>
      </c>
      <c r="C212" s="23">
        <v>44419</v>
      </c>
      <c r="D212" s="119">
        <v>0.51960648148087785</v>
      </c>
      <c r="E212" s="24" t="s">
        <v>52</v>
      </c>
      <c r="F212" s="25" t="s">
        <v>66</v>
      </c>
    </row>
    <row r="213" spans="2:6" x14ac:dyDescent="0.35">
      <c r="B213" s="113">
        <v>15</v>
      </c>
      <c r="C213" s="23">
        <v>44419</v>
      </c>
      <c r="D213" s="119">
        <v>0.49577546296495711</v>
      </c>
      <c r="E213" s="24" t="s">
        <v>52</v>
      </c>
      <c r="F213" s="26" t="s">
        <v>67</v>
      </c>
    </row>
    <row r="214" spans="2:6" x14ac:dyDescent="0.35">
      <c r="B214" s="113">
        <v>14</v>
      </c>
      <c r="C214" s="23">
        <v>44419</v>
      </c>
      <c r="D214" s="119">
        <v>0.49174768518423662</v>
      </c>
      <c r="E214" s="24" t="s">
        <v>52</v>
      </c>
      <c r="F214" s="25" t="s">
        <v>68</v>
      </c>
    </row>
    <row r="215" spans="2:6" x14ac:dyDescent="0.35">
      <c r="B215" s="113">
        <v>13</v>
      </c>
      <c r="C215" s="23">
        <v>44419</v>
      </c>
      <c r="D215" s="119">
        <v>0.49034722222131677</v>
      </c>
      <c r="E215" s="24" t="s">
        <v>52</v>
      </c>
      <c r="F215" s="25" t="s">
        <v>69</v>
      </c>
    </row>
    <row r="216" spans="2:6" x14ac:dyDescent="0.35">
      <c r="B216" s="113">
        <v>12</v>
      </c>
      <c r="C216" s="23">
        <v>44419</v>
      </c>
      <c r="D216" s="119">
        <v>0.48190972222073469</v>
      </c>
      <c r="E216" s="24" t="s">
        <v>52</v>
      </c>
      <c r="F216" s="25" t="s">
        <v>70</v>
      </c>
    </row>
    <row r="217" spans="2:6" x14ac:dyDescent="0.35">
      <c r="B217" s="113">
        <v>11</v>
      </c>
      <c r="C217" s="23">
        <v>44418</v>
      </c>
      <c r="D217" s="119">
        <v>0.95467592592467554</v>
      </c>
      <c r="E217" s="24" t="s">
        <v>52</v>
      </c>
      <c r="F217" s="26" t="s">
        <v>71</v>
      </c>
    </row>
    <row r="218" spans="2:6" x14ac:dyDescent="0.35">
      <c r="B218" s="113">
        <v>10</v>
      </c>
      <c r="C218" s="23">
        <v>44418</v>
      </c>
      <c r="D218" s="119">
        <v>0.73436342592322035</v>
      </c>
      <c r="E218" s="24" t="s">
        <v>52</v>
      </c>
      <c r="F218" s="26" t="s">
        <v>72</v>
      </c>
    </row>
    <row r="219" spans="2:6" x14ac:dyDescent="0.35">
      <c r="B219" s="113">
        <v>9</v>
      </c>
      <c r="C219" s="23">
        <v>44417</v>
      </c>
      <c r="D219" s="119">
        <v>0.54605324073781958</v>
      </c>
      <c r="E219" s="24" t="s">
        <v>52</v>
      </c>
      <c r="F219" s="25" t="s">
        <v>73</v>
      </c>
    </row>
    <row r="220" spans="2:6" x14ac:dyDescent="0.35">
      <c r="B220" s="113">
        <v>8</v>
      </c>
      <c r="C220" s="23">
        <v>44416</v>
      </c>
      <c r="D220" s="119">
        <v>0.54939814814861165</v>
      </c>
      <c r="E220" s="24" t="s">
        <v>52</v>
      </c>
      <c r="F220" s="25" t="s">
        <v>74</v>
      </c>
    </row>
    <row r="221" spans="2:6" x14ac:dyDescent="0.35">
      <c r="B221" s="113">
        <v>7</v>
      </c>
      <c r="C221" s="23">
        <v>44415</v>
      </c>
      <c r="D221" s="119">
        <v>0.96137731481576338</v>
      </c>
      <c r="E221" s="24" t="s">
        <v>52</v>
      </c>
      <c r="F221" s="25" t="s">
        <v>75</v>
      </c>
    </row>
    <row r="222" spans="2:6" x14ac:dyDescent="0.35">
      <c r="B222" s="113">
        <v>6</v>
      </c>
      <c r="C222" s="23">
        <v>44414</v>
      </c>
      <c r="D222" s="119">
        <v>0.66607638888672227</v>
      </c>
      <c r="E222" s="24" t="s">
        <v>52</v>
      </c>
      <c r="F222" s="26" t="s">
        <v>1103</v>
      </c>
    </row>
    <row r="223" spans="2:6" x14ac:dyDescent="0.35">
      <c r="B223" s="113">
        <v>5</v>
      </c>
      <c r="C223" s="23">
        <v>44412</v>
      </c>
      <c r="D223" s="119">
        <v>0.34912037036701804</v>
      </c>
      <c r="E223" s="24" t="s">
        <v>52</v>
      </c>
      <c r="F223" s="26" t="s">
        <v>76</v>
      </c>
    </row>
    <row r="224" spans="2:6" x14ac:dyDescent="0.35">
      <c r="B224" s="113">
        <v>4</v>
      </c>
      <c r="C224" s="23">
        <v>44411</v>
      </c>
      <c r="D224" s="119">
        <v>0.37682870370190358</v>
      </c>
      <c r="E224" s="24" t="s">
        <v>52</v>
      </c>
      <c r="F224" s="25" t="s">
        <v>77</v>
      </c>
    </row>
    <row r="225" spans="2:6" x14ac:dyDescent="0.35">
      <c r="B225" s="113">
        <v>3</v>
      </c>
      <c r="C225" s="23">
        <v>44406</v>
      </c>
      <c r="D225" s="119">
        <v>0.59842592592758592</v>
      </c>
      <c r="E225" s="24" t="s">
        <v>52</v>
      </c>
      <c r="F225" s="25" t="s">
        <v>78</v>
      </c>
    </row>
    <row r="226" spans="2:6" x14ac:dyDescent="0.35">
      <c r="B226" s="113">
        <v>2</v>
      </c>
      <c r="C226" s="23">
        <v>44406</v>
      </c>
      <c r="D226" s="119">
        <v>0.57677083333692281</v>
      </c>
      <c r="E226" s="24" t="s">
        <v>52</v>
      </c>
      <c r="F226" s="26" t="s">
        <v>1104</v>
      </c>
    </row>
    <row r="227" spans="2:6" x14ac:dyDescent="0.35">
      <c r="B227" s="27">
        <v>1</v>
      </c>
      <c r="C227" s="28">
        <v>44400</v>
      </c>
      <c r="D227" s="120">
        <v>0.58872685184906004</v>
      </c>
      <c r="E227" s="29" t="s">
        <v>52</v>
      </c>
      <c r="F227" s="30" t="s">
        <v>79</v>
      </c>
    </row>
  </sheetData>
  <sheetProtection sheet="1" objects="1" scenarios="1"/>
  <hyperlinks>
    <hyperlink ref="H29" r:id="rId1" xr:uid="{00000000-0004-0000-1000-000002000000}"/>
    <hyperlink ref="H31" r:id="rId2" xr:uid="{00000000-0004-0000-1000-000003000000}"/>
    <hyperlink ref="H33" r:id="rId3" xr:uid="{00000000-0004-0000-1000-000004000000}"/>
    <hyperlink ref="H34" r:id="rId4" xr:uid="{00000000-0004-0000-1000-000005000000}"/>
    <hyperlink ref="H19" r:id="rId5" xr:uid="{00000000-0004-0000-1000-000006000000}"/>
    <hyperlink ref="H24" r:id="rId6" xr:uid="{00000000-0004-0000-1000-000007000000}"/>
    <hyperlink ref="H25" r:id="rId7" xr:uid="{00000000-0004-0000-1000-000008000000}"/>
    <hyperlink ref="H23" r:id="rId8" xr:uid="{00000000-0004-0000-1000-000009000000}"/>
    <hyperlink ref="H39" r:id="rId9" xr:uid="{00000000-0004-0000-1000-00000A000000}"/>
    <hyperlink ref="H36" r:id="rId10" xr:uid="{00000000-0004-0000-1000-00000B000000}"/>
    <hyperlink ref="H21" r:id="rId11" xr:uid="{00000000-0004-0000-1000-00000D000000}"/>
    <hyperlink ref="H42" r:id="rId12" xr:uid="{00000000-0004-0000-1000-00000E000000}"/>
    <hyperlink ref="H49"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69850</xdr:colOff>
                    <xdr:row>4</xdr:row>
                    <xdr:rowOff>0</xdr:rowOff>
                  </from>
                  <to>
                    <xdr:col>13</xdr:col>
                    <xdr:colOff>508000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08984375" defaultRowHeight="14.5" x14ac:dyDescent="0.35"/>
  <sheetData>
    <row r="2" spans="2:2" x14ac:dyDescent="0.35">
      <c r="B2" t="s">
        <v>877</v>
      </c>
    </row>
    <row r="3" spans="2:2" x14ac:dyDescent="0.35">
      <c r="B3" t="s">
        <v>878</v>
      </c>
    </row>
    <row r="4" spans="2:2" x14ac:dyDescent="0.35">
      <c r="B4" t="s">
        <v>879</v>
      </c>
    </row>
    <row r="5" spans="2:2" x14ac:dyDescent="0.35">
      <c r="B5" t="s">
        <v>880</v>
      </c>
    </row>
    <row r="6" spans="2:2" x14ac:dyDescent="0.35">
      <c r="B6" t="s">
        <v>881</v>
      </c>
    </row>
    <row r="7" spans="2:2" x14ac:dyDescent="0.35">
      <c r="B7" t="s">
        <v>882</v>
      </c>
    </row>
    <row r="8" spans="2:2" x14ac:dyDescent="0.35">
      <c r="B8" t="s">
        <v>883</v>
      </c>
    </row>
    <row r="9" spans="2:2" x14ac:dyDescent="0.35">
      <c r="B9" t="s">
        <v>884</v>
      </c>
    </row>
    <row r="10" spans="2:2" x14ac:dyDescent="0.35">
      <c r="B10" t="s">
        <v>885</v>
      </c>
    </row>
    <row r="11" spans="2:2" x14ac:dyDescent="0.35">
      <c r="B11" t="s">
        <v>886</v>
      </c>
    </row>
    <row r="12" spans="2:2" x14ac:dyDescent="0.35">
      <c r="B12" t="s">
        <v>887</v>
      </c>
    </row>
    <row r="13" spans="2:2" x14ac:dyDescent="0.35">
      <c r="B13" t="s">
        <v>888</v>
      </c>
    </row>
    <row r="14" spans="2:2" x14ac:dyDescent="0.35">
      <c r="B14" t="s">
        <v>889</v>
      </c>
    </row>
    <row r="15" spans="2:2" x14ac:dyDescent="0.35">
      <c r="B15" t="s">
        <v>890</v>
      </c>
    </row>
    <row r="16" spans="2:2" x14ac:dyDescent="0.3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2023-02-06T16:19:06Z</dcterms:modified>
</cp:coreProperties>
</file>