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BBDC6EC0-737C-4DD1-82B5-550748187DD5}" xr6:coauthVersionLast="47" xr6:coauthVersionMax="47" xr10:uidLastSave="{00000000-0000-0000-0000-000000000000}"/>
  <bookViews>
    <workbookView xWindow="32302" yWindow="-98" windowWidth="38596"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Performance (6)" sheetId="48" r:id="rId10"/>
    <sheet name="Performance (7)" sheetId="51" r:id="rId11"/>
    <sheet name="RegExp" sheetId="11" r:id="rId12"/>
    <sheet name="GIF" sheetId="38" r:id="rId13"/>
    <sheet name="GIF2" sheetId="37" r:id="rId14"/>
    <sheet name="GIF3" sheetId="39" r:id="rId15"/>
    <sheet name="NotRFC4180" sheetId="42" r:id="rId16"/>
    <sheet name="CSVWriteTests" sheetId="50" r:id="rId17"/>
    <sheet name="Audit" sheetId="3" r:id="rId18"/>
    <sheet name="Notes" sheetId="49" state="hidden" r:id="rId19"/>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5">NotRFC4180!$B$16</definedName>
    <definedName name="CSVContents" localSheetId="0">Demo!$E$13</definedName>
    <definedName name="Data" localSheetId="16">CSVWriteTests!$B$7:$C$9</definedName>
    <definedName name="Data" localSheetId="0">Demo!$B$13:$C$52</definedName>
    <definedName name="Data2" localSheetId="16">CSVWriteTests!$B$12:$C$13</definedName>
    <definedName name="Data3" localSheetId="16">CSVWriteTests!$B$16:$C$19</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Test!$B$15:$U$263</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7">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rserNames" localSheetId="10">'Performance (7)'!$E$6:$H$6</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 i="50" l="1"/>
  <c r="Q8" i="50" a="1"/>
  <c r="Q8" i="50"/>
  <c r="O52" i="50" a="1"/>
  <c r="O52" i="50"/>
  <c r="O46" i="50" a="1"/>
  <c r="O46" i="50"/>
  <c r="O51" i="50" a="1"/>
  <c r="O51" i="50"/>
  <c r="J50" i="50"/>
  <c r="J49" i="50"/>
  <c r="O48" i="50" a="1"/>
  <c r="O47" i="50" a="1"/>
  <c r="O43" i="50" a="1"/>
  <c r="O49" i="50" a="1"/>
  <c r="O50" i="50" a="1"/>
  <c r="O50" i="50" l="1"/>
  <c r="O49" i="50"/>
  <c r="O47" i="50"/>
  <c r="O48" i="50"/>
  <c r="O43" i="50"/>
  <c r="C19" i="50"/>
  <c r="B19" i="50"/>
  <c r="C18" i="50"/>
  <c r="N35" i="50"/>
  <c r="N34" i="50"/>
  <c r="O39" i="50" a="1"/>
  <c r="O10" i="50" a="1"/>
  <c r="O14" i="50" a="1"/>
  <c r="O8" i="50" a="1"/>
  <c r="O25" i="50" a="1"/>
  <c r="O12" i="50" a="1"/>
  <c r="O17" i="50" a="1"/>
  <c r="O16" i="50" a="1"/>
  <c r="O33" i="50" a="1"/>
  <c r="O20" i="50" a="1"/>
  <c r="O26" i="50" a="1"/>
  <c r="O19" i="50" a="1"/>
  <c r="O24" i="50" a="1"/>
  <c r="O42" i="50" a="1"/>
  <c r="O30" i="50" a="1"/>
  <c r="O23" i="50" a="1"/>
  <c r="O27" i="50" a="1"/>
  <c r="O13" i="50" a="1"/>
  <c r="O44" i="50" a="1"/>
  <c r="O45" i="50" a="1"/>
  <c r="O40" i="50" a="1"/>
  <c r="O34" i="50" a="1"/>
  <c r="O31" i="50" a="1"/>
  <c r="O35" i="50" a="1"/>
  <c r="O29" i="50" a="1"/>
  <c r="O9" i="50" a="1"/>
  <c r="O38" i="50" a="1"/>
  <c r="O32" i="50" a="1"/>
  <c r="O28" i="50" a="1"/>
  <c r="O36" i="50" a="1"/>
  <c r="O21" i="50" a="1"/>
  <c r="O18" i="50" a="1"/>
  <c r="O37" i="50" a="1"/>
  <c r="O22" i="50" a="1"/>
  <c r="O11" i="50" a="1"/>
  <c r="O41" i="50" a="1"/>
  <c r="O15" i="50" a="1"/>
  <c r="O45" i="50" l="1"/>
  <c r="O44" i="50"/>
  <c r="O42" i="50"/>
  <c r="O41" i="50"/>
  <c r="O40" i="50"/>
  <c r="O29" i="50"/>
  <c r="O13" i="50"/>
  <c r="O24" i="50"/>
  <c r="O20" i="50"/>
  <c r="O16" i="50"/>
  <c r="O12" i="50"/>
  <c r="O21" i="50"/>
  <c r="O32" i="50"/>
  <c r="O35" i="50"/>
  <c r="O27" i="50"/>
  <c r="O19" i="50"/>
  <c r="O11" i="50"/>
  <c r="O37" i="50"/>
  <c r="O25" i="50"/>
  <c r="O36" i="50"/>
  <c r="O39" i="50"/>
  <c r="O31" i="50"/>
  <c r="O23" i="50"/>
  <c r="O15" i="50"/>
  <c r="O33" i="50"/>
  <c r="O17" i="50"/>
  <c r="O8" i="50"/>
  <c r="O28" i="50"/>
  <c r="O38" i="50"/>
  <c r="O34" i="50"/>
  <c r="O30" i="50"/>
  <c r="O26" i="50"/>
  <c r="O22" i="50"/>
  <c r="O18" i="50"/>
  <c r="O14" i="50"/>
  <c r="O10" i="50"/>
  <c r="O9" i="50"/>
  <c r="I168" i="51" l="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B13" i="1" a="1"/>
  <c r="V8" i="4" a="1"/>
  <c r="B13" i="1" l="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E13" i="1" a="1"/>
  <c r="E13" i="1" l="1"/>
  <c r="P43" i="42"/>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G13" i="1" a="1"/>
  <c r="J13" i="1" a="1"/>
  <c r="J13" i="1" l="1"/>
  <c r="M13" i="1" s="1" a="1"/>
  <c r="M13" i="1" s="1"/>
  <c r="N15" i="1" a="1"/>
  <c r="N15" i="1" s="1"/>
  <c r="N47" i="1" a="1"/>
  <c r="N47" i="1" s="1"/>
  <c r="M29" i="1" a="1"/>
  <c r="M29" i="1" s="1"/>
  <c r="N33" i="1" a="1"/>
  <c r="N33" i="1" s="1"/>
  <c r="N34" i="1" a="1"/>
  <c r="N34" i="1" s="1"/>
  <c r="M32" i="1" a="1"/>
  <c r="M32" i="1" s="1"/>
  <c r="N24" i="1" a="1"/>
  <c r="N24" i="1" s="1"/>
  <c r="N37" i="1" a="1"/>
  <c r="N37" i="1" s="1"/>
  <c r="N30" i="1" a="1"/>
  <c r="N30" i="1" s="1"/>
  <c r="M31" i="1" a="1"/>
  <c r="M31" i="1" s="1"/>
  <c r="N31" i="1" a="1"/>
  <c r="N31" i="1" s="1"/>
  <c r="N48" i="1" a="1"/>
  <c r="N48" i="1" s="1"/>
  <c r="N17" i="1" a="1"/>
  <c r="N17" i="1" s="1"/>
  <c r="N21" i="1" a="1"/>
  <c r="N21" i="1" s="1"/>
  <c r="N25" i="1" a="1"/>
  <c r="N25" i="1" s="1"/>
  <c r="N29" i="1" a="1"/>
  <c r="N29" i="1" s="1"/>
  <c r="N19" i="1" a="1"/>
  <c r="N19" i="1" s="1"/>
  <c r="N51" i="1" a="1"/>
  <c r="N51" i="1" s="1"/>
  <c r="M33" i="1" a="1"/>
  <c r="M33" i="1" s="1"/>
  <c r="N45" i="1" a="1"/>
  <c r="N45" i="1" s="1"/>
  <c r="N46" i="1" a="1"/>
  <c r="N46" i="1" s="1"/>
  <c r="M36" i="1" a="1"/>
  <c r="M36" i="1" s="1"/>
  <c r="N28" i="1" a="1"/>
  <c r="N28" i="1" s="1"/>
  <c r="N41" i="1" a="1"/>
  <c r="N41" i="1" s="1"/>
  <c r="N38" i="1" a="1"/>
  <c r="N38" i="1" s="1"/>
  <c r="N52" i="1" a="1"/>
  <c r="N52" i="1" s="1"/>
  <c r="M16" i="1" a="1"/>
  <c r="M16" i="1" s="1"/>
  <c r="M23" i="1" a="1"/>
  <c r="M23" i="1" s="1"/>
  <c r="M46" i="1" a="1"/>
  <c r="M46" i="1" s="1"/>
  <c r="N16" i="1" a="1"/>
  <c r="N16" i="1" s="1"/>
  <c r="M47" i="1" a="1"/>
  <c r="M47" i="1" s="1"/>
  <c r="M28" i="1" a="1"/>
  <c r="M28" i="1" s="1"/>
  <c r="N22" i="1" a="1"/>
  <c r="N22" i="1" s="1"/>
  <c r="N23" i="1" a="1"/>
  <c r="N23" i="1" s="1"/>
  <c r="N32" i="1" a="1"/>
  <c r="N32" i="1" s="1"/>
  <c r="M37" i="1" a="1"/>
  <c r="M37" i="1" s="1"/>
  <c r="M18" i="1" a="1"/>
  <c r="M18" i="1" s="1"/>
  <c r="M19" i="1" a="1"/>
  <c r="M19" i="1" s="1"/>
  <c r="M40" i="1" a="1"/>
  <c r="M40" i="1" s="1"/>
  <c r="N36" i="1" a="1"/>
  <c r="N36" i="1" s="1"/>
  <c r="N49" i="1" a="1"/>
  <c r="N49" i="1" s="1"/>
  <c r="N42" i="1" a="1"/>
  <c r="N42" i="1" s="1"/>
  <c r="N18" i="1" a="1"/>
  <c r="N18" i="1" s="1"/>
  <c r="M45" i="1" a="1"/>
  <c r="M45" i="1" s="1"/>
  <c r="M30" i="1" a="1"/>
  <c r="M30" i="1" s="1"/>
  <c r="M21" i="1" a="1"/>
  <c r="M21" i="1" s="1"/>
  <c r="M35" i="1" a="1"/>
  <c r="M35" i="1" s="1"/>
  <c r="N14" i="1" a="1"/>
  <c r="N14" i="1" s="1"/>
  <c r="N27" i="1" a="1"/>
  <c r="N27" i="1" s="1"/>
  <c r="N40" i="1" a="1"/>
  <c r="N40" i="1" s="1"/>
  <c r="M41" i="1" a="1"/>
  <c r="M41" i="1" s="1"/>
  <c r="M22" i="1" a="1"/>
  <c r="M22" i="1" s="1"/>
  <c r="M43" i="1" a="1"/>
  <c r="M43" i="1" s="1"/>
  <c r="M44" i="1" a="1"/>
  <c r="M44" i="1" s="1"/>
  <c r="N44" i="1" a="1"/>
  <c r="N44" i="1" s="1"/>
  <c r="M14" i="1" a="1"/>
  <c r="M14" i="1" s="1"/>
  <c r="N50" i="1" a="1"/>
  <c r="N50" i="1" s="1"/>
  <c r="M27" i="1" a="1"/>
  <c r="M27" i="1" s="1"/>
  <c r="M26" i="1" a="1"/>
  <c r="M26" i="1" s="1"/>
  <c r="M48" i="1" a="1"/>
  <c r="M48" i="1" s="1"/>
  <c r="M38" i="1" a="1"/>
  <c r="M38" i="1" s="1"/>
  <c r="N39" i="1" a="1"/>
  <c r="N39" i="1" s="1"/>
  <c r="M25" i="1" a="1"/>
  <c r="M25" i="1" s="1"/>
  <c r="N26" i="1" a="1"/>
  <c r="N26" i="1" s="1"/>
  <c r="N35" i="1" a="1"/>
  <c r="N35" i="1" s="1"/>
  <c r="M17" i="1" a="1"/>
  <c r="M17" i="1" s="1"/>
  <c r="M49" i="1" a="1"/>
  <c r="M49" i="1" s="1"/>
  <c r="M34" i="1" a="1"/>
  <c r="M34" i="1" s="1"/>
  <c r="M20" i="1" a="1"/>
  <c r="M20" i="1" s="1"/>
  <c r="M52" i="1" a="1"/>
  <c r="M52" i="1" s="1"/>
  <c r="N13" i="1" a="1"/>
  <c r="N13" i="1" s="1"/>
  <c r="M42" i="1" a="1"/>
  <c r="M42" i="1" s="1"/>
  <c r="M39" i="1" a="1"/>
  <c r="M39" i="1" s="1"/>
  <c r="M15" i="1" a="1"/>
  <c r="M15" i="1" s="1"/>
  <c r="M24" i="1" a="1"/>
  <c r="M24" i="1" s="1"/>
  <c r="M50" i="1" a="1"/>
  <c r="M50" i="1" s="1"/>
  <c r="N43" i="1" a="1"/>
  <c r="N43" i="1" s="1"/>
  <c r="N20" i="1" a="1"/>
  <c r="N20" i="1" s="1"/>
  <c r="M51" i="1" a="1"/>
  <c r="M51" i="1" s="1"/>
  <c r="G13" i="1"/>
  <c r="Q26" i="42"/>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M11" i="1" l="1"/>
  <c r="Q67" i="42"/>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B122" i="4" a="1"/>
  <c r="B46" i="4" a="1"/>
  <c r="B114" i="4" a="1"/>
  <c r="B78" i="4" a="1"/>
  <c r="B185" i="4" a="1"/>
  <c r="B88" i="4" a="1"/>
  <c r="B208" i="4" a="1"/>
  <c r="B90" i="4" a="1"/>
  <c r="B206" i="4" a="1"/>
  <c r="B49" i="4" a="1"/>
  <c r="B70" i="4" a="1"/>
  <c r="B113" i="4" a="1"/>
  <c r="B132" i="4" a="1"/>
  <c r="B18" i="4" a="1"/>
  <c r="B44" i="4" a="1"/>
  <c r="B102" i="4" a="1"/>
  <c r="B207" i="4" a="1"/>
  <c r="B119" i="4" a="1"/>
  <c r="B178" i="4" a="1"/>
  <c r="B209" i="4" a="1"/>
  <c r="B165" i="4" a="1"/>
  <c r="B229" i="4" a="1"/>
  <c r="B51" i="4" a="1"/>
  <c r="B139" i="4" a="1"/>
  <c r="B54" i="4" a="1"/>
  <c r="B22" i="4" a="1"/>
  <c r="B32" i="4" a="1"/>
  <c r="B97" i="4" a="1"/>
  <c r="B59" i="4" a="1"/>
  <c r="B147" i="4" a="1"/>
  <c r="B100" i="4" a="1"/>
  <c r="B170" i="4" a="1"/>
  <c r="B174" i="4" a="1"/>
  <c r="B77" i="4" a="1"/>
  <c r="B148" i="4" a="1"/>
  <c r="B201" i="4" a="1"/>
  <c r="B172" i="4" a="1"/>
  <c r="B175" i="4" a="1"/>
  <c r="B194" i="4" a="1"/>
  <c r="B231" i="4" a="1"/>
  <c r="B111" i="4" a="1"/>
  <c r="B131" i="4" a="1"/>
  <c r="B163" i="4" a="1"/>
  <c r="B15" i="4" a="1"/>
  <c r="B155" i="4" a="1"/>
  <c r="B85" i="4" a="1"/>
  <c r="B223" i="4" a="1"/>
  <c r="B27" i="4" a="1"/>
  <c r="B112" i="4" a="1"/>
  <c r="B42" i="4" a="1"/>
  <c r="B30" i="4" a="1"/>
  <c r="B106" i="4" a="1"/>
  <c r="B60" i="4" a="1"/>
  <c r="B130" i="4" a="1"/>
  <c r="B189" i="4" a="1"/>
  <c r="B241" i="4" a="1"/>
  <c r="B150" i="4" a="1"/>
  <c r="B74" i="4" a="1"/>
  <c r="B91" i="4" a="1"/>
  <c r="B186" i="4" a="1"/>
  <c r="B63" i="4" a="1"/>
  <c r="B50" i="4" a="1"/>
  <c r="B146" i="4" a="1"/>
  <c r="B89" i="4" a="1"/>
  <c r="B52" i="4" a="1"/>
  <c r="B75" i="4" a="1"/>
  <c r="B108" i="4" a="1"/>
  <c r="B21" i="4" a="1"/>
  <c r="B181" i="4" a="1"/>
  <c r="B210" i="4" a="1"/>
  <c r="B83" i="4" a="1"/>
  <c r="B237" i="4" a="1"/>
  <c r="B58" i="4" a="1"/>
  <c r="B115" i="4" a="1"/>
  <c r="B160" i="4" a="1"/>
  <c r="B87" i="4" a="1"/>
  <c r="B179" i="4" a="1"/>
  <c r="B167" i="4" a="1"/>
  <c r="B204" i="4" a="1"/>
  <c r="B164" i="4" a="1"/>
  <c r="B137" i="4" a="1"/>
  <c r="B135" i="4" a="1"/>
  <c r="B218" i="4" a="1"/>
  <c r="B98" i="4" a="1"/>
  <c r="B23" i="4" a="1"/>
  <c r="B198" i="4" a="1"/>
  <c r="B34" i="4" a="1"/>
  <c r="B177" i="4" a="1"/>
  <c r="B168" i="4" a="1"/>
  <c r="B123" i="4" a="1"/>
  <c r="AA15" i="4" a="1"/>
  <c r="B143" i="4" a="1"/>
  <c r="B16" i="4" a="1"/>
  <c r="B188" i="4" a="1"/>
  <c r="B19" i="4" a="1"/>
  <c r="B157" i="4" a="1"/>
  <c r="B205" i="4" a="1"/>
  <c r="B180" i="4" a="1"/>
  <c r="B200" i="4" a="1"/>
  <c r="B38" i="4" a="1"/>
  <c r="B26" i="4" a="1"/>
  <c r="B176" i="4" a="1"/>
  <c r="B76" i="4" a="1"/>
  <c r="B193" i="4" a="1"/>
  <c r="B93" i="4" a="1"/>
  <c r="B25" i="4" a="1"/>
  <c r="B161" i="4" a="1"/>
  <c r="B199" i="4" a="1"/>
  <c r="B56" i="4" a="1"/>
  <c r="B211" i="4" a="1"/>
  <c r="B79" i="4" a="1"/>
  <c r="B197" i="4" a="1"/>
  <c r="B86" i="4" a="1"/>
  <c r="B227" i="4" a="1"/>
  <c r="B158" i="4" a="1"/>
  <c r="B129" i="4" a="1"/>
  <c r="B144" i="4" a="1"/>
  <c r="B219" i="4" a="1"/>
  <c r="B162" i="4" a="1"/>
  <c r="B133" i="4" a="1"/>
  <c r="B110" i="4" a="1"/>
  <c r="B156" i="4" a="1"/>
  <c r="B225" i="4" a="1"/>
  <c r="B173" i="4" a="1"/>
  <c r="B96" i="4" a="1"/>
  <c r="B153" i="4" a="1"/>
  <c r="B65" i="4" a="1"/>
  <c r="B80" i="4" a="1"/>
  <c r="B35" i="4" a="1"/>
  <c r="B84" i="4" a="1"/>
  <c r="Y15" i="4" a="1"/>
  <c r="B196" i="4" a="1"/>
  <c r="B216" i="4" a="1"/>
  <c r="B127" i="4" a="1"/>
  <c r="B101" i="4" a="1"/>
  <c r="B33" i="4" a="1"/>
  <c r="B134" i="4" a="1"/>
  <c r="B232" i="4" a="1"/>
  <c r="B72" i="4" a="1"/>
  <c r="B40" i="4" a="1"/>
  <c r="B166" i="4" a="1"/>
  <c r="B224" i="4" a="1"/>
  <c r="B126" i="4" a="1"/>
  <c r="B94" i="4" a="1"/>
  <c r="B190" i="4" a="1"/>
  <c r="B43" i="4" a="1"/>
  <c r="B47" i="4" a="1"/>
  <c r="B240" i="4" a="1"/>
  <c r="B138" i="4" a="1"/>
  <c r="B107" i="4" a="1"/>
  <c r="B228" i="4" a="1"/>
  <c r="B61" i="4" a="1"/>
  <c r="B105" i="4" a="1"/>
  <c r="B217" i="4" a="1"/>
  <c r="B68" i="4" a="1"/>
  <c r="B92" i="4" a="1"/>
  <c r="B215" i="4" a="1"/>
  <c r="B212" i="4" a="1"/>
  <c r="B117" i="4" a="1"/>
  <c r="B214" i="4" a="1"/>
  <c r="B213" i="4" a="1"/>
  <c r="B152" i="4" a="1"/>
  <c r="B121" i="4" a="1"/>
  <c r="B145" i="4" a="1"/>
  <c r="B31" i="4" a="1"/>
  <c r="B67" i="4" a="1"/>
  <c r="B182" i="4" a="1"/>
  <c r="B124" i="4" a="1"/>
  <c r="B128" i="4" a="1"/>
  <c r="B64" i="4" a="1"/>
  <c r="B183" i="4" a="1"/>
  <c r="B99" i="4" a="1"/>
  <c r="B187" i="4" a="1"/>
  <c r="B120" i="4" a="1"/>
  <c r="B169" i="4" a="1"/>
  <c r="B140" i="4" a="1"/>
  <c r="B151" i="4" a="1"/>
  <c r="B233" i="4" a="1"/>
  <c r="B62" i="4" a="1"/>
  <c r="B226" i="4" a="1"/>
  <c r="B17" i="4" a="1"/>
  <c r="B95" i="4" a="1"/>
  <c r="B191" i="4" a="1"/>
  <c r="B45" i="4" a="1"/>
  <c r="B29" i="4" a="1"/>
  <c r="B154" i="4" a="1"/>
  <c r="B24" i="4" a="1"/>
  <c r="B103" i="4" a="1"/>
  <c r="B73" i="4" a="1"/>
  <c r="B48" i="4" a="1"/>
  <c r="B57" i="4" a="1"/>
  <c r="B53" i="4" a="1"/>
  <c r="B55" i="4" a="1"/>
  <c r="B116" i="4" a="1"/>
  <c r="B236" i="4" a="1"/>
  <c r="B41" i="4" a="1"/>
  <c r="B171" i="4" a="1"/>
  <c r="B39" i="4" a="1"/>
  <c r="B109" i="4" a="1"/>
  <c r="B238" i="4" a="1"/>
  <c r="B104" i="4" a="1"/>
  <c r="B136" i="4" a="1"/>
  <c r="B235" i="4" a="1"/>
  <c r="B82" i="4" a="1"/>
  <c r="B28" i="4" a="1"/>
  <c r="B159" i="4" a="1"/>
  <c r="B142" i="4" a="1"/>
  <c r="B71" i="4" a="1"/>
  <c r="B36" i="4" a="1"/>
  <c r="B69" i="4" a="1"/>
  <c r="B37" i="4" a="1"/>
  <c r="B141" i="4" a="1"/>
  <c r="B125" i="4" a="1"/>
  <c r="B118" i="4" a="1"/>
  <c r="B149" i="4" a="1"/>
  <c r="B66" i="4" a="1"/>
  <c r="B81" i="4" a="1"/>
  <c r="B20" i="4" a="1"/>
  <c r="B122" i="4" l="1"/>
  <c r="B219" i="4"/>
  <c r="B218" i="4"/>
  <c r="AA15" i="4"/>
  <c r="B217" i="4"/>
  <c r="B241" i="4"/>
  <c r="B236" i="4"/>
  <c r="B231" i="4"/>
  <c r="B240" i="4"/>
  <c r="B235" i="4"/>
  <c r="B238" i="4"/>
  <c r="B233" i="4"/>
  <c r="B237" i="4"/>
  <c r="B232" i="4"/>
  <c r="B226" i="4"/>
  <c r="B223" i="4"/>
  <c r="B229" i="4"/>
  <c r="B228" i="4"/>
  <c r="B224" i="4"/>
  <c r="B225" i="4"/>
  <c r="B227" i="4"/>
  <c r="AA13" i="4"/>
  <c r="Y15"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W15" i="4" a="1"/>
  <c r="Z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<sst xmlns="http://schemas.openxmlformats.org/spreadsheetml/2006/main" count="3801" uniqueCount="1055">
  <si>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</si>
  <si>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</si>
  <si>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</si>
  <si>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</si>
  <si>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</si>
  <si>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</si>
  <si>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</si>
  <si>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</si>
  <si>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</si>
  <si>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</si>
  <si>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</si>
  <si>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</si>
  <si>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</si>
  <si>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</si>
  <si>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</si>
  <si>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</si>
  <si>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</si>
  <si>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</si>
  <si>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</si>
  <si>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</si>
  <si>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</si>
  <si>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</si>
  <si>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</si>
  <si>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</si>
  <si>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</si>
  <si>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</si>
  <si>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</si>
  <si>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</si>
  <si>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</si>
  <si>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</si>
  <si>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</si>
  <si>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</si>
  <si>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</si>
  <si>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</si>
  <si>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</si>
  <si>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</si>
  <si>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</si>
  <si>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</si>
  <si>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</si>
  <si>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</si>
  <si>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</si>
  <si>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</si>
  <si>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</si>
  <si>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</si>
  <si>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</si>
  <si>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</si>
  <si>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</si>
  <si>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</si>
  <si>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</si>
  <si>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</si>
  <si>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</si>
  <si>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</si>
  <si>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</si>
  <si>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</si>
  <si>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</si>
  <si>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</si>
  <si>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</si>
  <si>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</si>
  <si>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</si>
  <si>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</si>
  <si>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</si>
  <si>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</si>
  <si>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</si>
  <si>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</si>
  <si>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</si>
  <si>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</si>
  <si>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</si>
  <si>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</si>
  <si>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</si>
  <si>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</si>
  <si>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</si>
  <si>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</si>
  <si>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</si>
  <si>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</si>
  <si>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</si>
  <si>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</si>
  <si>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</si>
  <si>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</si>
  <si>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</si>
  <si>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</si>
  <si>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</si>
  <si>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</si>
  <si>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</si>
  <si>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</si>
  <si>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</si>
  <si>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</si>
  <si>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</si>
  <si>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</si>
  <si>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</si>
  <si>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</si>
  <si>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</si>
  <si>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</si>
  <si>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</si>
  <si>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</si>
  <si>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</si>
  <si>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</si>
  <si>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</si>
  <si>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</si>
  <si>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</si>
  <si>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</si>
  <si>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</si>
  <si>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</si>
  <si>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</si>
  <si>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</si>
  <si>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</si>
  <si>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</si>
  <si>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</si>
  <si>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</si>
  <si>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</si>
  <si>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</si>
  <si>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</si>
  <si>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</si>
  <si>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</si>
  <si>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</si>
  <si>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</si>
  <si>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</si>
  <si>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</si>
  <si>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</si>
  <si>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</si>
  <si>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</si>
  <si>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</si>
  <si>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</si>
  <si>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</si>
  <si>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</si>
  <si>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</si>
  <si>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</si>
  <si>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</si>
  <si>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</si>
  <si>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</si>
  <si>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</si>
  <si>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</si>
  <si>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</si>
  <si>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</si>
  <si>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</si>
  <si>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</si>
  <si>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</si>
  <si>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</si>
  <si>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</si>
  <si>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</si>
  <si>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</si>
  <si>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</si>
  <si>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</si>
  <si>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</si>
  <si>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</si>
  <si>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</si>
  <si>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</si>
  <si>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</si>
  <si>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</si>
  <si>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</si>
  <si>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</si>
  <si>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</si>
  <si>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</si>
  <si>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</si>
  <si>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</si>
  <si>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</si>
  <si>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</si>
  <si>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</si>
  <si>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</si>
  <si>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</si>
  <si>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</si>
  <si>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</si>
  <si>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</si>
  <si>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</si>
  <si>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</si>
  <si>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</si>
  <si>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</si>
  <si>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</si>
  <si>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</si>
  <si>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</si>
  <si>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</si>
  <si>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</si>
  <si>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</si>
  <si>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</si>
  <si>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</si>
  <si>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</si>
  <si>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</si>
  <si>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</si>
  <si>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</si>
  <si>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</si>
  <si>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</si>
  <si>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</si>
  <si>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</si>
  <si>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</si>
  <si>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</si>
  <si>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</si>
  <si>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</si>
  <si>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</si>
  <si>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</si>
  <si>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</si>
  <si>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</si>
  <si>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</si>
  <si>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</si>
  <si>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</si>
  <si>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</si>
  <si>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</si>
  <si>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</si>
  <si>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</si>
  <si>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</si>
  <si>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</si>
  <si>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</si>
  <si>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</si>
  <si>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</si>
  <si>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</si>
  <si>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</si>
  <si>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</si>
  <si>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</si>
  <si>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</si>
  <si>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</si>
  <si>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</si>
  <si>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</si>
  <si>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</si>
  <si>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</si>
  <si>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</si>
  <si>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</si>
  <si>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</si>
  <si>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</si>
  <si>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</si>
  <si>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</si>
  <si>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</si>
  <si>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</si>
  <si>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</si>
  <si>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</si>
  <si>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</si>
  <si>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</si>
  <si>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</si>
  <si>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</si>
  <si>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</si>
  <si>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</si>
  <si>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</si>
  <si>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</si>
  <si>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</si>
  <si>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</si>
  <si>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</si>
  <si>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</si>
  <si>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</si>
  <si>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</si>
  <si>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</si>
  <si>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</si>
  <si>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</si>
  <si>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</si>
  <si>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</si>
  <si>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</si>
  <si>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</si>
  <si>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</si>
  <si>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</si>
  <si>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</si>
  <si>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</si>
  <si>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</si>
  <si>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</si>
  <si>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</si>
  <si>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</si>
  <si>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</si>
  <si>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</si>
  <si>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</si>
  <si>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</si>
  <si>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</si>
  <si>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</si>
  <si>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</si>
  <si>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</si>
  <si>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</si>
  <si>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</si>
  <si>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</si>
  <si>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</si>
  <si>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</si>
  <si>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</si>
  <si>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</si>
  <si>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</si>
  <si>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</si>
  <si>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</si>
  <si>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</si>
  <si>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</si>
  <si>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</si>
  <si>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</si>
  <si>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</si>
  <si>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</si>
  <si>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</si>
  <si>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</si>
  <si>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</si>
  <si>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</si>
  <si>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</si>
  <si>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</si>
  <si>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</si>
  <si>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</si>
  <si>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</si>
  <si>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</si>
  <si>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</si>
  <si>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</si>
  <si>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</si>
  <si>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</si>
  <si>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</si>
  <si>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</si>
  <si>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</si>
  <si>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</si>
  <si>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</si>
  <si>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</si>
  <si>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</si>
  <si>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</si>
  <si>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</si>
  <si>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</si>
  <si>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</si>
  <si>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</si>
  <si>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</si>
  <si>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</si>
  <si>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</si>
  <si>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</si>
  <si>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</si>
  <si>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</si>
  <si>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</si>
  <si>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</si>
  <si>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</si>
  <si>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</si>
  <si>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</si>
  <si>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</si>
  <si>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</si>
  <si>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</si>
  <si>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</si>
  <si>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</si>
  <si>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</si>
  <si>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</si>
  <si>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</si>
  <si>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</si>
  <si>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</si>
  <si>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</si>
  <si>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</si>
  <si>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</si>
  <si>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</si>
  <si>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</si>
  <si>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</si>
  <si>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</si>
  <si>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</si>
  <si>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</si>
  <si>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</si>
  <si>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</si>
  <si>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</si>
  <si>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</si>
  <si>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</si>
  <si>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</si>
  <si>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</si>
  <si>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</si>
  <si>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</si>
  <si>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</si>
  <si>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</si>
  <si>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</si>
  <si>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</si>
  <si>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</si>
  <si>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</si>
  <si>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</si>
  <si>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</si>
  <si>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</si>
  <si>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</si>
  <si>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</si>
  <si>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</si>
  <si>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</si>
  <si>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</si>
  <si>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</si>
  <si>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</si>
  <si>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</si>
  <si>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</si>
  <si>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</si>
  <si>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</si>
  <si>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</si>
  <si>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</si>
  <si>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</si>
  <si>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</si>
  <si>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</si>
  <si>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</si>
  <si>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</si>
  <si>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</si>
  <si>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</si>
  <si>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</si>
  <si>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</si>
  <si>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</si>
  <si>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</si>
  <si>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</si>
  <si>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</si>
  <si>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</si>
  <si>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</si>
  <si>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</si>
  <si>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</si>
  <si>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</si>
  <si>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</si>
  <si>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</si>
  <si>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</si>
  <si>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</si>
  <si>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</si>
  <si>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</si>
  <si>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</si>
  <si>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</si>
  <si>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</si>
  <si>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</si>
  <si>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</si>
  <si>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</si>
  <si>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</si>
  <si>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</si>
  <si>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</si>
  <si>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</si>
  <si>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</si>
  <si>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</si>
  <si>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</si>
  <si>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</si>
  <si>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</si>
  <si>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</si>
  <si>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</si>
  <si>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</si>
  <si>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</si>
  <si>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</si>
  <si>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</si>
  <si>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</si>
  <si>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</si>
  <si>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</si>
  <si>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</si>
  <si>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</si>
  <si>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</si>
  <si>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</si>
  <si>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</si>
  <si>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</si>
  <si>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</si>
  <si>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</si>
  <si>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</si>
  <si>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</si>
  <si>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</si>
  <si>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</si>
  <si>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</si>
  <si>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</si>
  <si>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</si>
  <si>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</si>
  <si>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</si>
  <si>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</si>
  <si>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</si>
  <si>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</si>
  <si>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</si>
  <si>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</si>
  <si>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</si>
  <si>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</si>
  <si>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</si>
  <si>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</si>
  <si>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</si>
  <si>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</si>
  <si>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</si>
  <si>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</si>
  <si>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</si>
  <si>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</si>
  <si>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</si>
  <si>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</si>
  <si>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</si>
  <si>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</si>
  <si>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</si>
  <si>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</si>
  <si>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</si>
  <si>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</si>
  <si>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</si>
  <si>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</si>
  <si>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</si>
  <si>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</si>
  <si>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</si>
  <si>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</si>
  <si>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</si>
  <si>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</si>
  <si>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</si>
  <si>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</si>
  <si>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</si>
  <si>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</si>
  <si>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</si>
  <si>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</si>
  <si>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</si>
  <si>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</si>
  <si>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</si>
  <si>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</si>
  <si>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</si>
  <si>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</si>
  <si>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</si>
  <si>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</si>
  <si>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</si>
  <si>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</si>
  <si>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</si>
  <si>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</si>
  <si>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</si>
  <si>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</si>
  <si>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</si>
  <si>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</si>
  <si>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</si>
  <si>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</si>
  <si>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</si>
  <si>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</si>
  <si>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</si>
  <si>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</si>
  <si>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</si>
  <si>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</si>
  <si>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</si>
  <si>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</si>
  <si>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</si>
  <si>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</si>
  <si>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</si>
  <si>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</si>
  <si>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</si>
  <si>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</si>
  <si>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</si>
  <si>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</si>
  <si>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</si>
  <si>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</si>
  <si>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</si>
  <si>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</si>
  <si>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</si>
  <si>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</si>
  <si>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</si>
  <si>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</si>
  <si>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</si>
  <si>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</si>
  <si>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</si>
  <si>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</si>
  <si>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</si>
  <si>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</si>
  <si>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</si>
  <si>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</si>
  <si>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</si>
  <si>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</si>
  <si>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</si>
  <si>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</si>
  <si>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</si>
  <si>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</si>
  <si>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</si>
  <si>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</si>
  <si>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</si>
  <si>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</si>
  <si>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</si>
  <si>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</si>
  <si>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</si>
  <si>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</si>
  <si>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</si>
  <si>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</si>
  <si>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</si>
  <si>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</si>
  <si>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</si>
  <si>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</si>
  <si>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</si>
  <si>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</si>
  <si>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</si>
  <si>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</si>
  <si>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</si>
  <si>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</si>
  <si>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</si>
  <si>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</si>
  <si>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</si>
  <si>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</si>
  <si>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</si>
  <si>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</si>
  <si>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</si>
  <si>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</si>
  <si>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</si>
  <si>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</si>
  <si>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</si>
  <si>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</si>
  <si>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</si>
  <si>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</si>
  <si>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</si>
  <si>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</si>
  <si>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</si>
  <si>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</si>
  <si>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</si>
  <si>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</si>
  <si>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</si>
  <si>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</si>
  <si>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</si>
  <si>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</si>
  <si>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</si>
  <si>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</si>
  <si>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</si>
  <si>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</si>
  <si>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</si>
  <si>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</si>
  <si>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</si>
  <si>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</si>
  <si>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</si>
  <si>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</si>
  <si>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</si>
  <si>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</si>
  <si>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</si>
  <si>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</si>
  <si>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</si>
  <si>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</si>
  <si>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</si>
  <si>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</si>
  <si>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</si>
  <si>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</si>
  <si>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</si>
  <si>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</si>
  <si>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</si>
  <si>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</si>
  <si>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</si>
  <si>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</si>
  <si>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</si>
  <si>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</si>
  <si>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</si>
  <si>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</si>
  <si>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</si>
  <si>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</si>
  <si>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</si>
  <si>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</si>
  <si>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</si>
  <si>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</si>
  <si>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</si>
  <si>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</si>
  <si>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</si>
  <si>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</si>
  <si>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</si>
  <si>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</si>
  <si>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</si>
  <si>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</si>
  <si>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</si>
  <si>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</si>
  <si>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</si>
  <si>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</si>
  <si>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</si>
  <si>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</si>
  <si>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</si>
  <si>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</si>
  <si>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</si>
  <si>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</si>
  <si>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</si>
  <si>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</si>
  <si>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</si>
  <si>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</si>
  <si>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</si>
  <si>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</si>
  <si>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</si>
  <si>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</si>
  <si>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</si>
  <si>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</si>
  <si>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</si>
  <si>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</si>
  <si>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</si>
  <si>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</si>
  <si>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</si>
  <si>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</si>
  <si>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</si>
  <si>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</si>
  <si>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</si>
  <si>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</si>
  <si>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</si>
  <si>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</si>
  <si>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</si>
  <si>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</si>
  <si>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</si>
  <si>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</si>
  <si>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</si>
  <si>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</si>
  <si>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</si>
  <si>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</si>
  <si>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</si>
  <si>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</si>
  <si>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</si>
  <si>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</si>
  <si>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</si>
  <si>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</si>
  <si>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</si>
  <si>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</si>
  <si>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</si>
  <si>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</si>
  <si>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</si>
  <si>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</si>
  <si>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</si>
  <si>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</si>
  <si>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</si>
  <si>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</si>
  <si>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</si>
  <si>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</si>
  <si>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</si>
  <si>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</si>
  <si>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</si>
  <si>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</si>
  <si>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</si>
  <si>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</si>
  <si>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</si>
  <si>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</si>
  <si>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</si>
  <si>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</si>
  <si>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</si>
  <si>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</si>
  <si>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</si>
  <si>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</si>
  <si>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</si>
  <si>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</si>
  <si>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</si>
  <si>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</si>
  <si>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</si>
  <si>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</si>
  <si>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</si>
  <si>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</si>
  <si>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</si>
  <si>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</si>
  <si>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</si>
  <si>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</si>
  <si>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</si>
  <si>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</si>
  <si>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</si>
  <si>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</si>
  <si>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</si>
  <si>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</si>
  <si>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</si>
  <si>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</si>
  <si>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</si>
  <si>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</si>
  <si>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</si>
  <si>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</si>
  <si>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</si>
  <si>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</si>
  <si>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</si>
  <si>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</si>
  <si>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</si>
  <si>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</si>
  <si>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</si>
  <si>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</si>
  <si>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</si>
  <si>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</si>
  <si>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</si>
  <si>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</si>
  <si>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</si>
  <si>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</si>
  <si>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</si>
  <si>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</si>
  <si>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</si>
  <si>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</si>
  <si>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</si>
  <si>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</si>
  <si>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</si>
  <si>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</si>
  <si>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</si>
  <si>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</si>
  <si>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</si>
  <si>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</si>
  <si>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</si>
  <si>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</si>
  <si>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</si>
  <si>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</si>
  <si>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</si>
  <si>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</si>
  <si>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</si>
  <si>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</si>
  <si>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</si>
  <si>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</si>
  <si>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</si>
  <si>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</si>
  <si>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</si>
  <si>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</si>
  <si>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</si>
  <si>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</si>
  <si>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</si>
  <si>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</si>
  <si>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</si>
  <si>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</si>
  <si>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</si>
  <si>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</si>
  <si>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</si>
  <si>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</si>
  <si>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</si>
  <si>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</si>
  <si>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</si>
  <si>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</si>
  <si>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</si>
  <si>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</si>
  <si>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</si>
  <si>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</si>
  <si>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</si>
  <si>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</si>
  <si>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</si>
  <si>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</si>
  <si>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</si>
  <si>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</si>
  <si>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</si>
  <si>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</si>
  <si>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</si>
  <si>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</si>
  <si>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</si>
  <si>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</si>
  <si>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</si>
  <si>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</si>
  <si>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</si>
  <si>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</si>
  <si>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</si>
  <si>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</si>
  <si>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</si>
  <si>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</si>
  <si>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</si>
  <si>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</si>
  <si>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</si>
  <si>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</si>
  <si>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</si>
  <si>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</si>
  <si>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</si>
  <si>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</si>
  <si>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</si>
  <si>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</si>
  <si>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</si>
  <si>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</si>
  <si>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</si>
  <si>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</si>
  <si>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</si>
  <si>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</si>
  <si>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</si>
  <si>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</si>
  <si>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</si>
  <si>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</si>
  <si>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</si>
  <si>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</si>
  <si>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</si>
  <si>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</si>
  <si>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</si>
  <si>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</si>
  <si>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</si>
  <si>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</si>
  <si>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</si>
  <si>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</si>
  <si>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</si>
  <si>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</si>
  <si>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</si>
  <si>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</si>
  <si>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</si>
  <si>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</si>
  <si>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</si>
  <si>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</si>
  <si>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</si>
  <si>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</si>
  <si>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</si>
  <si>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</si>
  <si>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</si>
  <si>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</si>
  <si>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</si>
  <si>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</si>
  <si>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</si>
  <si>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</si>
  <si>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</si>
  <si>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</si>
  <si>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</si>
  <si>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</si>
  <si>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</si>
  <si>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</si>
  <si>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</si>
  <si>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</si>
  <si>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</si>
  <si>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</si>
  <si>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</si>
  <si>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</si>
  <si>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</si>
  <si>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</si>
  <si>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</si>
  <si>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</si>
  <si>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</si>
  <si>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</si>
  <si>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</si>
  <si>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</si>
  <si>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</si>
  <si>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</si>
  <si>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</si>
  <si>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</si>
  <si>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</si>
  <si>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</si>
  <si>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</si>
  <si>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</si>
  <si>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</si>
  <si>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</si>
  <si>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</si>
  <si>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</si>
  <si>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</si>
  <si>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</si>
  <si>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</si>
  <si>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</si>
  <si>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</si>
  <si>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</si>
  <si>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</si>
  <si>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</si>
  <si>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</si>
  <si>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</si>
  <si>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</si>
  <si>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</si>
  <si>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</si>
  <si>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</si>
  <si>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</si>
  <si>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</si>
  <si>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</si>
  <si>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</si>
  <si>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</si>
  <si>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</si>
  <si>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</si>
  <si>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</si>
  <si>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</si>
  <si>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</si>
  <si>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</si>
  <si>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</si>
  <si>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</si>
  <si>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</si>
  <si>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</si>
  <si>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</si>
  <si>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</si>
  <si>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</si>
  <si>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</si>
  <si>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</si>
  <si>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</si>
  <si>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</si>
  <si>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</si>
  <si>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</si>
  <si>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</si>
  <si>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</si>
  <si>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</si>
  <si>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</si>
  <si>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</si>
  <si>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</si>
  <si>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</si>
  <si>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</si>
  <si>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</si>
  <si>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</si>
  <si>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</si>
  <si>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</si>
  <si>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</si>
  <si>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</si>
  <si>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</si>
  <si>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</si>
  <si>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</si>
  <si>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</si>
  <si>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</si>
  <si>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</si>
  <si>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</si>
  <si>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</si>
  <si>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</si>
  <si>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</si>
  <si>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</si>
  <si>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</si>
  <si>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</si>
  <si>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</si>
  <si>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</si>
  <si>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</si>
  <si>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</si>
  <si>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</si>
  <si>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</si>
  <si>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</si>
  <si>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</si>
  <si>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</si>
  <si>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</si>
  <si>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</si>
  <si>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</si>
  <si>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</si>
  <si>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</si>
  <si>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</si>
  <si>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</si>
  <si>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</si>
  <si>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</si>
  <si>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</si>
  <si>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</si>
  <si>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</si>
  <si>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</si>
  <si>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</si>
  <si>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</si>
  <si>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</si>
  <si>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</si>
  <si>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</si>
  <si>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</si>
  <si>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</si>
  <si>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</si>
  <si>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</si>
  <si>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</si>
  <si>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</si>
  <si>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</si>
  <si>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</si>
  <si>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</si>
  <si>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</si>
  <si>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</si>
  <si>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</si>
  <si>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</si>
  <si>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</si>
  <si>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</si>
  <si>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</si>
  <si>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</si>
  <si>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</si>
  <si>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</si>
  <si>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</si>
  <si>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</si>
  <si>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</si>
  <si>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</si>
  <si>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</si>
  <si>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</si>
  <si>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</si>
  <si>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</si>
  <si>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</si>
  <si>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</si>
  <si>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</si>
  <si>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</si>
  <si>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</si>
  <si>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</si>
  <si>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</si>
  <si>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</si>
  <si>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</si>
  <si>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</si>
  <si>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</si>
  <si>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</si>
  <si>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</si>
  <si>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</si>
  <si>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</si>
  <si>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</si>
  <si>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</si>
  <si>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</si>
  <si>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</si>
  <si>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</si>
  <si>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</si>
  <si>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</si>
  <si>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</si>
  <si>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</si>
  <si>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</si>
  <si>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</si>
  <si>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</si>
  <si>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</si>
  <si>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</si>
  <si>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</si>
  <si>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</si>
  <si>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</si>
  <si>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</si>
  <si>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</si>
  <si>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</si>
  <si>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</si>
  <si>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</si>
  <si>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</si>
  <si>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</si>
  <si>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</si>
  <si>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</si>
  <si>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</si>
  <si>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</si>
  <si>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</si>
  <si>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</si>
  <si>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</si>
  <si>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</si>
  <si>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</si>
  <si>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</si>
  <si>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</si>
  <si>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</si>
  <si>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</si>
  <si>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</si>
  <si>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</si>
  <si>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</si>
  <si>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</si>
  <si>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</si>
  <si>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</si>
  <si>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</si>
  <si>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</si>
  <si>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</si>
  <si>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</si>
  <si>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</si>
  <si>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</si>
  <si>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</si>
  <si>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</si>
  <si>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</si>
  <si>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</si>
  <si>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</si>
  <si>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</si>
  <si>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</si>
  <si>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#CSVWrite: Path not found!</t>
  </si>
  <si>
    <t>#CSVWrite: #OStoEOL: EOL must be one of "Windows", "Unix" or "Mac", or the associated end of line characters.!!</t>
  </si>
  <si>
    <t>Added tests for CSVWrite. modCSVWrite now uses consts DQ and DQ2 throughout.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</si>
</sst>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yyyy\-mm\-dd\Thh:mm:ss"/>
    <numFmt numFmtId="166" formatCode="#,##0_);[Red]\(#,##0\)"/>
  </numFmts>
  <fonts count="22"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37">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38" fontId="6" fillId="7" borderId="5" xfId="0" applyNumberFormat="1" applyFont="1" applyFill="1" applyBorder="1" applyAlignment="1">
      <alignment horizontal="center" vertical="center"/>
    </xf>
    <xf numFmtId="0" fontId="0" fillId="0" borderId="1" xfId="0" applyFill="1" applyBorder="1"/>
    <xf numFmtId="38" fontId="6" fillId="7" borderId="5" xfId="0" applyNumberFormat="1" applyFont="1" applyFill="1" applyBorder="1" applyAlignment="1">
      <alignment horizontal="center" vertical="center"/>
    </xf>
    <xf numFmtId="20" fontId="0" fillId="0" borderId="3" xfId="0" applyNumberFormat="1" applyBorder="1" applyAlignment="1">
      <alignment horizontal="left" vertical="center"/>
    </xf>
    <xf numFmtId="20" fontId="6" fillId="7" borderId="6" xfId="0" applyNumberFormat="1" applyFont="1" applyFill="1" applyBorder="1" applyAlignment="1">
      <alignment horizontal="left" vertical="center"/>
    </xf>
    <xf numFmtId="20" fontId="6" fillId="7" borderId="9" xfId="0" applyNumberFormat="1" applyFont="1" applyFill="1" applyBorder="1" applyAlignment="1">
      <alignment horizontal="left"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cellXfs>
  <cellStyles count="2">
    <cellStyle name="Hyperlink" xfId="1" builtinId="8"/>
    <cellStyle name="Normal" xfId="0" builtinId="0"/>
  </cellStyles>
  <dxfs count="117">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71438</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1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3" totalsRowShown="0" headerRowDxfId="116" dataDxfId="114" headerRowBorderDxfId="115" tableBorderDxfId="113" totalsRowBorderDxfId="112">
  <autoFilter ref="B14:U263" xr:uid="{00000000-0009-0000-0100-000001000000}"/>
  <sortState xmlns:xlrd2="http://schemas.microsoft.com/office/spreadsheetml/2017/richdata2" ref="B15:U216">
    <sortCondition ref="C14:C216"/>
  </sortState>
  <tableColumns count="20">
    <tableColumn id="2" xr3:uid="{00000000-0010-0000-0000-000002000000}" name="File Size" dataDxfId="111"/>
    <tableColumn id="17" xr3:uid="{00000000-0010-0000-0000-000011000000}" name="TestNo" dataDxfId="110"/>
    <tableColumn id="3" xr3:uid="{00000000-0010-0000-0000-000003000000}" name="FileName" dataDxfId="109"/>
    <tableColumn id="4" xr3:uid="{00000000-0010-0000-0000-000004000000}" name="ConvertTypes" dataDxfId="108"/>
    <tableColumn id="5" xr3:uid="{00000000-0010-0000-0000-000005000000}" name="Delimiter" dataDxfId="107"/>
    <tableColumn id="6" xr3:uid="{00000000-0010-0000-0000-000006000000}" name="IgnoreRepeated" dataDxfId="106"/>
    <tableColumn id="7" xr3:uid="{00000000-0010-0000-0000-000007000000}" name="DateFormat" dataDxfId="105"/>
    <tableColumn id="8" xr3:uid="{00000000-0010-0000-0000-000008000000}" name="Comment" dataDxfId="104"/>
    <tableColumn id="1" xr3:uid="{00000000-0010-0000-0000-000001000000}" name="IgnoreEmptyLines" dataDxfId="103"/>
    <tableColumn id="20" xr3:uid="{00000000-0010-0000-0000-000014000000}" name="HeaderRowNum" dataDxfId="102"/>
    <tableColumn id="9" xr3:uid="{00000000-0010-0000-0000-000009000000}" name="SkipToRow" dataDxfId="101"/>
    <tableColumn id="10" xr3:uid="{00000000-0010-0000-0000-00000A000000}" name="SkipToCol" dataDxfId="100"/>
    <tableColumn id="11" xr3:uid="{00000000-0010-0000-0000-00000B000000}" name="NumRows" dataDxfId="99"/>
    <tableColumn id="12" xr3:uid="{00000000-0010-0000-0000-00000C000000}" name="NumCols" dataDxfId="98"/>
    <tableColumn id="19" xr3:uid="{00000000-0010-0000-0000-000013000000}" name="TrueStrings" dataDxfId="97"/>
    <tableColumn id="18" xr3:uid="{00000000-0010-0000-0000-000012000000}" name="FalseStrings" dataDxfId="96"/>
    <tableColumn id="13" xr3:uid="{00000000-0010-0000-0000-00000D000000}" name="MissingStrings" dataDxfId="95"/>
    <tableColumn id="14" xr3:uid="{00000000-0010-0000-0000-00000E000000}" name="Encoding" dataDxfId="94"/>
    <tableColumn id="15" xr3:uid="{00000000-0010-0000-0000-00000F000000}" name="DecimalSeparator" dataDxfId="93"/>
    <tableColumn id="16" xr3:uid="{00000000-0010-0000-0000-000010000000}" name="Notes" dataDxfId="9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github.com/osiegmar/JavaCsvComparison" TargetMode="External"/></Relationships>
</file>

<file path=xl/worksheets/_rels/sheet18.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7.xml"/><Relationship Id="rId2" Type="http://schemas.openxmlformats.org/officeDocument/2006/relationships/hyperlink" Target="https://csv.juliadata.org/stable/" TargetMode="External"/><Relationship Id="rId16" Type="http://schemas.openxmlformats.org/officeDocument/2006/relationships/vmlDrawing" Target="../drawings/vmlDrawing8.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8.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540</v>
      </c>
    </row>
    <row r="3" spans="1:14" x14ac:dyDescent="0.45">
      <c r="B3" s="3" t="s">
        <v>0</v>
      </c>
    </row>
    <row r="4" spans="1:14" x14ac:dyDescent="0.45">
      <c r="B4" s="4" t="s">
        <v>2</v>
      </c>
      <c r="C4" s="4"/>
    </row>
    <row r="5" spans="1:14" x14ac:dyDescent="0.45">
      <c r="B5" s="8" t="s">
        <v>219</v>
      </c>
      <c r="C5" s="8"/>
    </row>
    <row r="6" spans="1:14" x14ac:dyDescent="0.45">
      <c r="B6" s="7" t="s">
        <v>5</v>
      </c>
      <c r="C6" s="7"/>
    </row>
    <row r="7" spans="1:14" x14ac:dyDescent="0.45">
      <c r="B7" s="6" t="s">
        <v>3</v>
      </c>
      <c r="C7" s="6"/>
    </row>
    <row r="8" spans="1:14" x14ac:dyDescent="0.45">
      <c r="B8" s="52" t="s">
        <v>218</v>
      </c>
      <c r="C8" s="52"/>
    </row>
    <row r="9" spans="1:14" x14ac:dyDescent="0.45">
      <c r="B9" s="51" t="s">
        <v>325</v>
      </c>
      <c r="C9" s="51"/>
    </row>
    <row r="10" spans="1:14" x14ac:dyDescent="0.45">
      <c r="C10" s="5"/>
      <c r="M10" s="3" t="s">
        <v>6</v>
      </c>
    </row>
    <row r="11" spans="1:14" x14ac:dyDescent="0.45">
      <c r="B11" s="2" t="s">
        <v>7</v>
      </c>
      <c r="E11" s="3" t="s">
        <v>8</v>
      </c>
      <c r="G11" s="2" t="s">
        <v>543</v>
      </c>
      <c r="M11" s="10" t="b">
        <f ca="1">AND(ROWS(B13:C52)=ROWS(_xlfn.ANCHORARRAY(G13)),COLUMNS(B13:C52)=COLUMNS(_xlfn.ANCHORARRAY(G13)),AND(M13:N52))</f>
        <v>1</v>
      </c>
    </row>
    <row r="12" spans="1:14" x14ac:dyDescent="0.45">
      <c r="G12" s="2" t="s">
        <v>542</v>
      </c>
      <c r="J12" s="2" t="s">
        <v>541</v>
      </c>
      <c r="M12" t="s">
        <v>9</v>
      </c>
    </row>
    <row r="13" spans="1:14" x14ac:dyDescent="0.45">
      <c r="B13" s="68" cm="1">
        <f t="array" aca="1" ref="B13:C52" ca="1">RandomVariants(40,2,TRUE,FALSE,"Windows")</f>
        <v>0</v>
      </c>
      <c r="C13" s="68">
        <f ca="1"/>
        <v>55333</v>
      </c>
      <c r="E13" s="9" t="str" cm="1">
        <f t="array" aca="1" ref="E13" ca="1">CSVWrite(Data,"")</f>
        <v xml:space="preserve">0,55333
-1660,False
0,"ß""ėƊDł1ƆƓ"
"1987-Dec-12",933384
"2058-Jul-08",-699129
"Here's a carriage return (ascii 13):_x000D_and here's a line feed (ascii 10):
and here's both together:_x000D_
",0
6894.19769091546,False
"TRUE",247833
False,""
#CONNECT!,"|D""ƃİ¿ËËŞ¹ħ¬"
-3.02522950384074E-06,"FALSE"
"ƑĤÖŕYŰÞŅ","ªrĿŬKůćŪĹèŒZŇÀê;6Ŗ"
False,#CALC!
43568,0
650855,"1992-Mar-25"
False,""
"1976-Aug-01",False
-7866366.6563538,-424887
"FALSE",6.49343228047826E-04
0,47326
-371364362.796316,True
"1.07593359652652E-03","FALSE"
-7.18524967808957E-10,-2137346212.87685
"2060-Nov-24",7.28142317323225E-06
"TRUE",141707
-456863,0
"2016-Jul-16","-4.26816052759592E-06"
-996729364.837719,0
False,-158675022.828559
"0.732812572041442",55910
0,False
"","TRUE"
#CALC!,"2039-Apr-07"
"TRUE",#SPILL!
328231,"İ³EĆIĚAċì÷ŘźoXĪō"
"TRUE","1.13306337718412E-04"
"","-107447.0005871"
-9992541.58448011,-679453
1.61217027222023E-08,#GETTING_DATA!
"wġ3ſěƒ­¨ÊīŤ",""
</v>
      </c>
      <c r="F13" s="14" t="s">
        <v>91</v>
      </c>
      <c r="G13" s="68" t="str" cm="1">
        <f t="array" aca="1" ref="G13:H52" ca="1">CSVRead(CSVContents,FALSE)</f>
        <v>0</v>
      </c>
      <c r="H13" s="68" t="str">
        <f ca="1"/>
        <v>55333</v>
      </c>
      <c r="J13" s="68" cm="1">
        <f t="array" aca="1" ref="J13:K52" ca="1">CSVRead(CSVContents,"NDBE")</f>
        <v>0</v>
      </c>
      <c r="K13" s="68">
        <f ca="1"/>
        <v>55333</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f ca="1"/>
        <v>-1660</v>
      </c>
      <c r="C14" s="68" t="b">
        <f ca="1"/>
        <v>0</v>
      </c>
      <c r="G14" s="68" t="str">
        <f ca="1"/>
        <v>-1660</v>
      </c>
      <c r="H14" s="68" t="str">
        <f ca="1"/>
        <v>False</v>
      </c>
      <c r="J14" s="68">
        <f ca="1"/>
        <v>-1660</v>
      </c>
      <c r="K14" s="68" t="b">
        <f ca="1"/>
        <v>0</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f ca="1"/>
        <v>0</v>
      </c>
      <c r="C15" s="68" t="str">
        <f ca="1"/>
        <v>ß"ėƊDł1ƆƓ</v>
      </c>
      <c r="G15" s="68" t="str">
        <f ca="1"/>
        <v>0</v>
      </c>
      <c r="H15" s="68" t="str">
        <f ca="1"/>
        <v>ß"ėƊDł1ƆƓ</v>
      </c>
      <c r="J15" s="68">
        <f ca="1"/>
        <v>0</v>
      </c>
      <c r="K15" s="68" t="str">
        <f ca="1"/>
        <v>ß"ėƊDł1ƆƓ</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str">
        <f ca="1"/>
        <v>1987-Dec-12</v>
      </c>
      <c r="C16" s="68">
        <f ca="1"/>
        <v>933384</v>
      </c>
      <c r="G16" s="68" t="str">
        <f ca="1"/>
        <v>1987-Dec-12</v>
      </c>
      <c r="H16" s="68" t="str">
        <f ca="1"/>
        <v>933384</v>
      </c>
      <c r="J16" s="68" t="str">
        <f ca="1"/>
        <v>1987-Dec-12</v>
      </c>
      <c r="K16" s="68">
        <f ca="1"/>
        <v>933384</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t="str">
        <f ca="1"/>
        <v>2058-Jul-08</v>
      </c>
      <c r="C17" s="68">
        <f ca="1"/>
        <v>-699129</v>
      </c>
      <c r="G17" s="68" t="str">
        <f ca="1"/>
        <v>2058-Jul-08</v>
      </c>
      <c r="H17" s="68" t="str">
        <f ca="1"/>
        <v>-699129</v>
      </c>
      <c r="J17" s="68" t="str">
        <f ca="1"/>
        <v>2058-Jul-08</v>
      </c>
      <c r="K17" s="68">
        <f ca="1"/>
        <v>-699129</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t="str">
        <f ca="1"/>
        <v xml:space="preserve">Here's a carriage return (ascii 13):_x000D_and here's a line feed (ascii 10):
and here's both together:_x000D_
</v>
      </c>
      <c r="C18" s="68">
        <f ca="1"/>
        <v>0</v>
      </c>
      <c r="G18" s="68" t="str">
        <f ca="1"/>
        <v xml:space="preserve">Here's a carriage return (ascii 13):_x000D_and here's a line feed (ascii 10):
and here's both together:_x000D_
</v>
      </c>
      <c r="H18" s="68" t="str">
        <f ca="1"/>
        <v>0</v>
      </c>
      <c r="J18" s="68" t="str">
        <f ca="1"/>
        <v xml:space="preserve">Here's a carriage return (ascii 13):_x000D_and here's a line feed (ascii 10):
and here's both together:_x000D_
</v>
      </c>
      <c r="K18" s="68">
        <f ca="1"/>
        <v>0</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f ca="1"/>
        <v>6894.19769091546</v>
      </c>
      <c r="C19" s="68" t="b">
        <f ca="1"/>
        <v>0</v>
      </c>
      <c r="G19" s="68" t="str">
        <f ca="1"/>
        <v>6894.19769091546</v>
      </c>
      <c r="H19" s="68" t="str">
        <f ca="1"/>
        <v>False</v>
      </c>
      <c r="J19" s="68">
        <f ca="1"/>
        <v>6894.19769091546</v>
      </c>
      <c r="K19" s="68"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str">
        <f ca="1"/>
        <v>TRUE</v>
      </c>
      <c r="C20" s="68">
        <f ca="1"/>
        <v>247833</v>
      </c>
      <c r="G20" s="68" t="str">
        <f ca="1"/>
        <v>TRUE</v>
      </c>
      <c r="H20" s="68" t="str">
        <f ca="1"/>
        <v>247833</v>
      </c>
      <c r="J20" s="68" t="str">
        <f ca="1"/>
        <v>TRUE</v>
      </c>
      <c r="K20" s="68">
        <f ca="1"/>
        <v>247833</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b">
        <f ca="1"/>
        <v>0</v>
      </c>
      <c r="C21" s="68" t="str">
        <f ca="1"/>
        <v/>
      </c>
      <c r="G21" s="68" t="str">
        <f ca="1"/>
        <v>False</v>
      </c>
      <c r="H21" s="68" t="str">
        <f ca="1"/>
        <v/>
      </c>
      <c r="J21" s="68" t="b">
        <f ca="1"/>
        <v>0</v>
      </c>
      <c r="K21" s="68" t="str">
        <f ca="1"/>
        <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t="str">
        <f ca="1"/>
        <v/>
      </c>
      <c r="C22" s="68" t="str">
        <f ca="1"/>
        <v>|D"ƃİ¿ËËŞ¹ħ¬</v>
      </c>
      <c r="G22" s="68" t="str">
        <f ca="1"/>
        <v>#CONNECT!</v>
      </c>
      <c r="H22" s="68" t="str">
        <f ca="1"/>
        <v>|D"ƃİ¿ËËŞ¹ħ¬</v>
      </c>
      <c r="J22" s="68" t="str">
        <f ca="1"/>
        <v/>
      </c>
      <c r="K22" s="68" t="str">
        <f ca="1"/>
        <v>|D"ƃİ¿ËËŞ¹ħ¬</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f ca="1"/>
        <v>-3.0252295038407402E-6</v>
      </c>
      <c r="C23" s="68" t="str">
        <f ca="1"/>
        <v>FALSE</v>
      </c>
      <c r="G23" s="68" t="str">
        <f ca="1"/>
        <v>-3.02522950384074E-06</v>
      </c>
      <c r="H23" s="68" t="str">
        <f ca="1"/>
        <v>FALSE</v>
      </c>
      <c r="J23" s="68">
        <f ca="1"/>
        <v>-3.0252295038407402E-6</v>
      </c>
      <c r="K23" s="68" t="str">
        <f ca="1"/>
        <v>FALSE</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t="str">
        <f ca="1"/>
        <v>ƑĤÖŕYŰÞŅ</v>
      </c>
      <c r="C24" s="68" t="str">
        <f ca="1"/>
        <v>ªrĿŬKůćŪĹèŒZŇÀê;6Ŗ</v>
      </c>
      <c r="G24" s="68" t="str">
        <f ca="1"/>
        <v>ƑĤÖŕYŰÞŅ</v>
      </c>
      <c r="H24" s="68" t="str">
        <f ca="1"/>
        <v>ªrĿŬKůćŪĹèŒZŇÀê;6Ŗ</v>
      </c>
      <c r="J24" s="68" t="str">
        <f ca="1"/>
        <v>ƑĤÖŕYŰÞŅ</v>
      </c>
      <c r="K24" s="68" t="str">
        <f ca="1"/>
        <v>ªrĿŬKůćŪĹèŒZŇÀê;6Ŗ</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t="b">
        <f ca="1"/>
        <v>0</v>
      </c>
      <c r="C25" s="68" t="str">
        <f ca="1"/>
        <v/>
      </c>
      <c r="G25" s="68" t="str">
        <f ca="1"/>
        <v>False</v>
      </c>
      <c r="H25" s="68" t="str">
        <f ca="1"/>
        <v>#CALC!</v>
      </c>
      <c r="J25" s="68" t="b">
        <f ca="1"/>
        <v>0</v>
      </c>
      <c r="K25" s="68" t="str">
        <f ca="1"/>
        <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f ca="1"/>
        <v>43568</v>
      </c>
      <c r="C26" s="68">
        <f ca="1"/>
        <v>0</v>
      </c>
      <c r="G26" s="68" t="str">
        <f ca="1"/>
        <v>43568</v>
      </c>
      <c r="H26" s="68" t="str">
        <f ca="1"/>
        <v>0</v>
      </c>
      <c r="J26" s="68">
        <f ca="1"/>
        <v>43568</v>
      </c>
      <c r="K26" s="68">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f ca="1"/>
        <v>650855</v>
      </c>
      <c r="C27" s="68" t="str">
        <f ca="1"/>
        <v>1992-Mar-25</v>
      </c>
      <c r="G27" s="68" t="str">
        <f ca="1"/>
        <v>650855</v>
      </c>
      <c r="H27" s="68" t="str">
        <f ca="1"/>
        <v>1992-Mar-25</v>
      </c>
      <c r="J27" s="68">
        <f ca="1"/>
        <v>650855</v>
      </c>
      <c r="K27" s="68" t="str">
        <f ca="1"/>
        <v>1992-Mar-25</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b">
        <f ca="1"/>
        <v>0</v>
      </c>
      <c r="C28" s="68" t="str">
        <f ca="1"/>
        <v/>
      </c>
      <c r="G28" s="68" t="str">
        <f ca="1"/>
        <v>False</v>
      </c>
      <c r="H28" s="68" t="str">
        <f ca="1"/>
        <v/>
      </c>
      <c r="J28" s="68" t="b">
        <f ca="1"/>
        <v>0</v>
      </c>
      <c r="K28" s="68" t="str">
        <f ca="1"/>
        <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str">
        <f ca="1"/>
        <v>1976-Aug-01</v>
      </c>
      <c r="C29" s="68" t="b">
        <f ca="1"/>
        <v>0</v>
      </c>
      <c r="G29" s="68" t="str">
        <f ca="1"/>
        <v>1976-Aug-01</v>
      </c>
      <c r="H29" s="68" t="str">
        <f ca="1"/>
        <v>False</v>
      </c>
      <c r="J29" s="68" t="str">
        <f ca="1"/>
        <v>1976-Aug-01</v>
      </c>
      <c r="K29" s="68" t="b">
        <f ca="1"/>
        <v>0</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f ca="1"/>
        <v>-7866366.6563537996</v>
      </c>
      <c r="C30" s="68">
        <f ca="1"/>
        <v>-424887</v>
      </c>
      <c r="G30" s="68" t="str">
        <f ca="1"/>
        <v>-7866366.6563538</v>
      </c>
      <c r="H30" s="68" t="str">
        <f ca="1"/>
        <v>-424887</v>
      </c>
      <c r="J30" s="68">
        <f ca="1"/>
        <v>-7866366.6563537996</v>
      </c>
      <c r="K30" s="68">
        <f ca="1"/>
        <v>-424887</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t="str">
        <f ca="1"/>
        <v>FALSE</v>
      </c>
      <c r="C31" s="68">
        <f ca="1"/>
        <v>6.4934322804782599E-4</v>
      </c>
      <c r="G31" s="68" t="str">
        <f ca="1"/>
        <v>FALSE</v>
      </c>
      <c r="H31" s="68" t="str">
        <f ca="1"/>
        <v>6.49343228047826E-04</v>
      </c>
      <c r="J31" s="68" t="str">
        <f ca="1"/>
        <v>FALSE</v>
      </c>
      <c r="K31" s="68">
        <f ca="1"/>
        <v>6.4934322804782599E-4</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f ca="1"/>
        <v>0</v>
      </c>
      <c r="C32" s="68">
        <f ca="1"/>
        <v>47326</v>
      </c>
      <c r="G32" s="68" t="str">
        <f ca="1"/>
        <v>0</v>
      </c>
      <c r="H32" s="68" t="str">
        <f ca="1"/>
        <v>47326</v>
      </c>
      <c r="J32" s="68">
        <f ca="1"/>
        <v>0</v>
      </c>
      <c r="K32" s="68">
        <f ca="1"/>
        <v>47326</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f ca="1"/>
        <v>-371364362.79631603</v>
      </c>
      <c r="C33" s="68" t="b">
        <f ca="1"/>
        <v>1</v>
      </c>
      <c r="G33" s="68" t="str">
        <f ca="1"/>
        <v>-371364362.796316</v>
      </c>
      <c r="H33" s="68" t="str">
        <f ca="1"/>
        <v>True</v>
      </c>
      <c r="J33" s="68">
        <f ca="1"/>
        <v>-371364362.79631603</v>
      </c>
      <c r="K33" s="68" t="b">
        <f ca="1"/>
        <v>1</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t="str">
        <f ca="1"/>
        <v>1.07593359652652E-03</v>
      </c>
      <c r="C34" s="68" t="str">
        <f ca="1"/>
        <v>FALSE</v>
      </c>
      <c r="G34" s="68" t="str">
        <f ca="1"/>
        <v>1.07593359652652E-03</v>
      </c>
      <c r="H34" s="68" t="str">
        <f ca="1"/>
        <v>FALSE</v>
      </c>
      <c r="J34" s="68" t="str">
        <f ca="1"/>
        <v>1.07593359652652E-03</v>
      </c>
      <c r="K34" s="68" t="str">
        <f ca="1"/>
        <v>FALSE</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f ca="1"/>
        <v>-7.1852496780895699E-10</v>
      </c>
      <c r="C35" s="68">
        <f ca="1"/>
        <v>-2137346212.8768499</v>
      </c>
      <c r="G35" s="68" t="str">
        <f ca="1"/>
        <v>-7.18524967808957E-10</v>
      </c>
      <c r="H35" s="68" t="str">
        <f ca="1"/>
        <v>-2137346212.87685</v>
      </c>
      <c r="J35" s="68">
        <f ca="1"/>
        <v>-7.1852496780895699E-10</v>
      </c>
      <c r="K35" s="68">
        <f ca="1"/>
        <v>-2137346212.8768499</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str">
        <f ca="1"/>
        <v>2060-Nov-24</v>
      </c>
      <c r="C36" s="68">
        <f ca="1"/>
        <v>7.28142317323225E-6</v>
      </c>
      <c r="G36" s="68" t="str">
        <f ca="1"/>
        <v>2060-Nov-24</v>
      </c>
      <c r="H36" s="68" t="str">
        <f ca="1"/>
        <v>7.28142317323225E-06</v>
      </c>
      <c r="J36" s="68" t="str">
        <f ca="1"/>
        <v>2060-Nov-24</v>
      </c>
      <c r="K36" s="68">
        <f ca="1"/>
        <v>7.28142317323225E-6</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str">
        <f ca="1"/>
        <v>TRUE</v>
      </c>
      <c r="C37" s="68">
        <f ca="1"/>
        <v>141707</v>
      </c>
      <c r="G37" s="68" t="str">
        <f ca="1"/>
        <v>TRUE</v>
      </c>
      <c r="H37" s="68" t="str">
        <f ca="1"/>
        <v>141707</v>
      </c>
      <c r="J37" s="68" t="str">
        <f ca="1"/>
        <v>TRUE</v>
      </c>
      <c r="K37" s="68">
        <f ca="1"/>
        <v>141707</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f ca="1"/>
        <v>-456863</v>
      </c>
      <c r="C38" s="68">
        <f ca="1"/>
        <v>0</v>
      </c>
      <c r="G38" s="68" t="str">
        <f ca="1"/>
        <v>-456863</v>
      </c>
      <c r="H38" s="68" t="str">
        <f ca="1"/>
        <v>0</v>
      </c>
      <c r="J38" s="68">
        <f ca="1"/>
        <v>-456863</v>
      </c>
      <c r="K38" s="68">
        <f ca="1"/>
        <v>0</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t="str">
        <f ca="1"/>
        <v>2016-Jul-16</v>
      </c>
      <c r="C39" s="68" t="str">
        <f ca="1"/>
        <v>-4.26816052759592E-06</v>
      </c>
      <c r="G39" s="68" t="str">
        <f ca="1"/>
        <v>2016-Jul-16</v>
      </c>
      <c r="H39" s="68" t="str">
        <f ca="1"/>
        <v>-4.26816052759592E-06</v>
      </c>
      <c r="J39" s="68" t="str">
        <f ca="1"/>
        <v>2016-Jul-16</v>
      </c>
      <c r="K39" s="68" t="str">
        <f ca="1"/>
        <v>-4.26816052759592E-06</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f ca="1"/>
        <v>-996729364.83771896</v>
      </c>
      <c r="C40" s="68">
        <f ca="1"/>
        <v>0</v>
      </c>
      <c r="G40" s="68" t="str">
        <f ca="1"/>
        <v>-996729364.837719</v>
      </c>
      <c r="H40" s="68" t="str">
        <f ca="1"/>
        <v>0</v>
      </c>
      <c r="J40" s="68">
        <f ca="1"/>
        <v>-996729364.83771896</v>
      </c>
      <c r="K40" s="68">
        <f ca="1"/>
        <v>0</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t="b">
        <f ca="1"/>
        <v>0</v>
      </c>
      <c r="C41" s="68">
        <f ca="1"/>
        <v>-158675022.82855901</v>
      </c>
      <c r="G41" s="68" t="str">
        <f ca="1"/>
        <v>False</v>
      </c>
      <c r="H41" s="68" t="str">
        <f ca="1"/>
        <v>-158675022.828559</v>
      </c>
      <c r="J41" s="68" t="b">
        <f ca="1"/>
        <v>0</v>
      </c>
      <c r="K41" s="68">
        <f ca="1"/>
        <v>-158675022.82855901</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t="str">
        <f ca="1"/>
        <v>0.732812572041442</v>
      </c>
      <c r="C42" s="68">
        <f ca="1"/>
        <v>55910</v>
      </c>
      <c r="G42" s="68" t="str">
        <f ca="1"/>
        <v>0.732812572041442</v>
      </c>
      <c r="H42" s="68" t="str">
        <f ca="1"/>
        <v>55910</v>
      </c>
      <c r="J42" s="68" t="str">
        <f ca="1"/>
        <v>0.732812572041442</v>
      </c>
      <c r="K42" s="68">
        <f ca="1"/>
        <v>55910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f ca="1"/>
        <v>0</v>
      </c>
      <c r="C43" s="68" t="b">
        <f ca="1"/>
        <v>0</v>
      </c>
      <c r="G43" s="68" t="str">
        <f ca="1"/>
        <v>0</v>
      </c>
      <c r="H43" s="68" t="str">
        <f ca="1"/>
        <v>False</v>
      </c>
      <c r="J43" s="68">
        <f ca="1"/>
        <v>0</v>
      </c>
      <c r="K43" s="68" t="b">
        <f ca="1"/>
        <v>0</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t="str">
        <f ca="1"/>
        <v/>
      </c>
      <c r="C44" s="68" t="str">
        <f ca="1"/>
        <v>TRUE</v>
      </c>
      <c r="G44" s="68" t="str">
        <f ca="1"/>
        <v/>
      </c>
      <c r="H44" s="68" t="str">
        <f ca="1"/>
        <v>TRUE</v>
      </c>
      <c r="J44" s="68" t="str">
        <f ca="1"/>
        <v/>
      </c>
      <c r="K44" s="68" t="str">
        <f ca="1"/>
        <v>TRUE</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t="str">
        <f ca="1"/>
        <v/>
      </c>
      <c r="C45" s="68" t="str">
        <f ca="1"/>
        <v>2039-Apr-07</v>
      </c>
      <c r="G45" s="68" t="str">
        <f ca="1"/>
        <v>#CALC!</v>
      </c>
      <c r="H45" s="68" t="str">
        <f ca="1"/>
        <v>2039-Apr-07</v>
      </c>
      <c r="J45" s="68" t="str">
        <f ca="1"/>
        <v/>
      </c>
      <c r="K45" s="68" t="str">
        <f ca="1"/>
        <v>2039-Apr-07</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t="str">
        <f ca="1"/>
        <v>TRUE</v>
      </c>
      <c r="C46" s="68" t="str">
        <f ca="1"/>
        <v/>
      </c>
      <c r="G46" s="68" t="str">
        <f ca="1"/>
        <v>TRUE</v>
      </c>
      <c r="H46" s="68" t="str">
        <f ca="1"/>
        <v>#SPILL!</v>
      </c>
      <c r="J46" s="68" t="str">
        <f ca="1"/>
        <v>TRUE</v>
      </c>
      <c r="K46" s="68" t="str">
        <f ca="1"/>
        <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f ca="1"/>
        <v>328231</v>
      </c>
      <c r="C47" s="68" t="str">
        <f ca="1"/>
        <v>İ³EĆIĚAċì÷ŘźoXĪō</v>
      </c>
      <c r="G47" s="68" t="str">
        <f ca="1"/>
        <v>328231</v>
      </c>
      <c r="H47" s="68" t="str">
        <f ca="1"/>
        <v>İ³EĆIĚAċì÷ŘźoXĪō</v>
      </c>
      <c r="J47" s="68">
        <f ca="1"/>
        <v>328231</v>
      </c>
      <c r="K47" s="68" t="str">
        <f ca="1"/>
        <v>İ³EĆIĚAċì÷ŘźoXĪō</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t="str">
        <f ca="1"/>
        <v>TRUE</v>
      </c>
      <c r="C48" s="68" t="str">
        <f ca="1"/>
        <v>1.13306337718412E-04</v>
      </c>
      <c r="G48" s="68" t="str">
        <f ca="1"/>
        <v>TRUE</v>
      </c>
      <c r="H48" s="68" t="str">
        <f ca="1"/>
        <v>1.13306337718412E-04</v>
      </c>
      <c r="J48" s="68" t="str">
        <f ca="1"/>
        <v>TRUE</v>
      </c>
      <c r="K48" s="68" t="str">
        <f ca="1"/>
        <v>1.13306337718412E-04</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t="str">
        <f ca="1"/>
        <v/>
      </c>
      <c r="C49" s="68" t="str">
        <f ca="1"/>
        <v>-107447.0005871</v>
      </c>
      <c r="G49" s="68" t="str">
        <f ca="1"/>
        <v/>
      </c>
      <c r="H49" s="68" t="str">
        <f ca="1"/>
        <v>-107447.0005871</v>
      </c>
      <c r="J49" s="68" t="str">
        <f ca="1"/>
        <v/>
      </c>
      <c r="K49" s="68" t="str">
        <f ca="1"/>
        <v>-107447.0005871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f ca="1"/>
        <v>-9992541.5844801106</v>
      </c>
      <c r="C50" s="68">
        <f ca="1"/>
        <v>-679453</v>
      </c>
      <c r="G50" s="68" t="str">
        <f ca="1"/>
        <v>-9992541.58448011</v>
      </c>
      <c r="H50" s="68" t="str">
        <f ca="1"/>
        <v>-679453</v>
      </c>
      <c r="J50" s="68">
        <f ca="1"/>
        <v>-9992541.5844801106</v>
      </c>
      <c r="K50" s="68">
        <f ca="1"/>
        <v>-679453</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f ca="1"/>
        <v>1.6121702722202298E-8</v>
      </c>
      <c r="C51" s="68" t="e">
        <f ca="1"/>
        <v>#N/A</v>
      </c>
      <c r="G51" s="68" t="str">
        <f ca="1"/>
        <v>1.61217027222023E-08</v>
      </c>
      <c r="H51" s="68" t="str">
        <f ca="1"/>
        <v>#GETTING_DATA!</v>
      </c>
      <c r="J51" s="68">
        <f ca="1"/>
        <v>1.6121702722202298E-8</v>
      </c>
      <c r="K51" s="68" t="e">
        <f ca="1"/>
        <v>#N/A</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t="str">
        <f ca="1"/>
        <v>wġ3ſěƒ­¨ÊīŤ</v>
      </c>
      <c r="C52" s="68" t="str">
        <f ca="1"/>
        <v/>
      </c>
      <c r="G52" s="68" t="str">
        <f ca="1"/>
        <v>wġ3ſěƒ­¨ÊīŤ</v>
      </c>
      <c r="H52" s="68" t="str">
        <f ca="1"/>
        <v/>
      </c>
      <c r="J52" s="68" t="str">
        <f ca="1"/>
        <v>wġ3ſěƒ­¨ÊīŤ</v>
      </c>
      <c r="K52" s="68" t="str">
        <f ca="1"/>
        <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1" priority="75" operator="equal">
      <formula>FALSE</formula>
    </cfRule>
    <cfRule type="cellIs" dxfId="90" priority="76" operator="equal">
      <formula>TRUE</formula>
    </cfRule>
  </conditionalFormatting>
  <conditionalFormatting sqref="M11">
    <cfRule type="cellIs" dxfId="89" priority="73" operator="equal">
      <formula>FALSE</formula>
    </cfRule>
    <cfRule type="cellIs" dxfId="88" priority="74" operator="equal">
      <formula>TRUE</formula>
    </cfRule>
  </conditionalFormatting>
  <conditionalFormatting sqref="B13:C52">
    <cfRule type="expression" dxfId="87" priority="13">
      <formula>ISNUMBER(B13)</formula>
    </cfRule>
    <cfRule type="expression" dxfId="86" priority="14">
      <formula>ISLOGICAL(B13)</formula>
    </cfRule>
    <cfRule type="expression" dxfId="85" priority="15">
      <formula>ISERROR(B13)</formula>
    </cfRule>
    <cfRule type="expression" dxfId="84" priority="16">
      <formula>ISNUMBER(SEARCH(CHAR(10),B13))</formula>
    </cfRule>
    <cfRule type="expression" dxfId="83" priority="17">
      <formula>ISNUMBER(SEARCH("""",B13))</formula>
    </cfRule>
    <cfRule type="expression" dxfId="82" priority="18">
      <formula>ISTEXT(B13)</formula>
    </cfRule>
  </conditionalFormatting>
  <conditionalFormatting sqref="G13:H52">
    <cfRule type="expression" dxfId="81" priority="7">
      <formula>ISNUMBER(G13)</formula>
    </cfRule>
    <cfRule type="expression" dxfId="80" priority="8">
      <formula>ISLOGICAL(G13)</formula>
    </cfRule>
    <cfRule type="expression" dxfId="79" priority="9">
      <formula>ISERROR(G13)</formula>
    </cfRule>
    <cfRule type="expression" dxfId="78" priority="10">
      <formula>ISNUMBER(SEARCH(CHAR(10),G13))</formula>
    </cfRule>
    <cfRule type="expression" dxfId="77" priority="11">
      <formula>ISNUMBER(SEARCH("""",G13))</formula>
    </cfRule>
    <cfRule type="expression" dxfId="76" priority="12">
      <formula>ISTEXT(G13)</formula>
    </cfRule>
  </conditionalFormatting>
  <conditionalFormatting sqref="J13:K52">
    <cfRule type="expression" dxfId="75" priority="1">
      <formula>ISNUMBER(J13)</formula>
    </cfRule>
    <cfRule type="expression" dxfId="74" priority="2">
      <formula>ISLOGICAL(J13)</formula>
    </cfRule>
    <cfRule type="expression" dxfId="73" priority="3">
      <formula>ISERROR(J13)</formula>
    </cfRule>
    <cfRule type="expression" dxfId="72" priority="4">
      <formula>ISNUMBER(SEARCH(CHAR(10),J13))</formula>
    </cfRule>
    <cfRule type="expression" dxfId="71" priority="5">
      <formula>ISNUMBER(SEARCH("""",J13))</formula>
    </cfRule>
    <cfRule type="expression" dxfId="70"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22"/>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1328125" bestFit="1" customWidth="1"/>
    <col min="13" max="13" width="4.59765625" customWidth="1"/>
    <col min="14" max="14" width="7.3984375" bestFit="1" customWidth="1"/>
    <col min="15" max="21" width="18" bestFit="1" customWidth="1"/>
  </cols>
  <sheetData>
    <row r="1" spans="2:21" ht="28.5" x14ac:dyDescent="0.85">
      <c r="B1" s="1" t="s">
        <v>545</v>
      </c>
    </row>
    <row r="3" spans="2:21" x14ac:dyDescent="0.45">
      <c r="B3" s="3" t="s">
        <v>544</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82</v>
      </c>
    </row>
    <row r="6" spans="2:21" x14ac:dyDescent="0.45">
      <c r="B6" s="67" t="s">
        <v>354</v>
      </c>
      <c r="C6" s="67" t="s">
        <v>355</v>
      </c>
      <c r="D6" s="67" t="s">
        <v>356</v>
      </c>
      <c r="E6" s="67" t="s">
        <v>357</v>
      </c>
      <c r="F6" s="67" t="s">
        <v>358</v>
      </c>
      <c r="G6" s="67" t="s">
        <v>359</v>
      </c>
      <c r="H6" s="67" t="s">
        <v>360</v>
      </c>
      <c r="I6" s="67" t="s">
        <v>361</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aca="1" ref="B7" ca="1">_xlfn.IFS(ISNUMBER(C7),"Number",ISTEXT(C7),"String",ISLOGICAL(C7),"Boolean",ISERROR(C7),"Error")</f>
        <v>Number</v>
      </c>
      <c r="C7" s="67">
        <v>44424</v>
      </c>
      <c r="D7" s="67">
        <v>44424</v>
      </c>
      <c r="E7" s="67">
        <v>44424</v>
      </c>
      <c r="F7" s="67">
        <v>44424</v>
      </c>
      <c r="G7" s="67">
        <v>44424</v>
      </c>
      <c r="H7" s="67">
        <v>44424</v>
      </c>
      <c r="I7" s="67">
        <v>44424</v>
      </c>
      <c r="K7" s="9" t="s">
        <v>356</v>
      </c>
      <c r="L7" s="9" t="s">
        <v>201</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48</v>
      </c>
      <c r="C8" s="67">
        <v>44432.534178240741</v>
      </c>
      <c r="D8" s="67">
        <v>44432.534178240741</v>
      </c>
      <c r="E8" s="67">
        <v>44432.534178240741</v>
      </c>
      <c r="F8" s="67">
        <v>44432.534178240741</v>
      </c>
      <c r="G8" s="67">
        <v>44432.534178240741</v>
      </c>
      <c r="H8" s="67">
        <v>44432.534178240741</v>
      </c>
      <c r="I8" s="67">
        <v>44432.534178240741</v>
      </c>
      <c r="K8" s="9" t="s">
        <v>357</v>
      </c>
      <c r="L8" s="9" t="s">
        <v>210</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aca="1" ref="B9" ca="1">_xlfn.IFS(ISNUMBER(C9),"Number",ISTEXT(C9),"String",ISLOGICAL(C9),"Boolean",ISERROR(C9),"Error")</f>
        <v>Boolean</v>
      </c>
      <c r="C9" s="67" t="b">
        <v>1</v>
      </c>
      <c r="D9" s="67" t="b">
        <v>1</v>
      </c>
      <c r="E9" s="67" t="b">
        <v>1</v>
      </c>
      <c r="F9" s="67" t="b">
        <v>1</v>
      </c>
      <c r="G9" s="67" t="b">
        <v>1</v>
      </c>
      <c r="H9" s="67" t="b">
        <v>1</v>
      </c>
      <c r="I9" s="67" t="b">
        <v>1</v>
      </c>
      <c r="K9" s="9" t="s">
        <v>358</v>
      </c>
      <c r="L9" s="66" t="s">
        <v>362</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aca="1" ref="B10" ca="1">_xlfn.IFS(ISNUMBER(C10),"Number",ISTEXT(C10),"String",ISLOGICAL(C10),"Boolean",ISERROR(C10),"Error")</f>
        <v>Error</v>
      </c>
      <c r="C10" s="67" t="e">
        <f ca="1">1/0</f>
        <v>#DIV/0!</v>
      </c>
      <c r="D10" s="67" t="e">
        <f t="shared" ref="D10:I10" ca="1" si="0">1/0</f>
        <v>#DIV/0!</v>
      </c>
      <c r="E10" s="67" t="e">
        <f t="shared" ca="1" si="0"/>
        <v>#DIV/0!</v>
      </c>
      <c r="F10" s="67" t="e">
        <f t="shared" ca="1" si="0"/>
        <v>#DIV/0!</v>
      </c>
      <c r="G10" s="67" t="e">
        <f t="shared" ca="1" si="0"/>
        <v>#DIV/0!</v>
      </c>
      <c r="H10" s="67" t="e">
        <f t="shared" ca="1" si="0"/>
        <v>#DIV/0!</v>
      </c>
      <c r="I10" s="67" t="e">
        <f t="shared" ca="1" si="0"/>
        <v>#DIV/0!</v>
      </c>
      <c r="K10" s="9" t="s">
        <v>359</v>
      </c>
      <c r="L10" s="9" t="s">
        <v>214</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aca="1" ref="B11" ca="1">_xlfn.IFS(ISNUMBER(C11),"Number",ISTEXT(C11),"String",ISLOGICAL(C11),"Boolean",ISERROR(C11),"Error")</f>
        <v>String</v>
      </c>
      <c r="C11" s="67" t="s">
        <v>203</v>
      </c>
      <c r="D11" s="67" t="s">
        <v>203</v>
      </c>
      <c r="E11" s="67" t="s">
        <v>203</v>
      </c>
      <c r="F11" s="67" t="s">
        <v>203</v>
      </c>
      <c r="G11" s="67" t="s">
        <v>203</v>
      </c>
      <c r="H11" s="67" t="s">
        <v>203</v>
      </c>
      <c r="I11" s="67" t="s">
        <v>203</v>
      </c>
      <c r="K11" s="9" t="s">
        <v>360</v>
      </c>
      <c r="L11" s="9" t="s">
        <v>215</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283</v>
      </c>
      <c r="D12" s="67" t="s">
        <v>283</v>
      </c>
      <c r="E12" s="67" t="s">
        <v>283</v>
      </c>
      <c r="F12" s="67" t="s">
        <v>283</v>
      </c>
      <c r="G12" s="67" t="s">
        <v>283</v>
      </c>
      <c r="H12" s="67" t="s">
        <v>283</v>
      </c>
      <c r="I12" s="67" t="s">
        <v>283</v>
      </c>
      <c r="K12" s="9" t="s">
        <v>361</v>
      </c>
      <c r="L12" s="66" t="s">
        <v>363</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aca="1" ref="B13" ca="1">_xlfn.IFS(ISNUMBER(C13),"Number",ISTEXT(C13),"String",ISLOGICAL(C13),"Boolean",ISERROR(C13),"Error")</f>
        <v>String</v>
      </c>
      <c r="C13" s="67" t="s">
        <v>204</v>
      </c>
      <c r="D13" s="67" t="s">
        <v>204</v>
      </c>
      <c r="E13" s="67" t="s">
        <v>204</v>
      </c>
      <c r="F13" s="67" t="s">
        <v>204</v>
      </c>
      <c r="G13" s="67" t="s">
        <v>204</v>
      </c>
      <c r="H13" s="67" t="s">
        <v>204</v>
      </c>
      <c r="I13" s="67" t="s">
        <v>204</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aca="1" ref="B14" ca="1">_xlfn.IFS(ISNUMBER(C14),"Number",ISTEXT(C14),"String",ISLOGICAL(C14),"Boolean",ISERROR(C14),"Error")</f>
        <v>String</v>
      </c>
      <c r="C14" s="67" t="s">
        <v>206</v>
      </c>
      <c r="D14" s="67" t="s">
        <v>206</v>
      </c>
      <c r="E14" s="67" t="s">
        <v>206</v>
      </c>
      <c r="F14" s="67" t="s">
        <v>206</v>
      </c>
      <c r="G14" s="67" t="s">
        <v>206</v>
      </c>
      <c r="H14" s="67" t="s">
        <v>206</v>
      </c>
      <c r="I14" s="67" t="s">
        <v>206</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aca="1" ref="B15" ca="1">_xlfn.IFS(ISNUMBER(C15),"Number",ISTEXT(C15),"String",ISLOGICAL(C15),"Boolean",ISERROR(C15),"Error")</f>
        <v>String</v>
      </c>
      <c r="C15" s="67" t="s">
        <v>205</v>
      </c>
      <c r="D15" s="67" t="s">
        <v>205</v>
      </c>
      <c r="E15" s="67" t="s">
        <v>205</v>
      </c>
      <c r="F15" s="67" t="s">
        <v>205</v>
      </c>
      <c r="G15" s="67" t="s">
        <v>205</v>
      </c>
      <c r="H15" s="67" t="s">
        <v>205</v>
      </c>
      <c r="I15" s="67" t="s">
        <v>205</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209</v>
      </c>
      <c r="D16" s="67" t="s">
        <v>209</v>
      </c>
      <c r="E16" s="67" t="s">
        <v>209</v>
      </c>
      <c r="F16" s="67" t="s">
        <v>209</v>
      </c>
      <c r="G16" s="67" t="s">
        <v>209</v>
      </c>
      <c r="H16" s="67" t="s">
        <v>209</v>
      </c>
      <c r="I16" s="67" t="s">
        <v>209</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aca="1" ref="B17" ca="1">_xlfn.IFS(ISNUMBER(C17),"Number",ISTEXT(C17),"String",ISLOGICAL(C17),"Boolean",ISERROR(C17),"Error")</f>
        <v>String</v>
      </c>
      <c r="C17" s="67" t="s">
        <v>324</v>
      </c>
      <c r="D17" s="67" t="s">
        <v>324</v>
      </c>
      <c r="E17" s="67" t="s">
        <v>324</v>
      </c>
      <c r="F17" s="67" t="s">
        <v>324</v>
      </c>
      <c r="G17" s="67" t="s">
        <v>324</v>
      </c>
      <c r="H17" s="67" t="s">
        <v>324</v>
      </c>
      <c r="I17" s="67" t="s">
        <v>324</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69" priority="13">
      <formula>ISNUMBER(B6)</formula>
    </cfRule>
    <cfRule type="expression" dxfId="68" priority="14">
      <formula>ISLOGICAL(B6)</formula>
    </cfRule>
    <cfRule type="expression" dxfId="67" priority="15">
      <formula>ISERROR(B6)</formula>
    </cfRule>
    <cfRule type="expression" dxfId="66" priority="16">
      <formula>ISNUMBER(SEARCH(CHAR(10),B6))</formula>
    </cfRule>
    <cfRule type="expression" dxfId="65" priority="17">
      <formula>ISNUMBER(SEARCH("""",B6))</formula>
    </cfRule>
    <cfRule type="expression" dxfId="64" priority="18">
      <formula>ISTEXT(B6)</formula>
    </cfRule>
  </conditionalFormatting>
  <conditionalFormatting sqref="N6:U17">
    <cfRule type="expression" dxfId="63" priority="1">
      <formula>ISNUMBER(N6)</formula>
    </cfRule>
    <cfRule type="expression" dxfId="62" priority="2">
      <formula>ISLOGICAL(N6)</formula>
    </cfRule>
    <cfRule type="expression" dxfId="61" priority="3">
      <formula>ISERROR(N6)</formula>
    </cfRule>
    <cfRule type="expression" dxfId="60" priority="4">
      <formula>ISNUMBER(SEARCH(CHAR(10),N6))</formula>
    </cfRule>
    <cfRule type="expression" dxfId="59" priority="5">
      <formula>ISNUMBER(SEARCH("""",N6))</formula>
    </cfRule>
    <cfRule type="expression" dxfId="58"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3"/>
  <sheetViews>
    <sheetView showGridLines="0" showRowColHeaders="0" zoomScaleNormal="100" workbookViewId="0">
      <pane ySplit="14" topLeftCell="A15" activePane="bottomLeft" state="frozen"/>
      <selection pane="bottomLeft" activeCell="J3" sqref="J3"/>
    </sheetView>
  </sheetViews>
  <sheetFormatPr defaultRowHeight="14.25" x14ac:dyDescent="0.45"/>
  <cols>
    <col min="1" max="1" width="3.59765625" customWidth="1"/>
    <col min="2" max="2" width="10.1328125" bestFit="1" customWidth="1"/>
    <col min="3" max="3" width="8.3984375" bestFit="1" customWidth="1"/>
    <col min="4" max="4" width="50" bestFit="1" customWidth="1"/>
    <col min="5" max="5" width="6.59765625" bestFit="1" customWidth="1"/>
    <col min="6" max="6" width="6.7304687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29" width="4.59765625" customWidth="1"/>
    <col min="30" max="36" width="10.06640625" bestFit="1"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525</v>
      </c>
      <c r="C1" s="11"/>
    </row>
    <row r="2" spans="2:41" x14ac:dyDescent="0.45">
      <c r="B2" s="35" t="s">
        <v>105</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0" t="s">
        <v>321</v>
      </c>
      <c r="J3" s="46" t="b">
        <v>1</v>
      </c>
    </row>
    <row r="4" spans="2:41" x14ac:dyDescent="0.45">
      <c r="B4" s="35" t="s">
        <v>559</v>
      </c>
      <c r="C4" s="46">
        <v>1</v>
      </c>
      <c r="I4" s="35" t="s">
        <v>237</v>
      </c>
      <c r="J4">
        <v>248</v>
      </c>
      <c r="AF4" s="34"/>
      <c r="AG4" s="34"/>
      <c r="AH4" s="34"/>
    </row>
    <row r="5" spans="2:41" x14ac:dyDescent="0.45">
      <c r="B5" s="35" t="s">
        <v>235</v>
      </c>
      <c r="C5">
        <f ca="1">MATCH(TestNo,Tests[TestNo],0)</f>
        <v>1</v>
      </c>
      <c r="I5" s="35" t="s">
        <v>238</v>
      </c>
      <c r="J5">
        <v>0</v>
      </c>
      <c r="K5" s="3" t="s">
        <v>547</v>
      </c>
      <c r="AF5" s="34"/>
      <c r="AG5" s="34"/>
      <c r="AH5" s="34"/>
    </row>
    <row r="6" spans="2:41" x14ac:dyDescent="0.45">
      <c r="I6" s="35" t="s">
        <v>322</v>
      </c>
      <c r="J6">
        <v>0</v>
      </c>
    </row>
    <row r="7" spans="2:41" x14ac:dyDescent="0.45">
      <c r="N7" s="35"/>
      <c r="AB7" s="57"/>
    </row>
    <row r="8" spans="2:41" x14ac:dyDescent="0.45">
      <c r="B8" s="133" t="str">
        <f ca="1">B14</f>
        <v>File Size</v>
      </c>
      <c r="C8" s="133" t="s">
        <v>559</v>
      </c>
      <c r="D8" s="133" t="str">
        <f t="shared" ref="D8:U8" ca="1" si="0">D14</f>
        <v>FileName</v>
      </c>
      <c r="E8" s="133" t="str">
        <f t="shared" ca="1" si="0"/>
        <v>ConvertTypes</v>
      </c>
      <c r="F8" s="133" t="str">
        <f t="shared" ca="1" si="0"/>
        <v>Delimiter</v>
      </c>
      <c r="G8" s="133" t="str">
        <f t="shared" ca="1" si="0"/>
        <v>IgnoreRepeated</v>
      </c>
      <c r="H8" s="133" t="str">
        <f t="shared" ca="1" si="0"/>
        <v>DateFormat</v>
      </c>
      <c r="I8" s="133" t="str">
        <f t="shared" ca="1" si="0"/>
        <v>Comment</v>
      </c>
      <c r="J8" s="133" t="str">
        <f t="shared" ca="1" si="0"/>
        <v>IgnoreEmptyLines</v>
      </c>
      <c r="K8" s="133" t="str">
        <f t="shared" ca="1" si="0"/>
        <v>HeaderRowNum</v>
      </c>
      <c r="L8" s="133" t="str">
        <f t="shared" ca="1" si="0"/>
        <v>SkipToRow</v>
      </c>
      <c r="M8" s="133" t="str">
        <f t="shared" ca="1" si="0"/>
        <v>SkipToCol</v>
      </c>
      <c r="N8" s="133" t="str">
        <f t="shared" ca="1" si="0"/>
        <v>NumRows</v>
      </c>
      <c r="O8" s="133" t="str">
        <f t="shared" ca="1" si="0"/>
        <v>NumCols</v>
      </c>
      <c r="P8" s="133" t="str">
        <f t="shared" ca="1" si="0"/>
        <v>TrueStrings</v>
      </c>
      <c r="Q8" s="133" t="str">
        <f t="shared" ca="1" si="0"/>
        <v>FalseStrings</v>
      </c>
      <c r="R8" s="133" t="str">
        <f t="shared" ca="1" si="0"/>
        <v>MissingStrings</v>
      </c>
      <c r="S8" s="133" t="str">
        <f t="shared" ca="1" si="0"/>
        <v>Encoding</v>
      </c>
      <c r="T8" s="133" t="str">
        <f t="shared" ca="1" si="0"/>
        <v>DecimalSeparator</v>
      </c>
      <c r="U8" s="133" t="str">
        <f t="shared" ca="1" si="0"/>
        <v>Notes</v>
      </c>
      <c r="V8" s="64" t="str" cm="1">
        <f t="array" aca="1" ref="V8:V263" ca="1">fill(" ",ROWS(Tests[TestNo])+7,1)</f>
        <v xml:space="preserve"> </v>
      </c>
      <c r="AB8" s="57"/>
    </row>
    <row r="9" spans="2:41" ht="14.25" customHeight="1" x14ac:dyDescent="0.45">
      <c r="B9" s="133"/>
      <c r="C9" s="133"/>
      <c r="D9" s="133"/>
      <c r="E9" s="133"/>
      <c r="F9" s="133"/>
      <c r="G9" s="133"/>
      <c r="H9" s="133"/>
      <c r="I9" s="133"/>
      <c r="J9" s="133"/>
      <c r="K9" s="133"/>
      <c r="L9" s="133"/>
      <c r="M9" s="133"/>
      <c r="N9" s="133"/>
      <c r="O9" s="133"/>
      <c r="P9" s="133"/>
      <c r="Q9" s="133"/>
      <c r="R9" s="133"/>
      <c r="S9" s="133"/>
      <c r="T9" s="133"/>
      <c r="U9" s="133"/>
      <c r="V9" s="64" t="str">
        <f ca="1"/>
        <v xml:space="preserve"> </v>
      </c>
      <c r="AA9" s="56"/>
      <c r="AB9" s="57"/>
    </row>
    <row r="10" spans="2:41" ht="14.25" customHeight="1" x14ac:dyDescent="0.45">
      <c r="B10" s="133"/>
      <c r="C10" s="133"/>
      <c r="D10" s="133"/>
      <c r="E10" s="133"/>
      <c r="F10" s="133"/>
      <c r="G10" s="133"/>
      <c r="H10" s="133"/>
      <c r="I10" s="133"/>
      <c r="J10" s="133"/>
      <c r="K10" s="133"/>
      <c r="L10" s="133"/>
      <c r="M10" s="133"/>
      <c r="N10" s="133"/>
      <c r="O10" s="133"/>
      <c r="P10" s="133"/>
      <c r="Q10" s="133"/>
      <c r="R10" s="133"/>
      <c r="S10" s="133"/>
      <c r="T10" s="133"/>
      <c r="U10" s="133"/>
      <c r="V10" s="64" t="str">
        <f ca="1"/>
        <v xml:space="preserve"> </v>
      </c>
      <c r="AA10" s="56"/>
      <c r="AB10" s="57"/>
    </row>
    <row r="11" spans="2:41" x14ac:dyDescent="0.45">
      <c r="B11" s="133"/>
      <c r="C11" s="133"/>
      <c r="D11" s="133"/>
      <c r="E11" s="133"/>
      <c r="F11" s="133"/>
      <c r="G11" s="133"/>
      <c r="H11" s="133"/>
      <c r="I11" s="133"/>
      <c r="J11" s="133"/>
      <c r="K11" s="133"/>
      <c r="L11" s="133"/>
      <c r="M11" s="133"/>
      <c r="N11" s="133"/>
      <c r="O11" s="133"/>
      <c r="P11" s="133"/>
      <c r="Q11" s="133"/>
      <c r="R11" s="133"/>
      <c r="S11" s="133"/>
      <c r="T11" s="133"/>
      <c r="U11" s="133"/>
      <c r="V11" s="64" t="str">
        <f ca="1"/>
        <v xml:space="preserve"> </v>
      </c>
      <c r="AB11" s="57"/>
    </row>
    <row r="12" spans="2:41" x14ac:dyDescent="0.45">
      <c r="B12" s="133"/>
      <c r="C12" s="133"/>
      <c r="D12" s="133"/>
      <c r="E12" s="133"/>
      <c r="F12" s="133"/>
      <c r="G12" s="133"/>
      <c r="H12" s="133"/>
      <c r="I12" s="133"/>
      <c r="J12" s="133"/>
      <c r="K12" s="133"/>
      <c r="L12" s="133"/>
      <c r="M12" s="133"/>
      <c r="N12" s="133"/>
      <c r="O12" s="133"/>
      <c r="P12" s="133"/>
      <c r="Q12" s="133"/>
      <c r="R12" s="133"/>
      <c r="S12" s="133"/>
      <c r="T12" s="133"/>
      <c r="U12" s="133"/>
      <c r="V12" s="64" t="str">
        <f ca="1"/>
        <v xml:space="preserve"> </v>
      </c>
      <c r="AB12" s="57"/>
    </row>
    <row r="13" spans="2:41" x14ac:dyDescent="0.45">
      <c r="B13" s="134"/>
      <c r="C13" s="134"/>
      <c r="D13" s="134"/>
      <c r="E13" s="134"/>
      <c r="F13" s="134"/>
      <c r="G13" s="134"/>
      <c r="H13" s="134"/>
      <c r="I13" s="134"/>
      <c r="J13" s="134"/>
      <c r="K13" s="134"/>
      <c r="L13" s="134"/>
      <c r="M13" s="134"/>
      <c r="N13" s="134"/>
      <c r="O13" s="134"/>
      <c r="P13" s="134"/>
      <c r="Q13" s="134"/>
      <c r="R13" s="134"/>
      <c r="S13" s="134"/>
      <c r="T13" s="134"/>
      <c r="U13" s="134"/>
      <c r="V13" s="64" t="str">
        <f ca="1"/>
        <v xml:space="preserve"> </v>
      </c>
      <c r="Z13" s="50" t="s">
        <v>343</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239</v>
      </c>
      <c r="C14" s="75" t="s">
        <v>559</v>
      </c>
      <c r="D14" s="75" t="s">
        <v>1</v>
      </c>
      <c r="E14" s="75" t="s">
        <v>82</v>
      </c>
      <c r="F14" s="75" t="s">
        <v>83</v>
      </c>
      <c r="G14" s="75" t="s">
        <v>84</v>
      </c>
      <c r="H14" s="75" t="s">
        <v>4</v>
      </c>
      <c r="I14" s="75" t="s">
        <v>51</v>
      </c>
      <c r="J14" s="75" t="s">
        <v>306</v>
      </c>
      <c r="K14" s="75" t="s">
        <v>342</v>
      </c>
      <c r="L14" s="75" t="s">
        <v>85</v>
      </c>
      <c r="M14" s="75" t="s">
        <v>86</v>
      </c>
      <c r="N14" s="75" t="s">
        <v>87</v>
      </c>
      <c r="O14" s="75" t="s">
        <v>88</v>
      </c>
      <c r="P14" s="75" t="s">
        <v>256</v>
      </c>
      <c r="Q14" s="75" t="s">
        <v>257</v>
      </c>
      <c r="R14" s="75" t="s">
        <v>255</v>
      </c>
      <c r="S14" s="75" t="s">
        <v>244</v>
      </c>
      <c r="T14" s="75" t="s">
        <v>89</v>
      </c>
      <c r="U14" s="71" t="s">
        <v>90</v>
      </c>
      <c r="V14" t="str">
        <f ca="1"/>
        <v xml:space="preserve"> </v>
      </c>
      <c r="W14" s="3" t="str">
        <f ca="1">"VBA code for Test"&amp;TestNo</f>
        <v>VBA code for Test1</v>
      </c>
      <c r="X14" s="40"/>
      <c r="Y14" s="3" t="s">
        <v>367</v>
      </c>
      <c r="Z14" t="s">
        <v>366</v>
      </c>
      <c r="AA14" t="str">
        <f ca="1">ROWS(_xlfn.ANCHORARRAY(CallToCSVRead))&amp;" x "&amp;COLUMNS(_xlfn.ANCHORARRAY(CallToCSVRead))</f>
        <v>1 x 3</v>
      </c>
    </row>
    <row r="15" spans="2:41" x14ac:dyDescent="0.45">
      <c r="B15" s="74" cm="1">
        <f t="array" aca="1" ref="B15" ca="1">FileSize(Folder&amp;Tests[[#This Row],[FileName]])</f>
        <v>5</v>
      </c>
      <c r="C15" s="44">
        <v>1</v>
      </c>
      <c r="D15" s="32" t="s">
        <v>107</v>
      </c>
      <c r="E15" s="31" t="b">
        <v>1</v>
      </c>
      <c r="F15" s="33" t="s">
        <v>91</v>
      </c>
      <c r="G15" s="33" t="b">
        <v>0</v>
      </c>
      <c r="H15" s="33" t="s">
        <v>91</v>
      </c>
      <c r="I15" s="33" t="s">
        <v>91</v>
      </c>
      <c r="J15" s="33" t="b">
        <v>1</v>
      </c>
      <c r="K15" s="33"/>
      <c r="L15" s="31">
        <v>1</v>
      </c>
      <c r="M15" s="31">
        <v>1</v>
      </c>
      <c r="N15" s="31">
        <v>0</v>
      </c>
      <c r="O15" s="31">
        <v>0</v>
      </c>
      <c r="P15" s="31"/>
      <c r="Q15" s="31"/>
      <c r="R15" s="31"/>
      <c r="S15" s="31"/>
      <c r="T15" s="31" t="s">
        <v>92</v>
      </c>
      <c r="U15" s="38"/>
      <c r="V15" s="5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aca="1" ref="X15:X60" ca="1">""</f>
        <v/>
      </c>
      <c r="Y15" s="63" t="str" cm="1">
        <f t="array" aca="1" ref="Y15" ca="1">CSVRead(FileName,FALSE,FALSE,,,,,,,,,,,,,,INDEX(Tests[Encoding],RowNo))</f>
        <v>1,2,3</v>
      </c>
      <c r="Z15" t="str" cm="1">
        <f t="array" aca="1" ref="Z15" ca="1">fill(" ",ROWS(_xlfn.ANCHORARRAY(Y15)),1)</f>
        <v xml:space="preserve"> </v>
      </c>
      <c r="AA15" s="54"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4">
        <f ca="1"/>
        <v>2</v>
      </c>
      <c r="AC15" s="54">
        <f ca="1"/>
        <v>3</v>
      </c>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109</v>
      </c>
      <c r="E16" s="31" t="b">
        <v>1</v>
      </c>
      <c r="F16" s="33" t="s">
        <v>91</v>
      </c>
      <c r="G16" s="33" t="b">
        <v>0</v>
      </c>
      <c r="H16" s="33" t="s">
        <v>91</v>
      </c>
      <c r="I16" s="33" t="s">
        <v>91</v>
      </c>
      <c r="J16" s="33" t="b">
        <v>0</v>
      </c>
      <c r="K16" s="33"/>
      <c r="L16" s="31">
        <v>1</v>
      </c>
      <c r="M16" s="31">
        <v>1</v>
      </c>
      <c r="N16" s="31">
        <v>0</v>
      </c>
      <c r="O16" s="31">
        <v>0</v>
      </c>
      <c r="P16" s="31"/>
      <c r="Q16" s="31"/>
      <c r="R16" s="31"/>
      <c r="S16" s="31"/>
      <c r="T16" s="31" t="s">
        <v>92</v>
      </c>
      <c r="U16" s="38"/>
      <c r="V16" s="58" t="str">
        <f ca="1"/>
        <v xml:space="preserve"> </v>
      </c>
      <c r="W16" t="str">
        <f ca="1"/>
        <v xml:space="preserve">    Dim Expected as Variant</v>
      </c>
      <c r="X16" t="str">
        <f ca="1"/>
        <v/>
      </c>
      <c r="Y16" s="63"/>
      <c r="AA16" s="54"/>
      <c r="AB16" s="54"/>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110</v>
      </c>
      <c r="E17" s="31" t="b">
        <v>1</v>
      </c>
      <c r="F17" s="33" t="s">
        <v>91</v>
      </c>
      <c r="G17" s="33" t="b">
        <v>0</v>
      </c>
      <c r="H17" s="33" t="s">
        <v>91</v>
      </c>
      <c r="I17" s="33" t="s">
        <v>91</v>
      </c>
      <c r="J17" s="33" t="b">
        <v>1</v>
      </c>
      <c r="K17" s="33"/>
      <c r="L17" s="31">
        <v>1</v>
      </c>
      <c r="M17" s="31">
        <v>1</v>
      </c>
      <c r="N17" s="31">
        <v>0</v>
      </c>
      <c r="O17" s="31">
        <v>0</v>
      </c>
      <c r="P17" s="31"/>
      <c r="Q17" s="31"/>
      <c r="R17" s="31"/>
      <c r="S17" s="31"/>
      <c r="T17" s="31" t="s">
        <v>92</v>
      </c>
      <c r="U17" s="38"/>
      <c r="V17" s="58" t="str">
        <f ca="1"/>
        <v xml:space="preserve"> </v>
      </c>
      <c r="W17" t="str">
        <f ca="1"/>
        <v xml:space="preserve">    Dim FileName As String</v>
      </c>
      <c r="X17" t="str">
        <f ca="1"/>
        <v/>
      </c>
      <c r="Y17" s="63"/>
      <c r="AA17" s="54"/>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113</v>
      </c>
      <c r="E18" s="31" t="b">
        <v>1</v>
      </c>
      <c r="F18" s="33" t="s">
        <v>91</v>
      </c>
      <c r="G18" s="31" t="b">
        <v>0</v>
      </c>
      <c r="H18" s="33" t="s">
        <v>91</v>
      </c>
      <c r="I18" s="33" t="s">
        <v>91</v>
      </c>
      <c r="J18" s="33" t="b">
        <v>1</v>
      </c>
      <c r="K18" s="33"/>
      <c r="L18" s="31">
        <v>1</v>
      </c>
      <c r="M18" s="31">
        <v>1</v>
      </c>
      <c r="N18" s="31">
        <v>0</v>
      </c>
      <c r="O18" s="31">
        <v>0</v>
      </c>
      <c r="P18" s="31"/>
      <c r="Q18" s="31"/>
      <c r="R18" s="31"/>
      <c r="S18" s="31"/>
      <c r="T18" s="31" t="s">
        <v>93</v>
      </c>
      <c r="U18" s="38"/>
      <c r="V18" s="58" t="str">
        <f ca="1"/>
        <v xml:space="preserve"> </v>
      </c>
      <c r="W18" t="str">
        <f ca="1"/>
        <v xml:space="preserve">    Dim Observed As Variant</v>
      </c>
      <c r="X18" t="str">
        <f ca="1"/>
        <v/>
      </c>
      <c r="Y18" s="63"/>
      <c r="AA18" s="54"/>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114</v>
      </c>
      <c r="E19" s="31" t="b">
        <v>1</v>
      </c>
      <c r="F19" s="33" t="s">
        <v>91</v>
      </c>
      <c r="G19" s="33" t="b">
        <v>0</v>
      </c>
      <c r="H19" s="33" t="s">
        <v>91</v>
      </c>
      <c r="I19" s="33" t="s">
        <v>91</v>
      </c>
      <c r="J19" s="33" t="b">
        <v>1</v>
      </c>
      <c r="K19" s="33"/>
      <c r="L19" s="31">
        <v>1</v>
      </c>
      <c r="M19" s="31">
        <v>1</v>
      </c>
      <c r="N19" s="31">
        <v>0</v>
      </c>
      <c r="O19" s="31">
        <v>0</v>
      </c>
      <c r="P19" s="31"/>
      <c r="Q19" s="31"/>
      <c r="R19" s="31"/>
      <c r="S19" s="31"/>
      <c r="T19" s="31" t="s">
        <v>92</v>
      </c>
      <c r="U19" s="38"/>
      <c r="V19" s="58" t="str">
        <f ca="1"/>
        <v xml:space="preserve"> </v>
      </c>
      <c r="W19" t="str">
        <f ca="1"/>
        <v xml:space="preserve">    Dim TestDescription As String</v>
      </c>
      <c r="X19" t="str">
        <f ca="1"/>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115</v>
      </c>
      <c r="E20" s="31" t="b">
        <v>1</v>
      </c>
      <c r="F20" s="33" t="s">
        <v>94</v>
      </c>
      <c r="G20" s="33" t="b">
        <v>1</v>
      </c>
      <c r="H20" s="33" t="s">
        <v>91</v>
      </c>
      <c r="I20" s="33" t="s">
        <v>91</v>
      </c>
      <c r="J20" s="33" t="b">
        <v>1</v>
      </c>
      <c r="K20" s="33"/>
      <c r="L20" s="31">
        <v>1</v>
      </c>
      <c r="M20" s="31">
        <v>1</v>
      </c>
      <c r="N20" s="31">
        <v>0</v>
      </c>
      <c r="O20" s="31">
        <v>0</v>
      </c>
      <c r="P20" s="31"/>
      <c r="Q20" s="31"/>
      <c r="R20" s="31"/>
      <c r="S20" s="31"/>
      <c r="T20" s="31" t="s">
        <v>92</v>
      </c>
      <c r="U20" s="36"/>
      <c r="V20" s="58" t="str">
        <f ca="1"/>
        <v xml:space="preserve"> </v>
      </c>
      <c r="W20" t="str">
        <f ca="1"/>
        <v xml:space="preserve">    Dim TestRes As Boolean</v>
      </c>
      <c r="X20" t="str">
        <f ca="1"/>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116</v>
      </c>
      <c r="E21" s="31" t="b">
        <v>1</v>
      </c>
      <c r="F21" s="33" t="s">
        <v>91</v>
      </c>
      <c r="G21" s="33" t="b">
        <v>0</v>
      </c>
      <c r="H21" s="33" t="s">
        <v>91</v>
      </c>
      <c r="I21" s="33" t="s">
        <v>91</v>
      </c>
      <c r="J21" s="33" t="b">
        <v>1</v>
      </c>
      <c r="K21" s="33"/>
      <c r="L21" s="31">
        <v>1</v>
      </c>
      <c r="M21" s="31">
        <v>1</v>
      </c>
      <c r="N21" s="31">
        <v>0</v>
      </c>
      <c r="O21" s="31">
        <v>0</v>
      </c>
      <c r="P21" s="31"/>
      <c r="Q21" s="31"/>
      <c r="R21" s="31"/>
      <c r="S21" s="31"/>
      <c r="T21" s="31" t="s">
        <v>92</v>
      </c>
      <c r="U21" s="38"/>
      <c r="V21" s="58" t="str">
        <f ca="1"/>
        <v xml:space="preserve"> </v>
      </c>
      <c r="W21" t="str">
        <f ca="1"/>
        <v xml:space="preserve">    Dim WhatDiffers As String</v>
      </c>
      <c r="X21" t="str">
        <f ca="1"/>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117</v>
      </c>
      <c r="E22" s="31" t="b">
        <v>1</v>
      </c>
      <c r="F22" s="33" t="s">
        <v>91</v>
      </c>
      <c r="G22" s="33" t="b">
        <v>0</v>
      </c>
      <c r="H22" s="33" t="s">
        <v>91</v>
      </c>
      <c r="I22" s="33" t="s">
        <v>223</v>
      </c>
      <c r="J22" s="33" t="b">
        <v>1</v>
      </c>
      <c r="K22" s="33"/>
      <c r="L22" s="31">
        <v>1</v>
      </c>
      <c r="M22" s="31">
        <v>1</v>
      </c>
      <c r="N22" s="31">
        <v>0</v>
      </c>
      <c r="O22" s="31">
        <v>0</v>
      </c>
      <c r="P22" s="31"/>
      <c r="Q22" s="31"/>
      <c r="R22" s="31"/>
      <c r="S22" s="31"/>
      <c r="T22" s="31" t="s">
        <v>92</v>
      </c>
      <c r="U22" s="38"/>
      <c r="V22" s="58" t="str">
        <f ca="1"/>
        <v xml:space="preserve"> </v>
      </c>
      <c r="W22" t="str">
        <f ca="1"/>
        <v/>
      </c>
      <c r="X22" t="str">
        <f ca="1"/>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118</v>
      </c>
      <c r="E23" s="31" t="b">
        <v>1</v>
      </c>
      <c r="F23" s="33" t="s">
        <v>91</v>
      </c>
      <c r="G23" s="33" t="b">
        <v>0</v>
      </c>
      <c r="H23" s="33" t="s">
        <v>91</v>
      </c>
      <c r="I23" s="33" t="s">
        <v>224</v>
      </c>
      <c r="J23" s="33" t="b">
        <v>1</v>
      </c>
      <c r="K23" s="33"/>
      <c r="L23" s="31">
        <v>1</v>
      </c>
      <c r="M23" s="31">
        <v>1</v>
      </c>
      <c r="N23" s="31">
        <v>0</v>
      </c>
      <c r="O23" s="31">
        <v>0</v>
      </c>
      <c r="P23" s="31"/>
      <c r="Q23" s="31"/>
      <c r="R23" s="31"/>
      <c r="S23" s="31"/>
      <c r="T23" s="31" t="s">
        <v>92</v>
      </c>
      <c r="U23" s="38"/>
      <c r="V23" s="58" t="str">
        <f ca="1"/>
        <v xml:space="preserve"> </v>
      </c>
      <c r="W23" t="str">
        <f ca="1"/>
        <v xml:space="preserve">    On Error GoTo ErrHandler</v>
      </c>
      <c r="X23" t="str">
        <f ca="1"/>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119</v>
      </c>
      <c r="E24" s="31" t="b">
        <v>1</v>
      </c>
      <c r="F24" s="33" t="s">
        <v>91</v>
      </c>
      <c r="G24" s="33" t="b">
        <v>0</v>
      </c>
      <c r="H24" s="33" t="s">
        <v>91</v>
      </c>
      <c r="I24" s="33" t="s">
        <v>91</v>
      </c>
      <c r="J24" s="33" t="b">
        <v>1</v>
      </c>
      <c r="K24" s="33"/>
      <c r="L24" s="31">
        <v>1</v>
      </c>
      <c r="M24" s="31">
        <v>1</v>
      </c>
      <c r="N24" s="31">
        <v>0</v>
      </c>
      <c r="O24" s="31">
        <v>0</v>
      </c>
      <c r="P24" s="31"/>
      <c r="Q24" s="31"/>
      <c r="R24" s="31"/>
      <c r="S24" s="31"/>
      <c r="T24" s="31" t="s">
        <v>92</v>
      </c>
      <c r="U24" s="38"/>
      <c r="V24" s="58" t="str">
        <f ca="1"/>
        <v xml:space="preserve"> </v>
      </c>
      <c r="W24" t="str">
        <f ca="1"/>
        <v xml:space="preserve">    TestDescription = "test one row of data.cscv"</v>
      </c>
      <c r="X24" t="str">
        <f ca="1"/>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120</v>
      </c>
      <c r="E25" s="31" t="b">
        <v>1</v>
      </c>
      <c r="F25" s="33" t="s">
        <v>91</v>
      </c>
      <c r="G25" s="33" t="b">
        <v>0</v>
      </c>
      <c r="H25" s="33" t="s">
        <v>91</v>
      </c>
      <c r="I25" s="33" t="s">
        <v>91</v>
      </c>
      <c r="J25" s="33" t="b">
        <v>1</v>
      </c>
      <c r="K25" s="33"/>
      <c r="L25" s="31">
        <v>1</v>
      </c>
      <c r="M25" s="31">
        <v>1</v>
      </c>
      <c r="N25" s="31">
        <v>0</v>
      </c>
      <c r="O25" s="31">
        <v>0</v>
      </c>
      <c r="P25" s="31"/>
      <c r="Q25" s="31"/>
      <c r="R25" s="31"/>
      <c r="S25" s="31"/>
      <c r="T25" s="31" t="s">
        <v>92</v>
      </c>
      <c r="U25" s="38"/>
      <c r="V25" s="58" t="str">
        <f ca="1"/>
        <v xml:space="preserve"> </v>
      </c>
      <c r="W25" t="str">
        <f ca="1"/>
        <v xml:space="preserve">    Expected = HStack(1#,2#,3#)</v>
      </c>
      <c r="X25" t="str">
        <f ca="1"/>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122</v>
      </c>
      <c r="E26" s="31" t="b">
        <v>1</v>
      </c>
      <c r="F26" s="33" t="s">
        <v>91</v>
      </c>
      <c r="G26" s="33" t="b">
        <v>0</v>
      </c>
      <c r="H26" s="33" t="s">
        <v>91</v>
      </c>
      <c r="I26" s="33" t="s">
        <v>91</v>
      </c>
      <c r="J26" s="33" t="b">
        <v>1</v>
      </c>
      <c r="K26" s="33"/>
      <c r="L26" s="31">
        <v>1</v>
      </c>
      <c r="M26" s="31">
        <v>1</v>
      </c>
      <c r="N26" s="31">
        <v>0</v>
      </c>
      <c r="O26" s="31">
        <v>0</v>
      </c>
      <c r="P26" s="31"/>
      <c r="Q26" s="31"/>
      <c r="R26" s="31"/>
      <c r="S26" s="31"/>
      <c r="T26" s="31" t="s">
        <v>92</v>
      </c>
      <c r="U26" s="38"/>
      <c r="V26" s="58" t="str">
        <f ca="1"/>
        <v xml:space="preserve"> </v>
      </c>
      <c r="W26" t="str">
        <f ca="1"/>
        <v xml:space="preserve">    FileName =  "test_one_row_of_data.cscv"</v>
      </c>
      <c r="X26" t="str">
        <f ca="1"/>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123</v>
      </c>
      <c r="E27" s="31" t="b">
        <v>1</v>
      </c>
      <c r="F27" s="33" t="s">
        <v>91</v>
      </c>
      <c r="G27" s="33" t="b">
        <v>0</v>
      </c>
      <c r="H27" s="33" t="s">
        <v>91</v>
      </c>
      <c r="I27" s="33" t="s">
        <v>91</v>
      </c>
      <c r="J27" s="33" t="b">
        <v>1</v>
      </c>
      <c r="K27" s="33"/>
      <c r="L27" s="31">
        <v>1</v>
      </c>
      <c r="M27" s="31">
        <v>1</v>
      </c>
      <c r="N27" s="31">
        <v>0</v>
      </c>
      <c r="O27" s="31">
        <v>0</v>
      </c>
      <c r="P27" s="31"/>
      <c r="Q27" s="31"/>
      <c r="R27" s="31"/>
      <c r="S27" s="31"/>
      <c r="T27" s="31" t="s">
        <v>92</v>
      </c>
      <c r="U27" s="38"/>
      <c r="V27" s="58" t="str">
        <f ca="1"/>
        <v xml:space="preserve"> </v>
      </c>
      <c r="W27" t="str">
        <f ca="1"/>
        <v xml:space="preserve">    TestRes = TestCSVRead(1, TestDescription, Expected, Folder &amp; FileName, Observed, WhatDiffers, _</v>
      </c>
      <c r="X27" t="str">
        <f ca="1"/>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124</v>
      </c>
      <c r="E28" s="31" t="b">
        <v>1</v>
      </c>
      <c r="F28" s="33" t="s">
        <v>91</v>
      </c>
      <c r="G28" s="33" t="b">
        <v>0</v>
      </c>
      <c r="H28" s="33" t="s">
        <v>91</v>
      </c>
      <c r="I28" s="33" t="s">
        <v>91</v>
      </c>
      <c r="J28" s="33" t="b">
        <v>1</v>
      </c>
      <c r="K28" s="33"/>
      <c r="L28" s="31">
        <v>1</v>
      </c>
      <c r="M28" s="31">
        <v>1</v>
      </c>
      <c r="N28" s="31">
        <v>0</v>
      </c>
      <c r="O28" s="31">
        <v>0</v>
      </c>
      <c r="P28" s="31"/>
      <c r="Q28" s="31"/>
      <c r="R28" s="31"/>
      <c r="S28" s="31"/>
      <c r="T28" s="31" t="s">
        <v>92</v>
      </c>
      <c r="U28" s="38"/>
      <c r="V28" s="58" t="str">
        <f ca="1"/>
        <v xml:space="preserve"> </v>
      </c>
      <c r="W28" t="str">
        <f ca="1"/>
        <v xml:space="preserve">        ConvertTypes := True, _</v>
      </c>
      <c r="X28" t="str">
        <f ca="1"/>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125</v>
      </c>
      <c r="E29" s="31" t="b">
        <v>1</v>
      </c>
      <c r="F29" s="33" t="s">
        <v>91</v>
      </c>
      <c r="G29" s="33" t="b">
        <v>0</v>
      </c>
      <c r="H29" s="33" t="s">
        <v>91</v>
      </c>
      <c r="I29" s="33" t="s">
        <v>91</v>
      </c>
      <c r="J29" s="33" t="b">
        <v>1</v>
      </c>
      <c r="K29" s="33"/>
      <c r="L29" s="31">
        <v>1</v>
      </c>
      <c r="M29" s="31">
        <v>1</v>
      </c>
      <c r="N29" s="31">
        <v>0</v>
      </c>
      <c r="O29" s="31">
        <v>0</v>
      </c>
      <c r="P29" s="31"/>
      <c r="Q29" s="31"/>
      <c r="R29" s="31"/>
      <c r="S29" s="31"/>
      <c r="T29" s="31" t="s">
        <v>92</v>
      </c>
      <c r="U29" s="38"/>
      <c r="V29" s="58" t="str">
        <f ca="1"/>
        <v xml:space="preserve"> </v>
      </c>
      <c r="W29" t="str">
        <f ca="1"/>
        <v xml:space="preserve">        IgnoreEmptyLines := True, _</v>
      </c>
      <c r="X29" t="str">
        <f ca="1"/>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126</v>
      </c>
      <c r="E30" s="31" t="b">
        <v>1</v>
      </c>
      <c r="F30" s="33" t="s">
        <v>91</v>
      </c>
      <c r="G30" s="33" t="b">
        <v>0</v>
      </c>
      <c r="H30" s="33" t="s">
        <v>91</v>
      </c>
      <c r="I30" s="33" t="s">
        <v>91</v>
      </c>
      <c r="J30" s="33" t="b">
        <v>1</v>
      </c>
      <c r="K30" s="33"/>
      <c r="L30" s="31">
        <v>1</v>
      </c>
      <c r="M30" s="31">
        <v>1</v>
      </c>
      <c r="N30" s="31">
        <v>0</v>
      </c>
      <c r="O30" s="31">
        <v>0</v>
      </c>
      <c r="P30" s="31"/>
      <c r="Q30" s="31"/>
      <c r="R30" s="31"/>
      <c r="S30" s="31"/>
      <c r="T30" s="31" t="s">
        <v>92</v>
      </c>
      <c r="U30" s="38"/>
      <c r="V30" s="58" t="str">
        <f ca="1"/>
        <v xml:space="preserve"> </v>
      </c>
      <c r="W30" t="str">
        <f ca="1"/>
        <v xml:space="preserve">        ShowMissingsAs := Empty)</v>
      </c>
      <c r="X30" t="str">
        <f ca="1"/>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129</v>
      </c>
      <c r="E31" s="31" t="b">
        <v>1</v>
      </c>
      <c r="F31" s="33" t="s">
        <v>91</v>
      </c>
      <c r="G31" s="33" t="b">
        <v>0</v>
      </c>
      <c r="H31" s="33" t="s">
        <v>91</v>
      </c>
      <c r="I31" s="33" t="s">
        <v>91</v>
      </c>
      <c r="J31" s="33" t="b">
        <v>1</v>
      </c>
      <c r="K31" s="33"/>
      <c r="L31" s="31">
        <v>1</v>
      </c>
      <c r="M31" s="31">
        <v>1</v>
      </c>
      <c r="N31" s="31">
        <v>0</v>
      </c>
      <c r="O31" s="31">
        <v>0</v>
      </c>
      <c r="P31" s="31"/>
      <c r="Q31" s="31"/>
      <c r="R31" s="31"/>
      <c r="S31" s="31"/>
      <c r="T31" s="31" t="s">
        <v>92</v>
      </c>
      <c r="U31" s="38"/>
      <c r="V31" s="58" t="str">
        <f ca="1"/>
        <v xml:space="preserve"> </v>
      </c>
      <c r="W31" t="str">
        <f ca="1"/>
        <v xml:space="preserve">    AccumulateResults TestRes, NumPassed, NumFailed, WhatDiffers, Failures</v>
      </c>
      <c r="X31" t="str">
        <f ca="1"/>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130</v>
      </c>
      <c r="E32" s="31" t="b">
        <v>1</v>
      </c>
      <c r="F32" s="33" t="s">
        <v>94</v>
      </c>
      <c r="G32" s="33" t="b">
        <v>0</v>
      </c>
      <c r="H32" s="33" t="s">
        <v>91</v>
      </c>
      <c r="I32" s="33" t="s">
        <v>91</v>
      </c>
      <c r="J32" s="33" t="b">
        <v>1</v>
      </c>
      <c r="K32" s="33"/>
      <c r="L32" s="31">
        <v>1</v>
      </c>
      <c r="M32" s="31">
        <v>1</v>
      </c>
      <c r="N32" s="31">
        <v>0</v>
      </c>
      <c r="O32" s="31">
        <v>0</v>
      </c>
      <c r="P32" s="31"/>
      <c r="Q32" s="31"/>
      <c r="R32" s="31"/>
      <c r="S32" s="31"/>
      <c r="T32" s="31" t="s">
        <v>92</v>
      </c>
      <c r="U32" s="38"/>
      <c r="V32" s="58" t="str">
        <f ca="1"/>
        <v xml:space="preserve"> </v>
      </c>
      <c r="W32" t="str">
        <f ca="1"/>
        <v/>
      </c>
      <c r="X32" t="str">
        <f ca="1"/>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134</v>
      </c>
      <c r="E33" s="31" t="b">
        <v>1</v>
      </c>
      <c r="F33" s="33" t="s">
        <v>91</v>
      </c>
      <c r="G33" s="33" t="b">
        <v>0</v>
      </c>
      <c r="H33" s="33" t="s">
        <v>91</v>
      </c>
      <c r="I33" s="33" t="s">
        <v>91</v>
      </c>
      <c r="J33" s="33" t="b">
        <v>1</v>
      </c>
      <c r="K33" s="33"/>
      <c r="L33" s="31">
        <v>1</v>
      </c>
      <c r="M33" s="31">
        <v>1</v>
      </c>
      <c r="N33" s="31">
        <v>0</v>
      </c>
      <c r="O33" s="31">
        <v>0</v>
      </c>
      <c r="P33" s="31"/>
      <c r="Q33" s="31"/>
      <c r="R33" s="33" t="s">
        <v>272</v>
      </c>
      <c r="S33" s="31"/>
      <c r="T33" s="31" t="s">
        <v>92</v>
      </c>
      <c r="U33" s="38"/>
      <c r="V33" s="58" t="str">
        <f ca="1"/>
        <v xml:space="preserve"> </v>
      </c>
      <c r="W33" t="str">
        <f ca="1"/>
        <v xml:space="preserve">    Exit Sub</v>
      </c>
      <c r="X33" t="str">
        <f ca="1"/>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135</v>
      </c>
      <c r="E34" s="31" t="b">
        <v>1</v>
      </c>
      <c r="F34" s="33" t="s">
        <v>91</v>
      </c>
      <c r="G34" s="33" t="b">
        <v>0</v>
      </c>
      <c r="H34" s="33" t="s">
        <v>91</v>
      </c>
      <c r="I34" s="33" t="s">
        <v>91</v>
      </c>
      <c r="J34" s="33" t="b">
        <v>1</v>
      </c>
      <c r="K34" s="33"/>
      <c r="L34" s="31">
        <v>1</v>
      </c>
      <c r="M34" s="31">
        <v>1</v>
      </c>
      <c r="N34" s="31">
        <v>0</v>
      </c>
      <c r="O34" s="31">
        <v>0</v>
      </c>
      <c r="P34" s="31"/>
      <c r="Q34" s="31"/>
      <c r="R34" s="31"/>
      <c r="S34" s="31"/>
      <c r="T34" s="31" t="s">
        <v>92</v>
      </c>
      <c r="U34" s="38"/>
      <c r="V34" s="58" t="str">
        <f ca="1"/>
        <v xml:space="preserve"> </v>
      </c>
      <c r="W34" t="str">
        <f ca="1"/>
        <v>ErrHandler:</v>
      </c>
      <c r="X34" t="str">
        <f ca="1"/>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136</v>
      </c>
      <c r="E35" s="31" t="b">
        <v>1</v>
      </c>
      <c r="F35" s="33" t="s">
        <v>91</v>
      </c>
      <c r="G35" s="33" t="b">
        <v>0</v>
      </c>
      <c r="H35" s="33" t="s">
        <v>91</v>
      </c>
      <c r="I35" s="33" t="s">
        <v>91</v>
      </c>
      <c r="J35" s="33" t="b">
        <v>1</v>
      </c>
      <c r="K35" s="33"/>
      <c r="L35" s="31">
        <v>4</v>
      </c>
      <c r="M35" s="31">
        <v>1</v>
      </c>
      <c r="N35" s="31">
        <v>0</v>
      </c>
      <c r="O35" s="31">
        <v>0</v>
      </c>
      <c r="P35" s="31"/>
      <c r="Q35" s="31"/>
      <c r="R35" s="31"/>
      <c r="S35" s="31"/>
      <c r="T35" s="31" t="s">
        <v>92</v>
      </c>
      <c r="U35" s="38"/>
      <c r="V35" s="58" t="str">
        <f ca="1"/>
        <v xml:space="preserve"> </v>
      </c>
      <c r="W35" t="str">
        <f ca="1"/>
        <v xml:space="preserve">    Throw "#Test1 (line " &amp; CStr(Erl) &amp; "): " &amp; Err.Description &amp; "!"</v>
      </c>
      <c r="X35" t="str">
        <f ca="1"/>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137</v>
      </c>
      <c r="E36" s="31" t="b">
        <v>1</v>
      </c>
      <c r="F36" s="33" t="s">
        <v>91</v>
      </c>
      <c r="G36" s="33" t="b">
        <v>0</v>
      </c>
      <c r="H36" s="33" t="s">
        <v>91</v>
      </c>
      <c r="I36" s="33" t="s">
        <v>91</v>
      </c>
      <c r="J36" s="33" t="b">
        <v>1</v>
      </c>
      <c r="K36" s="33"/>
      <c r="L36" s="31">
        <v>1</v>
      </c>
      <c r="M36" s="31">
        <v>1</v>
      </c>
      <c r="N36" s="31">
        <v>0</v>
      </c>
      <c r="O36" s="31">
        <v>0</v>
      </c>
      <c r="P36" s="31"/>
      <c r="Q36" s="31"/>
      <c r="R36" s="31"/>
      <c r="S36" s="31"/>
      <c r="T36" s="31" t="s">
        <v>92</v>
      </c>
      <c r="U36" s="38"/>
      <c r="V36" s="58" t="str">
        <f ca="1"/>
        <v xml:space="preserve"> </v>
      </c>
      <c r="W36" t="str">
        <f ca="1"/>
        <v>End Sub</v>
      </c>
      <c r="X36" t="str">
        <f ca="1"/>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138</v>
      </c>
      <c r="E37" s="31" t="b">
        <v>1</v>
      </c>
      <c r="F37" s="33" t="s">
        <v>91</v>
      </c>
      <c r="G37" s="33" t="b">
        <v>0</v>
      </c>
      <c r="H37" s="33" t="s">
        <v>91</v>
      </c>
      <c r="I37" s="33" t="s">
        <v>91</v>
      </c>
      <c r="J37" s="33" t="b">
        <v>1</v>
      </c>
      <c r="K37" s="33"/>
      <c r="L37" s="31">
        <v>1</v>
      </c>
      <c r="M37" s="31">
        <v>1</v>
      </c>
      <c r="N37" s="31">
        <v>0</v>
      </c>
      <c r="O37" s="31">
        <v>0</v>
      </c>
      <c r="P37" s="31"/>
      <c r="Q37" s="31"/>
      <c r="R37" s="31"/>
      <c r="S37" s="31"/>
      <c r="T37" s="31" t="s">
        <v>92</v>
      </c>
      <c r="U37" s="38"/>
      <c r="V37" s="58" t="str">
        <f ca="1"/>
        <v xml:space="preserve"> </v>
      </c>
      <c r="X37" t="str">
        <f ca="1"/>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139</v>
      </c>
      <c r="E38" s="31" t="b">
        <v>1</v>
      </c>
      <c r="F38" s="33" t="s">
        <v>91</v>
      </c>
      <c r="G38" s="33" t="b">
        <v>0</v>
      </c>
      <c r="H38" s="33" t="s">
        <v>263</v>
      </c>
      <c r="I38" s="33" t="s">
        <v>91</v>
      </c>
      <c r="J38" s="33" t="b">
        <v>1</v>
      </c>
      <c r="K38" s="33"/>
      <c r="L38" s="31">
        <v>1</v>
      </c>
      <c r="M38" s="31">
        <v>1</v>
      </c>
      <c r="N38" s="31">
        <v>0</v>
      </c>
      <c r="O38" s="31">
        <v>0</v>
      </c>
      <c r="P38" s="31"/>
      <c r="Q38" s="31"/>
      <c r="R38" s="31"/>
      <c r="S38" s="31"/>
      <c r="T38" s="31" t="s">
        <v>92</v>
      </c>
      <c r="U38" s="38"/>
      <c r="V38" s="58" t="str">
        <f ca="1"/>
        <v xml:space="preserve"> </v>
      </c>
      <c r="X38" t="str">
        <f ca="1"/>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140</v>
      </c>
      <c r="E39" s="31" t="b">
        <v>1</v>
      </c>
      <c r="F39" s="33" t="s">
        <v>91</v>
      </c>
      <c r="G39" s="33" t="b">
        <v>0</v>
      </c>
      <c r="H39" s="31" t="s">
        <v>97</v>
      </c>
      <c r="I39" s="33" t="s">
        <v>91</v>
      </c>
      <c r="J39" s="33" t="b">
        <v>1</v>
      </c>
      <c r="K39" s="33"/>
      <c r="L39" s="31">
        <v>1</v>
      </c>
      <c r="M39" s="31">
        <v>1</v>
      </c>
      <c r="N39" s="31">
        <v>0</v>
      </c>
      <c r="O39" s="31">
        <v>0</v>
      </c>
      <c r="P39" s="31"/>
      <c r="Q39" s="31"/>
      <c r="R39" s="31"/>
      <c r="S39" s="31"/>
      <c r="T39" s="31" t="s">
        <v>92</v>
      </c>
      <c r="U39" s="38"/>
      <c r="V39" s="58" t="str">
        <f ca="1"/>
        <v xml:space="preserve"> </v>
      </c>
      <c r="X39" t="str">
        <f ca="1"/>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141</v>
      </c>
      <c r="E40" s="31" t="b">
        <v>1</v>
      </c>
      <c r="F40" s="33" t="s">
        <v>94</v>
      </c>
      <c r="G40" s="33" t="b">
        <v>1</v>
      </c>
      <c r="H40" s="33" t="s">
        <v>91</v>
      </c>
      <c r="I40" s="33" t="s">
        <v>91</v>
      </c>
      <c r="J40" s="33" t="b">
        <v>1</v>
      </c>
      <c r="K40" s="33"/>
      <c r="L40" s="31">
        <v>1</v>
      </c>
      <c r="M40" s="31">
        <v>1</v>
      </c>
      <c r="N40" s="31">
        <v>0</v>
      </c>
      <c r="O40" s="31">
        <v>0</v>
      </c>
      <c r="P40" s="31"/>
      <c r="Q40" s="31"/>
      <c r="R40" s="31"/>
      <c r="S40" s="31"/>
      <c r="T40" s="31" t="s">
        <v>92</v>
      </c>
      <c r="U40" s="38"/>
      <c r="V40" s="58" t="str">
        <f ca="1"/>
        <v xml:space="preserve"> </v>
      </c>
      <c r="X40" t="str">
        <f ca="1"/>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142</v>
      </c>
      <c r="E41" s="31" t="b">
        <v>0</v>
      </c>
      <c r="F41" s="33" t="s">
        <v>91</v>
      </c>
      <c r="G41" s="33" t="b">
        <v>0</v>
      </c>
      <c r="H41" s="33" t="s">
        <v>91</v>
      </c>
      <c r="I41" s="33" t="s">
        <v>91</v>
      </c>
      <c r="J41" s="33" t="b">
        <v>1</v>
      </c>
      <c r="K41" s="33"/>
      <c r="L41" s="31">
        <v>1</v>
      </c>
      <c r="M41" s="31">
        <v>1</v>
      </c>
      <c r="N41" s="31">
        <v>0</v>
      </c>
      <c r="O41" s="31">
        <v>0</v>
      </c>
      <c r="P41" s="31"/>
      <c r="Q41" s="31"/>
      <c r="R41" s="31"/>
      <c r="S41" s="31"/>
      <c r="T41" s="31" t="s">
        <v>92</v>
      </c>
      <c r="U41" s="38"/>
      <c r="V41" s="58" t="str">
        <f ca="1"/>
        <v xml:space="preserve"> </v>
      </c>
      <c r="X41" t="str">
        <f ca="1"/>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143</v>
      </c>
      <c r="E42" s="31" t="b">
        <v>0</v>
      </c>
      <c r="F42" s="33" t="s">
        <v>91</v>
      </c>
      <c r="G42" s="33" t="b">
        <v>0</v>
      </c>
      <c r="H42" s="33" t="s">
        <v>91</v>
      </c>
      <c r="I42" s="33" t="s">
        <v>91</v>
      </c>
      <c r="J42" s="33" t="b">
        <v>1</v>
      </c>
      <c r="K42" s="33"/>
      <c r="L42" s="31">
        <v>1</v>
      </c>
      <c r="M42" s="31">
        <v>1</v>
      </c>
      <c r="N42" s="31">
        <v>0</v>
      </c>
      <c r="O42" s="31">
        <v>0</v>
      </c>
      <c r="P42" s="31"/>
      <c r="Q42" s="31"/>
      <c r="R42" s="31"/>
      <c r="S42" s="31"/>
      <c r="T42" s="31" t="s">
        <v>92</v>
      </c>
      <c r="U42" s="38" t="s">
        <v>98</v>
      </c>
      <c r="V42" s="58" t="str">
        <f ca="1"/>
        <v xml:space="preserve"> </v>
      </c>
      <c r="X42" t="str">
        <f ca="1"/>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144</v>
      </c>
      <c r="E43" s="31" t="b">
        <v>0</v>
      </c>
      <c r="F43" s="33" t="s">
        <v>91</v>
      </c>
      <c r="G43" s="33" t="b">
        <v>0</v>
      </c>
      <c r="H43" s="33" t="s">
        <v>91</v>
      </c>
      <c r="I43" s="33" t="s">
        <v>91</v>
      </c>
      <c r="J43" s="33" t="b">
        <v>1</v>
      </c>
      <c r="K43" s="33"/>
      <c r="L43" s="31">
        <v>1</v>
      </c>
      <c r="M43" s="31">
        <v>1</v>
      </c>
      <c r="N43" s="31">
        <v>0</v>
      </c>
      <c r="O43" s="31">
        <v>0</v>
      </c>
      <c r="P43" s="31"/>
      <c r="Q43" s="31"/>
      <c r="R43" s="31"/>
      <c r="S43" s="31"/>
      <c r="T43" s="31" t="s">
        <v>92</v>
      </c>
      <c r="U43" s="38"/>
      <c r="V43" s="58" t="str">
        <f ca="1"/>
        <v xml:space="preserve"> </v>
      </c>
      <c r="X43" t="str">
        <f ca="1"/>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145</v>
      </c>
      <c r="E44" s="31" t="b">
        <v>1</v>
      </c>
      <c r="F44" s="33" t="s">
        <v>91</v>
      </c>
      <c r="G44" s="33" t="b">
        <v>0</v>
      </c>
      <c r="H44" s="33" t="s">
        <v>91</v>
      </c>
      <c r="I44" s="33" t="s">
        <v>91</v>
      </c>
      <c r="J44" s="33" t="b">
        <v>1</v>
      </c>
      <c r="K44" s="33"/>
      <c r="L44" s="31">
        <v>1</v>
      </c>
      <c r="M44" s="31">
        <v>1</v>
      </c>
      <c r="N44" s="31">
        <v>0</v>
      </c>
      <c r="O44" s="31">
        <v>0</v>
      </c>
      <c r="P44" s="31"/>
      <c r="Q44" s="31"/>
      <c r="R44" s="31"/>
      <c r="S44" s="31"/>
      <c r="T44" s="31" t="s">
        <v>92</v>
      </c>
      <c r="U44" s="38"/>
      <c r="V44" s="58" t="str">
        <f ca="1"/>
        <v xml:space="preserve"> </v>
      </c>
      <c r="X44" t="str">
        <f ca="1"/>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146</v>
      </c>
      <c r="E45" s="31" t="b">
        <v>1</v>
      </c>
      <c r="F45" s="33" t="s">
        <v>91</v>
      </c>
      <c r="G45" s="33" t="b">
        <v>0</v>
      </c>
      <c r="H45" s="33" t="s">
        <v>91</v>
      </c>
      <c r="I45" s="33" t="s">
        <v>91</v>
      </c>
      <c r="J45" s="33" t="b">
        <v>1</v>
      </c>
      <c r="K45" s="33"/>
      <c r="L45" s="31">
        <v>1</v>
      </c>
      <c r="M45" s="31">
        <v>1</v>
      </c>
      <c r="N45" s="31">
        <v>0</v>
      </c>
      <c r="O45" s="31">
        <v>0</v>
      </c>
      <c r="P45" s="31" t="s">
        <v>273</v>
      </c>
      <c r="Q45" s="31" t="s">
        <v>274</v>
      </c>
      <c r="R45" s="31"/>
      <c r="S45" s="31"/>
      <c r="T45" s="31" t="s">
        <v>92</v>
      </c>
      <c r="U45" s="38"/>
      <c r="V45" s="58" t="str">
        <f ca="1"/>
        <v xml:space="preserve"> </v>
      </c>
      <c r="X45" t="str">
        <f ca="1"/>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147</v>
      </c>
      <c r="E46" s="31" t="b">
        <v>1</v>
      </c>
      <c r="F46" s="33" t="s">
        <v>91</v>
      </c>
      <c r="G46" s="33" t="b">
        <v>0</v>
      </c>
      <c r="H46" s="33" t="s">
        <v>91</v>
      </c>
      <c r="I46" s="33" t="s">
        <v>91</v>
      </c>
      <c r="J46" s="33" t="b">
        <v>1</v>
      </c>
      <c r="K46" s="33"/>
      <c r="L46" s="31">
        <v>1</v>
      </c>
      <c r="M46" s="31">
        <v>1</v>
      </c>
      <c r="N46" s="31">
        <v>0</v>
      </c>
      <c r="O46" s="31">
        <v>0</v>
      </c>
      <c r="P46" s="31"/>
      <c r="Q46" s="31"/>
      <c r="R46" s="31"/>
      <c r="S46" s="31"/>
      <c r="T46" s="31" t="s">
        <v>92</v>
      </c>
      <c r="U46" s="38"/>
      <c r="V46" s="58" t="str">
        <f ca="1"/>
        <v xml:space="preserve"> </v>
      </c>
      <c r="X46" t="str">
        <f ca="1"/>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148</v>
      </c>
      <c r="E47" s="31" t="b">
        <v>1</v>
      </c>
      <c r="F47" s="33" t="s">
        <v>91</v>
      </c>
      <c r="G47" s="33" t="b">
        <v>0</v>
      </c>
      <c r="H47" s="33" t="s">
        <v>91</v>
      </c>
      <c r="I47" s="33" t="s">
        <v>91</v>
      </c>
      <c r="J47" s="33" t="b">
        <v>1</v>
      </c>
      <c r="K47" s="33"/>
      <c r="L47" s="31">
        <v>1</v>
      </c>
      <c r="M47" s="31">
        <v>1</v>
      </c>
      <c r="N47" s="31">
        <v>0</v>
      </c>
      <c r="O47" s="31">
        <v>0</v>
      </c>
      <c r="P47" s="31"/>
      <c r="Q47" s="31"/>
      <c r="R47" s="31"/>
      <c r="S47" s="31"/>
      <c r="T47" s="31" t="s">
        <v>92</v>
      </c>
      <c r="U47" s="38"/>
      <c r="V47" s="58" t="str">
        <f ca="1"/>
        <v xml:space="preserve"> </v>
      </c>
      <c r="X47" t="str">
        <f ca="1"/>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149</v>
      </c>
      <c r="E48" s="31" t="b">
        <v>1</v>
      </c>
      <c r="F48" s="33" t="s">
        <v>91</v>
      </c>
      <c r="G48" s="33" t="b">
        <v>0</v>
      </c>
      <c r="H48" s="33" t="s">
        <v>91</v>
      </c>
      <c r="I48" s="33" t="s">
        <v>91</v>
      </c>
      <c r="J48" s="33" t="b">
        <v>1</v>
      </c>
      <c r="K48" s="33"/>
      <c r="L48" s="31">
        <v>1</v>
      </c>
      <c r="M48" s="31">
        <v>1</v>
      </c>
      <c r="N48" s="31">
        <v>0</v>
      </c>
      <c r="O48" s="31">
        <v>0</v>
      </c>
      <c r="P48" s="31"/>
      <c r="Q48" s="31"/>
      <c r="R48" s="31"/>
      <c r="S48" s="31"/>
      <c r="T48" s="31" t="s">
        <v>92</v>
      </c>
      <c r="U48" s="36" t="s">
        <v>513</v>
      </c>
      <c r="V48" s="58" t="str">
        <f ca="1"/>
        <v xml:space="preserve"> </v>
      </c>
      <c r="X48" t="str">
        <f ca="1"/>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150</v>
      </c>
      <c r="E49" s="31" t="b">
        <v>1</v>
      </c>
      <c r="F49" s="33" t="s">
        <v>91</v>
      </c>
      <c r="G49" s="33" t="b">
        <v>0</v>
      </c>
      <c r="H49" s="33" t="s">
        <v>91</v>
      </c>
      <c r="I49" s="33" t="s">
        <v>91</v>
      </c>
      <c r="J49" s="33" t="b">
        <v>1</v>
      </c>
      <c r="K49" s="33"/>
      <c r="L49" s="31">
        <v>1</v>
      </c>
      <c r="M49" s="31">
        <v>1</v>
      </c>
      <c r="N49" s="31">
        <v>0</v>
      </c>
      <c r="O49" s="31">
        <v>0</v>
      </c>
      <c r="P49" s="31"/>
      <c r="Q49" s="31"/>
      <c r="R49" s="31" t="s">
        <v>272</v>
      </c>
      <c r="S49" s="31"/>
      <c r="T49" s="31" t="s">
        <v>92</v>
      </c>
      <c r="U49" s="38"/>
      <c r="V49" s="58" t="str">
        <f ca="1"/>
        <v xml:space="preserve"> </v>
      </c>
      <c r="X49" t="str">
        <f ca="1"/>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151</v>
      </c>
      <c r="E50" s="31" t="s">
        <v>214</v>
      </c>
      <c r="F50" s="33" t="s">
        <v>91</v>
      </c>
      <c r="G50" s="33" t="b">
        <v>0</v>
      </c>
      <c r="H50" s="33" t="s">
        <v>91</v>
      </c>
      <c r="I50" s="33" t="s">
        <v>91</v>
      </c>
      <c r="J50" s="33" t="b">
        <v>1</v>
      </c>
      <c r="K50" s="33"/>
      <c r="L50" s="31">
        <v>1</v>
      </c>
      <c r="M50" s="31">
        <v>1</v>
      </c>
      <c r="N50" s="31">
        <v>0</v>
      </c>
      <c r="O50" s="31">
        <v>0</v>
      </c>
      <c r="P50" s="31"/>
      <c r="Q50" s="31"/>
      <c r="R50" s="31"/>
      <c r="S50" s="31"/>
      <c r="T50" s="31" t="s">
        <v>92</v>
      </c>
      <c r="U50" s="39"/>
      <c r="V50" s="58" t="str">
        <f ca="1"/>
        <v xml:space="preserve"> </v>
      </c>
      <c r="X50" t="str">
        <f ca="1"/>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152</v>
      </c>
      <c r="E51" s="31" t="b">
        <v>1</v>
      </c>
      <c r="F51" s="33" t="s">
        <v>91</v>
      </c>
      <c r="G51" s="33" t="b">
        <v>0</v>
      </c>
      <c r="H51" s="33" t="s">
        <v>91</v>
      </c>
      <c r="I51" s="33" t="s">
        <v>91</v>
      </c>
      <c r="J51" s="33" t="b">
        <v>1</v>
      </c>
      <c r="K51" s="33"/>
      <c r="L51" s="31">
        <v>1</v>
      </c>
      <c r="M51" s="31">
        <v>1</v>
      </c>
      <c r="N51" s="31">
        <v>0</v>
      </c>
      <c r="O51" s="31">
        <v>0</v>
      </c>
      <c r="P51" s="31"/>
      <c r="Q51" s="31"/>
      <c r="R51" s="31"/>
      <c r="S51" s="31"/>
      <c r="T51" s="31" t="s">
        <v>92</v>
      </c>
      <c r="U51" s="36" t="s">
        <v>202</v>
      </c>
      <c r="V51" s="58"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153</v>
      </c>
      <c r="E52" s="31" t="b">
        <v>1</v>
      </c>
      <c r="F52" s="33" t="s">
        <v>91</v>
      </c>
      <c r="G52" s="33" t="b">
        <v>0</v>
      </c>
      <c r="H52" s="33" t="s">
        <v>91</v>
      </c>
      <c r="I52" s="33" t="s">
        <v>91</v>
      </c>
      <c r="J52" s="33" t="b">
        <v>1</v>
      </c>
      <c r="K52" s="33"/>
      <c r="L52" s="31">
        <v>1</v>
      </c>
      <c r="M52" s="31">
        <v>1</v>
      </c>
      <c r="N52" s="31">
        <v>0</v>
      </c>
      <c r="O52" s="31">
        <v>0</v>
      </c>
      <c r="P52" s="31"/>
      <c r="Q52" s="31"/>
      <c r="R52" s="31"/>
      <c r="S52" s="31"/>
      <c r="T52" s="31" t="s">
        <v>92</v>
      </c>
      <c r="U52" s="36"/>
      <c r="V52" s="58"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154</v>
      </c>
      <c r="E53" s="31" t="b">
        <v>1</v>
      </c>
      <c r="F53" s="33" t="s">
        <v>91</v>
      </c>
      <c r="G53" s="33" t="b">
        <v>0</v>
      </c>
      <c r="H53" s="33" t="s">
        <v>91</v>
      </c>
      <c r="I53" s="33" t="s">
        <v>91</v>
      </c>
      <c r="J53" s="33" t="b">
        <v>1</v>
      </c>
      <c r="K53" s="33"/>
      <c r="L53" s="31">
        <v>1</v>
      </c>
      <c r="M53" s="31">
        <v>1</v>
      </c>
      <c r="N53" s="31">
        <v>0</v>
      </c>
      <c r="O53" s="31">
        <v>0</v>
      </c>
      <c r="P53" s="31"/>
      <c r="Q53" s="31"/>
      <c r="R53" s="31"/>
      <c r="S53" s="31"/>
      <c r="T53" s="31" t="s">
        <v>92</v>
      </c>
      <c r="U53" s="38"/>
      <c r="V53" s="58"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155</v>
      </c>
      <c r="E54" s="31" t="b">
        <v>1</v>
      </c>
      <c r="F54" s="33" t="s">
        <v>91</v>
      </c>
      <c r="G54" s="33" t="b">
        <v>0</v>
      </c>
      <c r="H54" s="33" t="s">
        <v>91</v>
      </c>
      <c r="I54" s="33" t="s">
        <v>91</v>
      </c>
      <c r="J54" s="33" t="b">
        <v>1</v>
      </c>
      <c r="K54" s="33"/>
      <c r="L54" s="31">
        <v>1</v>
      </c>
      <c r="M54" s="31">
        <v>1</v>
      </c>
      <c r="N54" s="31">
        <v>0</v>
      </c>
      <c r="O54" s="31">
        <v>0</v>
      </c>
      <c r="P54" s="31"/>
      <c r="Q54" s="31"/>
      <c r="R54" s="43" t="s">
        <v>275</v>
      </c>
      <c r="S54" s="31"/>
      <c r="T54" s="31" t="s">
        <v>93</v>
      </c>
      <c r="U54" s="38"/>
      <c r="V54" s="58"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156</v>
      </c>
      <c r="E55" s="31" t="b">
        <v>1</v>
      </c>
      <c r="F55" s="33" t="s">
        <v>91</v>
      </c>
      <c r="G55" s="33" t="b">
        <v>0</v>
      </c>
      <c r="H55" s="33" t="s">
        <v>263</v>
      </c>
      <c r="I55" s="33" t="s">
        <v>91</v>
      </c>
      <c r="J55" s="33" t="b">
        <v>1</v>
      </c>
      <c r="K55" s="33"/>
      <c r="L55" s="31">
        <v>1</v>
      </c>
      <c r="M55" s="31">
        <v>1</v>
      </c>
      <c r="N55" s="31">
        <v>0</v>
      </c>
      <c r="O55" s="31">
        <v>0</v>
      </c>
      <c r="P55" s="31"/>
      <c r="Q55" s="31"/>
      <c r="R55" s="31"/>
      <c r="S55" s="31"/>
      <c r="T55" s="31" t="s">
        <v>92</v>
      </c>
      <c r="U55" s="38" t="s">
        <v>99</v>
      </c>
      <c r="V55" s="58"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157</v>
      </c>
      <c r="E56" s="31" t="b">
        <v>1</v>
      </c>
      <c r="F56" s="33" t="s">
        <v>91</v>
      </c>
      <c r="G56" s="33" t="b">
        <v>0</v>
      </c>
      <c r="H56" s="33" t="s">
        <v>91</v>
      </c>
      <c r="I56" s="33" t="s">
        <v>91</v>
      </c>
      <c r="J56" s="33" t="b">
        <v>1</v>
      </c>
      <c r="K56" s="33"/>
      <c r="L56" s="31">
        <v>1</v>
      </c>
      <c r="M56" s="31">
        <v>1</v>
      </c>
      <c r="N56" s="31">
        <v>0</v>
      </c>
      <c r="O56" s="31">
        <v>0</v>
      </c>
      <c r="P56" s="31"/>
      <c r="Q56" s="31"/>
      <c r="R56" s="31" t="s">
        <v>276</v>
      </c>
      <c r="S56" s="31"/>
      <c r="T56" s="31" t="s">
        <v>92</v>
      </c>
      <c r="U56" s="38"/>
      <c r="V56" s="58"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158</v>
      </c>
      <c r="E57" s="31" t="b">
        <v>1</v>
      </c>
      <c r="F57" s="33" t="s">
        <v>100</v>
      </c>
      <c r="G57" s="33" t="b">
        <v>0</v>
      </c>
      <c r="H57" s="33" t="s">
        <v>91</v>
      </c>
      <c r="I57" s="33" t="s">
        <v>91</v>
      </c>
      <c r="J57" s="33" t="b">
        <v>1</v>
      </c>
      <c r="K57" s="33"/>
      <c r="L57" s="31">
        <v>1</v>
      </c>
      <c r="M57" s="31">
        <v>1</v>
      </c>
      <c r="N57" s="31">
        <v>0</v>
      </c>
      <c r="O57" s="31">
        <v>0</v>
      </c>
      <c r="P57" s="31"/>
      <c r="Q57" s="31"/>
      <c r="R57" s="31"/>
      <c r="S57" s="31"/>
      <c r="T57" s="31" t="s">
        <v>92</v>
      </c>
      <c r="U57" s="38"/>
      <c r="V57" s="58"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159</v>
      </c>
      <c r="E58" s="31" t="b">
        <v>1</v>
      </c>
      <c r="F58" s="33" t="s">
        <v>91</v>
      </c>
      <c r="G58" s="33" t="b">
        <v>0</v>
      </c>
      <c r="H58" s="33" t="s">
        <v>91</v>
      </c>
      <c r="I58" s="33" t="s">
        <v>91</v>
      </c>
      <c r="J58" s="33" t="b">
        <v>1</v>
      </c>
      <c r="K58" s="33"/>
      <c r="L58" s="31">
        <v>1</v>
      </c>
      <c r="M58" s="31">
        <v>1</v>
      </c>
      <c r="N58" s="31">
        <v>0</v>
      </c>
      <c r="O58" s="31">
        <v>0</v>
      </c>
      <c r="P58" s="31"/>
      <c r="Q58" s="31"/>
      <c r="R58" s="31"/>
      <c r="S58" s="31"/>
      <c r="T58" s="31" t="s">
        <v>92</v>
      </c>
      <c r="U58" s="38"/>
      <c r="V58" s="58"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160</v>
      </c>
      <c r="E59" s="31" t="b">
        <v>1</v>
      </c>
      <c r="F59" s="33" t="s">
        <v>91</v>
      </c>
      <c r="G59" s="33" t="b">
        <v>0</v>
      </c>
      <c r="H59" s="33" t="s">
        <v>91</v>
      </c>
      <c r="I59" s="33" t="s">
        <v>91</v>
      </c>
      <c r="J59" s="33" t="b">
        <v>1</v>
      </c>
      <c r="K59" s="33"/>
      <c r="L59" s="31">
        <v>1</v>
      </c>
      <c r="M59" s="31">
        <v>1</v>
      </c>
      <c r="N59" s="31">
        <v>0</v>
      </c>
      <c r="O59" s="31">
        <v>0</v>
      </c>
      <c r="P59" s="31"/>
      <c r="Q59" s="31"/>
      <c r="R59" s="31"/>
      <c r="S59" s="31"/>
      <c r="T59" s="31" t="s">
        <v>92</v>
      </c>
      <c r="U59" s="38"/>
      <c r="V59" s="58"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162</v>
      </c>
      <c r="E60" s="31" t="b">
        <v>1</v>
      </c>
      <c r="F60" s="33" t="s">
        <v>91</v>
      </c>
      <c r="G60" s="33" t="b">
        <v>0</v>
      </c>
      <c r="H60" s="33" t="s">
        <v>91</v>
      </c>
      <c r="I60" s="33" t="s">
        <v>223</v>
      </c>
      <c r="J60" s="33" t="b">
        <v>1</v>
      </c>
      <c r="K60" s="33"/>
      <c r="L60" s="31">
        <v>1</v>
      </c>
      <c r="M60" s="31">
        <v>1</v>
      </c>
      <c r="N60" s="31">
        <v>0</v>
      </c>
      <c r="O60" s="31">
        <v>0</v>
      </c>
      <c r="P60" s="31"/>
      <c r="Q60" s="31"/>
      <c r="R60" s="31"/>
      <c r="S60" s="31"/>
      <c r="T60" s="31" t="s">
        <v>92</v>
      </c>
      <c r="U60" s="38"/>
      <c r="V60" s="58"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163</v>
      </c>
      <c r="E61" s="31" t="b">
        <v>1</v>
      </c>
      <c r="F61" s="33" t="s">
        <v>91</v>
      </c>
      <c r="G61" s="33" t="b">
        <v>0</v>
      </c>
      <c r="H61" s="33" t="s">
        <v>91</v>
      </c>
      <c r="I61" s="33" t="s">
        <v>91</v>
      </c>
      <c r="J61" s="33" t="b">
        <v>1</v>
      </c>
      <c r="K61" s="33"/>
      <c r="L61" s="31">
        <v>1</v>
      </c>
      <c r="M61" s="31">
        <v>1</v>
      </c>
      <c r="N61" s="31">
        <v>0</v>
      </c>
      <c r="O61" s="31">
        <v>0</v>
      </c>
      <c r="P61" s="31"/>
      <c r="Q61" s="31"/>
      <c r="R61" s="31"/>
      <c r="S61" s="31"/>
      <c r="T61" s="31" t="s">
        <v>92</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164</v>
      </c>
      <c r="E62" s="31" t="b">
        <v>1</v>
      </c>
      <c r="F62" s="33" t="s">
        <v>91</v>
      </c>
      <c r="G62" s="33" t="b">
        <v>0</v>
      </c>
      <c r="H62" s="33" t="s">
        <v>91</v>
      </c>
      <c r="I62" s="33" t="s">
        <v>223</v>
      </c>
      <c r="J62" s="33" t="b">
        <v>1</v>
      </c>
      <c r="K62" s="33"/>
      <c r="L62" s="31">
        <v>1</v>
      </c>
      <c r="M62" s="31">
        <v>1</v>
      </c>
      <c r="N62" s="31">
        <v>0</v>
      </c>
      <c r="O62" s="31">
        <v>0</v>
      </c>
      <c r="P62" s="31"/>
      <c r="Q62" s="31"/>
      <c r="R62" s="31"/>
      <c r="S62" s="31"/>
      <c r="T62" s="31" t="s">
        <v>92</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165</v>
      </c>
      <c r="E63" s="31" t="b">
        <v>1</v>
      </c>
      <c r="F63" s="33" t="s">
        <v>91</v>
      </c>
      <c r="G63" s="33" t="b">
        <v>0</v>
      </c>
      <c r="H63" s="33" t="s">
        <v>91</v>
      </c>
      <c r="I63" s="33" t="s">
        <v>91</v>
      </c>
      <c r="J63" s="33" t="b">
        <v>1</v>
      </c>
      <c r="K63" s="33"/>
      <c r="L63" s="31">
        <v>1</v>
      </c>
      <c r="M63" s="31">
        <v>1</v>
      </c>
      <c r="N63" s="31">
        <v>0</v>
      </c>
      <c r="O63" s="31">
        <v>0</v>
      </c>
      <c r="P63" s="31"/>
      <c r="Q63" s="31"/>
      <c r="R63" s="31"/>
      <c r="S63" s="70" t="s">
        <v>254</v>
      </c>
      <c r="T63" s="31" t="s">
        <v>92</v>
      </c>
      <c r="U63" s="36" t="s">
        <v>590</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166</v>
      </c>
      <c r="E64" s="31" t="b">
        <v>1</v>
      </c>
      <c r="F64" s="33" t="s">
        <v>91</v>
      </c>
      <c r="G64" s="33" t="b">
        <v>0</v>
      </c>
      <c r="H64" s="33" t="s">
        <v>91</v>
      </c>
      <c r="I64" s="33" t="s">
        <v>91</v>
      </c>
      <c r="J64" s="33" t="b">
        <v>1</v>
      </c>
      <c r="K64" s="33"/>
      <c r="L64" s="31">
        <v>1</v>
      </c>
      <c r="M64" s="31">
        <v>1</v>
      </c>
      <c r="N64" s="31">
        <v>0</v>
      </c>
      <c r="O64" s="31">
        <v>0</v>
      </c>
      <c r="P64" s="31"/>
      <c r="Q64" s="31"/>
      <c r="R64" s="31"/>
      <c r="S64" s="70" t="s">
        <v>254</v>
      </c>
      <c r="T64" s="31" t="s">
        <v>92</v>
      </c>
      <c r="U64" s="36" t="s">
        <v>590</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167</v>
      </c>
      <c r="E65" s="31" t="b">
        <v>1</v>
      </c>
      <c r="F65" s="33" t="s">
        <v>91</v>
      </c>
      <c r="G65" s="33" t="b">
        <v>0</v>
      </c>
      <c r="H65" s="33" t="s">
        <v>280</v>
      </c>
      <c r="I65" s="33" t="s">
        <v>91</v>
      </c>
      <c r="J65" s="33" t="b">
        <v>1</v>
      </c>
      <c r="K65" s="33"/>
      <c r="L65" s="31">
        <v>1</v>
      </c>
      <c r="M65" s="31">
        <v>1</v>
      </c>
      <c r="N65" s="31">
        <v>0</v>
      </c>
      <c r="O65" s="31">
        <v>0</v>
      </c>
      <c r="P65" s="31"/>
      <c r="Q65" s="31"/>
      <c r="R65" s="31"/>
      <c r="S65" s="31"/>
      <c r="T65" s="31" t="s">
        <v>92</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168</v>
      </c>
      <c r="E66" s="31" t="b">
        <v>1</v>
      </c>
      <c r="F66" s="33" t="s">
        <v>91</v>
      </c>
      <c r="G66" s="33" t="b">
        <v>0</v>
      </c>
      <c r="H66" s="33" t="s">
        <v>91</v>
      </c>
      <c r="I66" s="33" t="s">
        <v>223</v>
      </c>
      <c r="J66" s="33" t="b">
        <v>1</v>
      </c>
      <c r="K66" s="33"/>
      <c r="L66" s="31">
        <v>1</v>
      </c>
      <c r="M66" s="31">
        <v>1</v>
      </c>
      <c r="N66" s="31">
        <v>0</v>
      </c>
      <c r="O66" s="31">
        <v>0</v>
      </c>
      <c r="P66" s="31"/>
      <c r="Q66" s="31"/>
      <c r="R66" s="31"/>
      <c r="S66" s="31"/>
      <c r="T66" s="31" t="s">
        <v>92</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169</v>
      </c>
      <c r="E67" s="31" t="b">
        <v>1</v>
      </c>
      <c r="F67" s="33" t="s">
        <v>91</v>
      </c>
      <c r="G67" s="33" t="b">
        <v>0</v>
      </c>
      <c r="H67" s="33" t="s">
        <v>97</v>
      </c>
      <c r="I67" s="33" t="s">
        <v>91</v>
      </c>
      <c r="J67" s="33" t="b">
        <v>1</v>
      </c>
      <c r="K67" s="33"/>
      <c r="L67" s="31">
        <v>1</v>
      </c>
      <c r="M67" s="31">
        <v>1</v>
      </c>
      <c r="N67" s="31">
        <v>0</v>
      </c>
      <c r="O67" s="31">
        <v>0</v>
      </c>
      <c r="P67" s="31"/>
      <c r="Q67" s="31"/>
      <c r="R67" s="43" t="s">
        <v>277</v>
      </c>
      <c r="S67" s="31" t="s">
        <v>581</v>
      </c>
      <c r="T67" s="31" t="s">
        <v>93</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170</v>
      </c>
      <c r="E68" s="31" t="s">
        <v>201</v>
      </c>
      <c r="F68" s="33" t="s">
        <v>91</v>
      </c>
      <c r="G68" s="33" t="b">
        <v>0</v>
      </c>
      <c r="H68" s="33" t="s">
        <v>91</v>
      </c>
      <c r="I68" s="33" t="s">
        <v>223</v>
      </c>
      <c r="J68" s="33" t="b">
        <v>1</v>
      </c>
      <c r="K68" s="33"/>
      <c r="L68" s="31">
        <v>1</v>
      </c>
      <c r="M68" s="31">
        <v>1</v>
      </c>
      <c r="N68" s="31">
        <v>0</v>
      </c>
      <c r="O68" s="31">
        <v>0</v>
      </c>
      <c r="P68" s="31"/>
      <c r="Q68" s="31"/>
      <c r="R68" s="31"/>
      <c r="S68" s="31"/>
      <c r="T68" s="31" t="s">
        <v>92</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171</v>
      </c>
      <c r="E69" s="31" t="b">
        <v>1</v>
      </c>
      <c r="F69" s="33" t="s">
        <v>94</v>
      </c>
      <c r="G69" s="33" t="b">
        <v>1</v>
      </c>
      <c r="H69" s="33" t="s">
        <v>91</v>
      </c>
      <c r="I69" s="33" t="s">
        <v>91</v>
      </c>
      <c r="J69" s="33" t="b">
        <v>1</v>
      </c>
      <c r="K69" s="33"/>
      <c r="L69" s="31">
        <v>1</v>
      </c>
      <c r="M69" s="31">
        <v>1</v>
      </c>
      <c r="N69" s="31">
        <v>0</v>
      </c>
      <c r="O69" s="31">
        <v>0</v>
      </c>
      <c r="P69" s="31"/>
      <c r="Q69" s="31"/>
      <c r="R69" s="31"/>
      <c r="S69" s="31"/>
      <c r="T69" s="31" t="s">
        <v>92</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173</v>
      </c>
      <c r="E70" s="31" t="b">
        <v>1</v>
      </c>
      <c r="F70" s="33" t="s">
        <v>91</v>
      </c>
      <c r="G70" s="33" t="b">
        <v>0</v>
      </c>
      <c r="H70" s="33" t="s">
        <v>280</v>
      </c>
      <c r="I70" s="33" t="s">
        <v>91</v>
      </c>
      <c r="J70" s="33" t="b">
        <v>1</v>
      </c>
      <c r="K70" s="33"/>
      <c r="L70" s="31">
        <v>1</v>
      </c>
      <c r="M70" s="31">
        <v>1</v>
      </c>
      <c r="N70" s="31">
        <v>0</v>
      </c>
      <c r="O70" s="31">
        <v>0</v>
      </c>
      <c r="P70" s="31"/>
      <c r="Q70" s="31"/>
      <c r="R70" s="31"/>
      <c r="S70" s="31"/>
      <c r="T70" s="31" t="s">
        <v>92</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174</v>
      </c>
      <c r="E71" s="31" t="s">
        <v>241</v>
      </c>
      <c r="F71" s="33" t="s">
        <v>91</v>
      </c>
      <c r="G71" s="33" t="b">
        <v>0</v>
      </c>
      <c r="H71" s="33" t="s">
        <v>91</v>
      </c>
      <c r="I71" s="33" t="s">
        <v>91</v>
      </c>
      <c r="J71" s="33" t="b">
        <v>1</v>
      </c>
      <c r="K71" s="33"/>
      <c r="L71" s="31">
        <v>1</v>
      </c>
      <c r="M71" s="31">
        <v>1</v>
      </c>
      <c r="N71" s="31">
        <v>0</v>
      </c>
      <c r="O71" s="31">
        <v>0</v>
      </c>
      <c r="P71" s="31"/>
      <c r="Q71" s="31"/>
      <c r="R71" s="31"/>
      <c r="S71" s="31"/>
      <c r="T71" s="31" t="s">
        <v>92</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175</v>
      </c>
      <c r="E72" s="31" t="b">
        <v>1</v>
      </c>
      <c r="F72" s="33" t="s">
        <v>94</v>
      </c>
      <c r="G72" s="33" t="b">
        <v>1</v>
      </c>
      <c r="H72" s="33" t="s">
        <v>91</v>
      </c>
      <c r="I72" s="33" t="s">
        <v>91</v>
      </c>
      <c r="J72" s="33" t="b">
        <v>1</v>
      </c>
      <c r="K72" s="33"/>
      <c r="L72" s="31">
        <v>1</v>
      </c>
      <c r="M72" s="31">
        <v>1</v>
      </c>
      <c r="N72" s="31">
        <v>0</v>
      </c>
      <c r="O72" s="31">
        <v>0</v>
      </c>
      <c r="P72" s="31"/>
      <c r="Q72" s="31"/>
      <c r="R72" s="31"/>
      <c r="S72" s="31"/>
      <c r="T72" s="31" t="s">
        <v>92</v>
      </c>
      <c r="U72" s="36" t="s">
        <v>597</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184</v>
      </c>
      <c r="E73" s="31" t="s">
        <v>102</v>
      </c>
      <c r="F73" s="33" t="s">
        <v>91</v>
      </c>
      <c r="G73" s="33" t="b">
        <v>0</v>
      </c>
      <c r="H73" s="33" t="s">
        <v>258</v>
      </c>
      <c r="I73" s="33" t="s">
        <v>91</v>
      </c>
      <c r="J73" s="33" t="b">
        <v>1</v>
      </c>
      <c r="K73" s="33"/>
      <c r="L73" s="31">
        <v>1</v>
      </c>
      <c r="M73" s="31">
        <v>1</v>
      </c>
      <c r="N73" s="31">
        <v>3</v>
      </c>
      <c r="O73" s="31">
        <v>0</v>
      </c>
      <c r="P73" s="31"/>
      <c r="Q73" s="31"/>
      <c r="R73" s="31"/>
      <c r="S73" s="31"/>
      <c r="T73" s="31" t="s">
        <v>92</v>
      </c>
      <c r="U73" s="36" t="s">
        <v>598</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176</v>
      </c>
      <c r="E74" s="31" t="b">
        <v>1</v>
      </c>
      <c r="F74" s="33" t="s">
        <v>91</v>
      </c>
      <c r="G74" s="33" t="b">
        <v>0</v>
      </c>
      <c r="H74" s="33" t="s">
        <v>91</v>
      </c>
      <c r="I74" s="33" t="s">
        <v>91</v>
      </c>
      <c r="J74" s="33" t="b">
        <v>1</v>
      </c>
      <c r="K74" s="33"/>
      <c r="L74" s="31">
        <v>1</v>
      </c>
      <c r="M74" s="31">
        <v>1</v>
      </c>
      <c r="N74" s="31">
        <v>0</v>
      </c>
      <c r="O74" s="31">
        <v>0</v>
      </c>
      <c r="P74" s="31"/>
      <c r="Q74" s="31"/>
      <c r="R74" s="31"/>
      <c r="S74" s="31"/>
      <c r="T74" s="31" t="s">
        <v>92</v>
      </c>
      <c r="U74" s="36" t="s">
        <v>104</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177</v>
      </c>
      <c r="E75" s="31" t="s">
        <v>240</v>
      </c>
      <c r="F75" s="33" t="str">
        <f ca="1">CHAR(9)</f>
        <v xml:space="preserve">	</v>
      </c>
      <c r="G75" s="33" t="b">
        <v>0</v>
      </c>
      <c r="H75" s="33" t="s">
        <v>91</v>
      </c>
      <c r="I75" s="33" t="s">
        <v>91</v>
      </c>
      <c r="J75" s="33" t="b">
        <v>1</v>
      </c>
      <c r="K75" s="33"/>
      <c r="L75" s="31">
        <v>1</v>
      </c>
      <c r="M75" s="31">
        <v>1</v>
      </c>
      <c r="N75" s="31">
        <v>0</v>
      </c>
      <c r="O75" s="31">
        <v>0</v>
      </c>
      <c r="P75" s="31"/>
      <c r="Q75" s="31"/>
      <c r="R75" s="31"/>
      <c r="S75" s="31"/>
      <c r="T75" s="31" t="s">
        <v>92</v>
      </c>
      <c r="U75" s="38" t="s">
        <v>101</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178</v>
      </c>
      <c r="E76" s="31" t="b">
        <v>1</v>
      </c>
      <c r="F76" s="33" t="s">
        <v>91</v>
      </c>
      <c r="G76" s="33" t="b">
        <v>0</v>
      </c>
      <c r="H76" s="33" t="s">
        <v>91</v>
      </c>
      <c r="I76" s="33" t="s">
        <v>91</v>
      </c>
      <c r="J76" s="33" t="b">
        <v>1</v>
      </c>
      <c r="K76" s="33"/>
      <c r="L76" s="31">
        <v>1</v>
      </c>
      <c r="M76" s="31">
        <v>1</v>
      </c>
      <c r="N76" s="31">
        <v>0</v>
      </c>
      <c r="O76" s="31">
        <v>0</v>
      </c>
      <c r="P76" s="31"/>
      <c r="Q76" s="31"/>
      <c r="R76" s="31"/>
      <c r="S76" s="31"/>
      <c r="T76" s="31" t="s">
        <v>92</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179</v>
      </c>
      <c r="E77" s="31" t="s">
        <v>201</v>
      </c>
      <c r="F77" s="33" t="s">
        <v>91</v>
      </c>
      <c r="G77" s="33" t="b">
        <v>0</v>
      </c>
      <c r="H77" s="33" t="s">
        <v>91</v>
      </c>
      <c r="I77" s="33" t="s">
        <v>91</v>
      </c>
      <c r="J77" s="33" t="b">
        <v>1</v>
      </c>
      <c r="K77" s="33"/>
      <c r="L77" s="31">
        <v>1</v>
      </c>
      <c r="M77" s="31">
        <v>1</v>
      </c>
      <c r="N77" s="31">
        <v>0</v>
      </c>
      <c r="O77" s="31">
        <v>0</v>
      </c>
      <c r="P77" s="31"/>
      <c r="Q77" s="31"/>
      <c r="R77" s="31"/>
      <c r="S77" s="31"/>
      <c r="T77" s="31" t="s">
        <v>92</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225</v>
      </c>
      <c r="E78" s="31" t="b" cm="1">
        <v>1</v>
      </c>
      <c r="F78" s="33" t="s">
        <v>91</v>
      </c>
      <c r="G78" s="33" t="b">
        <v>0</v>
      </c>
      <c r="H78" s="33" t="s">
        <v>263</v>
      </c>
      <c r="I78" s="33" t="s">
        <v>91</v>
      </c>
      <c r="J78" s="33" t="b">
        <v>1</v>
      </c>
      <c r="K78" s="33"/>
      <c r="L78" s="31">
        <v>1</v>
      </c>
      <c r="M78" s="31">
        <v>1</v>
      </c>
      <c r="N78" s="31">
        <v>0</v>
      </c>
      <c r="O78" s="31">
        <v>0</v>
      </c>
      <c r="P78" s="31"/>
      <c r="Q78" s="31"/>
      <c r="R78" s="31"/>
      <c r="S78" s="31"/>
      <c r="T78" s="31" t="s">
        <v>92</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225</v>
      </c>
      <c r="E79" s="31" t="b">
        <v>0</v>
      </c>
      <c r="F79" s="33" t="s">
        <v>91</v>
      </c>
      <c r="G79" s="33" t="b">
        <v>0</v>
      </c>
      <c r="H79" s="33" t="s">
        <v>91</v>
      </c>
      <c r="I79" s="33" t="s">
        <v>91</v>
      </c>
      <c r="J79" s="33" t="b">
        <v>1</v>
      </c>
      <c r="K79" s="33"/>
      <c r="L79" s="31">
        <v>1</v>
      </c>
      <c r="M79" s="31">
        <v>1</v>
      </c>
      <c r="N79" s="31">
        <v>0</v>
      </c>
      <c r="O79" s="31">
        <v>0</v>
      </c>
      <c r="P79" s="31"/>
      <c r="Q79" s="31"/>
      <c r="R79" s="31"/>
      <c r="S79" s="31"/>
      <c r="T79" s="31" t="s">
        <v>92</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225</v>
      </c>
      <c r="E80" s="31" t="s">
        <v>201</v>
      </c>
      <c r="F80" s="33" t="s">
        <v>91</v>
      </c>
      <c r="G80" s="33" t="b">
        <v>0</v>
      </c>
      <c r="H80" s="33" t="s">
        <v>91</v>
      </c>
      <c r="I80" s="33" t="s">
        <v>91</v>
      </c>
      <c r="J80" s="33" t="b">
        <v>1</v>
      </c>
      <c r="K80" s="33"/>
      <c r="L80" s="31">
        <v>1</v>
      </c>
      <c r="M80" s="31">
        <v>1</v>
      </c>
      <c r="N80" s="31">
        <v>0</v>
      </c>
      <c r="O80" s="31">
        <v>0</v>
      </c>
      <c r="P80" s="31"/>
      <c r="Q80" s="31"/>
      <c r="R80" s="31"/>
      <c r="S80" s="31"/>
      <c r="T80" s="31" t="s">
        <v>92</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225</v>
      </c>
      <c r="E81" s="31" t="s">
        <v>210</v>
      </c>
      <c r="F81" s="33" t="s">
        <v>91</v>
      </c>
      <c r="G81" s="33" t="b">
        <v>0</v>
      </c>
      <c r="H81" s="33" t="s">
        <v>263</v>
      </c>
      <c r="I81" s="33" t="s">
        <v>91</v>
      </c>
      <c r="J81" s="33" t="b">
        <v>1</v>
      </c>
      <c r="K81" s="33"/>
      <c r="L81" s="31">
        <v>1</v>
      </c>
      <c r="M81" s="31">
        <v>1</v>
      </c>
      <c r="N81" s="31">
        <v>0</v>
      </c>
      <c r="O81" s="31">
        <v>0</v>
      </c>
      <c r="P81" s="31"/>
      <c r="Q81" s="31"/>
      <c r="R81" s="31"/>
      <c r="S81" s="31"/>
      <c r="T81" s="31" t="s">
        <v>92</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225</v>
      </c>
      <c r="E82" s="31" t="s">
        <v>211</v>
      </c>
      <c r="F82" s="33" t="s">
        <v>91</v>
      </c>
      <c r="G82" s="33" t="b">
        <v>0</v>
      </c>
      <c r="H82" s="33" t="s">
        <v>91</v>
      </c>
      <c r="I82" s="33" t="s">
        <v>91</v>
      </c>
      <c r="J82" s="33" t="b">
        <v>1</v>
      </c>
      <c r="K82" s="33"/>
      <c r="L82" s="31">
        <v>1</v>
      </c>
      <c r="M82" s="31">
        <v>1</v>
      </c>
      <c r="N82" s="31">
        <v>0</v>
      </c>
      <c r="O82" s="31">
        <v>0</v>
      </c>
      <c r="P82" s="31"/>
      <c r="Q82" s="31"/>
      <c r="R82" s="31"/>
      <c r="S82" s="31"/>
      <c r="T82" s="31" t="s">
        <v>92</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225</v>
      </c>
      <c r="E83" s="31" t="s">
        <v>212</v>
      </c>
      <c r="F83" s="33" t="s">
        <v>91</v>
      </c>
      <c r="G83" s="33" t="b">
        <v>0</v>
      </c>
      <c r="H83" s="33" t="s">
        <v>91</v>
      </c>
      <c r="I83" s="33" t="s">
        <v>91</v>
      </c>
      <c r="J83" s="33" t="b">
        <v>1</v>
      </c>
      <c r="K83" s="33"/>
      <c r="L83" s="31">
        <v>1</v>
      </c>
      <c r="M83" s="31">
        <v>1</v>
      </c>
      <c r="N83" s="31">
        <v>0</v>
      </c>
      <c r="O83" s="31">
        <v>0</v>
      </c>
      <c r="P83" s="31"/>
      <c r="Q83" s="31"/>
      <c r="R83" s="31"/>
      <c r="S83" s="31"/>
      <c r="T83" s="31" t="s">
        <v>92</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225</v>
      </c>
      <c r="E84" s="31" t="s">
        <v>214</v>
      </c>
      <c r="F84" s="33" t="s">
        <v>91</v>
      </c>
      <c r="G84" s="33" t="b">
        <v>0</v>
      </c>
      <c r="H84" s="33" t="s">
        <v>91</v>
      </c>
      <c r="I84" s="33" t="s">
        <v>91</v>
      </c>
      <c r="J84" s="33" t="b">
        <v>1</v>
      </c>
      <c r="K84" s="33"/>
      <c r="L84" s="31">
        <v>1</v>
      </c>
      <c r="M84" s="31">
        <v>1</v>
      </c>
      <c r="N84" s="31">
        <v>0</v>
      </c>
      <c r="O84" s="31">
        <v>0</v>
      </c>
      <c r="P84" s="31"/>
      <c r="Q84" s="31"/>
      <c r="R84" s="31"/>
      <c r="S84" s="31"/>
      <c r="T84" s="31" t="s">
        <v>92</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225</v>
      </c>
      <c r="E85" s="31" t="s">
        <v>215</v>
      </c>
      <c r="F85" s="33" t="s">
        <v>91</v>
      </c>
      <c r="G85" s="33" t="b">
        <v>0</v>
      </c>
      <c r="H85" s="33" t="s">
        <v>263</v>
      </c>
      <c r="I85" s="33" t="s">
        <v>91</v>
      </c>
      <c r="J85" s="33" t="b">
        <v>1</v>
      </c>
      <c r="K85" s="33"/>
      <c r="L85" s="31">
        <v>1</v>
      </c>
      <c r="M85" s="31">
        <v>1</v>
      </c>
      <c r="N85" s="31">
        <v>0</v>
      </c>
      <c r="O85" s="31">
        <v>0</v>
      </c>
      <c r="P85" s="31"/>
      <c r="Q85" s="31"/>
      <c r="R85" s="31"/>
      <c r="S85" s="31"/>
      <c r="T85" s="31" t="s">
        <v>92</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225</v>
      </c>
      <c r="E86" s="31" t="s">
        <v>216</v>
      </c>
      <c r="F86" s="33" t="s">
        <v>91</v>
      </c>
      <c r="G86" s="33" t="b">
        <v>0</v>
      </c>
      <c r="H86" s="33" t="s">
        <v>91</v>
      </c>
      <c r="I86" s="33" t="s">
        <v>91</v>
      </c>
      <c r="J86" s="33" t="b">
        <v>1</v>
      </c>
      <c r="K86" s="33"/>
      <c r="L86" s="31">
        <v>1</v>
      </c>
      <c r="M86" s="31">
        <v>1</v>
      </c>
      <c r="N86" s="31">
        <v>0</v>
      </c>
      <c r="O86" s="31">
        <v>0</v>
      </c>
      <c r="P86" s="31"/>
      <c r="Q86" s="31"/>
      <c r="R86" s="31"/>
      <c r="S86" s="31"/>
      <c r="T86" s="31" t="s">
        <v>92</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225</v>
      </c>
      <c r="E87" s="31" t="s">
        <v>217</v>
      </c>
      <c r="F87" s="33" t="s">
        <v>91</v>
      </c>
      <c r="G87" s="33" t="b">
        <v>0</v>
      </c>
      <c r="H87" s="33" t="s">
        <v>91</v>
      </c>
      <c r="I87" s="33" t="s">
        <v>91</v>
      </c>
      <c r="J87" s="33" t="b">
        <v>1</v>
      </c>
      <c r="K87" s="33"/>
      <c r="L87" s="31">
        <v>1</v>
      </c>
      <c r="M87" s="31">
        <v>1</v>
      </c>
      <c r="N87" s="31">
        <v>0</v>
      </c>
      <c r="O87" s="31">
        <v>0</v>
      </c>
      <c r="P87" s="31"/>
      <c r="Q87" s="31"/>
      <c r="R87" s="31"/>
      <c r="S87" s="31"/>
      <c r="T87" s="31" t="s">
        <v>92</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225</v>
      </c>
      <c r="E88" s="31" t="s">
        <v>207</v>
      </c>
      <c r="F88" s="33" t="s">
        <v>91</v>
      </c>
      <c r="G88" s="33" t="b">
        <v>0</v>
      </c>
      <c r="H88" s="33" t="s">
        <v>91</v>
      </c>
      <c r="I88" s="33" t="s">
        <v>91</v>
      </c>
      <c r="J88" s="33" t="b">
        <v>1</v>
      </c>
      <c r="K88" s="33"/>
      <c r="L88" s="31">
        <v>1</v>
      </c>
      <c r="M88" s="31">
        <v>1</v>
      </c>
      <c r="N88" s="31">
        <v>0</v>
      </c>
      <c r="O88" s="31">
        <v>0</v>
      </c>
      <c r="P88" s="31"/>
      <c r="Q88" s="31"/>
      <c r="R88" s="31"/>
      <c r="S88" s="31"/>
      <c r="T88" s="31" t="s">
        <v>92</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225</v>
      </c>
      <c r="E89" s="31" t="s">
        <v>208</v>
      </c>
      <c r="F89" s="33" t="s">
        <v>91</v>
      </c>
      <c r="G89" s="33" t="b">
        <v>0</v>
      </c>
      <c r="H89" s="33" t="s">
        <v>91</v>
      </c>
      <c r="I89" s="33" t="s">
        <v>91</v>
      </c>
      <c r="J89" s="33" t="b">
        <v>1</v>
      </c>
      <c r="K89" s="33"/>
      <c r="L89" s="31">
        <v>1</v>
      </c>
      <c r="M89" s="31">
        <v>1</v>
      </c>
      <c r="N89" s="31">
        <v>0</v>
      </c>
      <c r="O89" s="31">
        <v>0</v>
      </c>
      <c r="P89" s="31"/>
      <c r="Q89" s="31"/>
      <c r="R89" s="31"/>
      <c r="S89" s="31"/>
      <c r="T89" s="31" t="s">
        <v>92</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188</v>
      </c>
      <c r="E90" s="31" t="s">
        <v>102</v>
      </c>
      <c r="F90" s="33"/>
      <c r="G90" s="33"/>
      <c r="H90" s="33" t="s">
        <v>280</v>
      </c>
      <c r="I90" s="33"/>
      <c r="J90" s="33" t="b">
        <v>1</v>
      </c>
      <c r="K90" s="33"/>
      <c r="L90" s="31">
        <v>1</v>
      </c>
      <c r="M90" s="31">
        <v>1</v>
      </c>
      <c r="N90" s="31">
        <v>0</v>
      </c>
      <c r="O90" s="31">
        <v>0</v>
      </c>
      <c r="P90" s="31"/>
      <c r="Q90" s="31"/>
      <c r="R90" s="43" t="s">
        <v>331</v>
      </c>
      <c r="S90" s="31"/>
      <c r="T90" s="31"/>
      <c r="U90" s="38" t="s">
        <v>332</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121</v>
      </c>
      <c r="E91" s="31" t="b">
        <v>1</v>
      </c>
      <c r="F91" s="33" t="s">
        <v>91</v>
      </c>
      <c r="G91" s="33" t="b">
        <v>0</v>
      </c>
      <c r="H91" s="33" t="s">
        <v>91</v>
      </c>
      <c r="I91" s="33" t="s">
        <v>91</v>
      </c>
      <c r="J91" s="33" t="b">
        <v>1</v>
      </c>
      <c r="K91" s="33"/>
      <c r="L91" s="31">
        <v>1</v>
      </c>
      <c r="M91" s="31">
        <v>1</v>
      </c>
      <c r="N91" s="31">
        <v>0</v>
      </c>
      <c r="O91" s="31">
        <v>0</v>
      </c>
      <c r="P91" s="31"/>
      <c r="Q91" s="31"/>
      <c r="R91" s="31"/>
      <c r="S91" s="31"/>
      <c r="T91" s="31"/>
      <c r="U91" s="38" t="s">
        <v>333</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197</v>
      </c>
      <c r="E92" s="31" t="s">
        <v>201</v>
      </c>
      <c r="F92" s="33" t="s">
        <v>91</v>
      </c>
      <c r="G92" s="33" t="b">
        <v>0</v>
      </c>
      <c r="H92" s="33" t="s">
        <v>91</v>
      </c>
      <c r="I92" s="33" t="s">
        <v>91</v>
      </c>
      <c r="J92" s="33" t="b">
        <v>1</v>
      </c>
      <c r="K92" s="33"/>
      <c r="L92" s="31">
        <v>1</v>
      </c>
      <c r="M92" s="31">
        <v>1</v>
      </c>
      <c r="N92" s="31">
        <v>2</v>
      </c>
      <c r="O92" s="31">
        <v>0</v>
      </c>
      <c r="P92" s="31"/>
      <c r="Q92" s="31"/>
      <c r="R92" s="31"/>
      <c r="S92" s="31"/>
      <c r="T92" s="31" t="s">
        <v>92</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197</v>
      </c>
      <c r="E93" s="31" t="s">
        <v>201</v>
      </c>
      <c r="F93" s="33"/>
      <c r="G93" s="33" t="b">
        <v>0</v>
      </c>
      <c r="H93" s="33"/>
      <c r="I93" s="33"/>
      <c r="J93" s="33" t="b">
        <v>1</v>
      </c>
      <c r="K93" s="33"/>
      <c r="L93" s="31">
        <v>1</v>
      </c>
      <c r="M93" s="31">
        <v>1</v>
      </c>
      <c r="N93" s="31">
        <v>0</v>
      </c>
      <c r="O93" s="31">
        <v>0</v>
      </c>
      <c r="P93" s="31"/>
      <c r="Q93" s="31"/>
      <c r="R93" s="31"/>
      <c r="S93" s="31"/>
      <c r="T93" s="31"/>
      <c r="U93" s="38" t="s">
        <v>334</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132</v>
      </c>
      <c r="E94" s="31" t="b">
        <v>1</v>
      </c>
      <c r="F94" s="33" t="s">
        <v>91</v>
      </c>
      <c r="G94" s="33" t="b">
        <v>0</v>
      </c>
      <c r="H94" s="33" t="s">
        <v>91</v>
      </c>
      <c r="I94" s="33" t="s">
        <v>91</v>
      </c>
      <c r="J94" s="33" t="b">
        <v>1</v>
      </c>
      <c r="K94" s="33"/>
      <c r="L94" s="31">
        <v>1</v>
      </c>
      <c r="M94" s="31">
        <v>1</v>
      </c>
      <c r="N94" s="31">
        <v>0</v>
      </c>
      <c r="O94" s="31">
        <v>0</v>
      </c>
      <c r="P94" s="31"/>
      <c r="Q94" s="31"/>
      <c r="R94" s="31"/>
      <c r="S94" s="31"/>
      <c r="T94" s="31" t="s">
        <v>92</v>
      </c>
      <c r="U94" s="38" t="s">
        <v>95</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226</v>
      </c>
      <c r="E95" s="31" t="b">
        <v>0</v>
      </c>
      <c r="F95" s="33" t="s">
        <v>91</v>
      </c>
      <c r="G95" s="33" t="b">
        <v>0</v>
      </c>
      <c r="H95" s="33" t="s">
        <v>91</v>
      </c>
      <c r="I95" s="33" t="s">
        <v>91</v>
      </c>
      <c r="J95" s="33" t="b">
        <v>1</v>
      </c>
      <c r="K95" s="33"/>
      <c r="L95" s="31">
        <v>3</v>
      </c>
      <c r="M95" s="31">
        <v>3</v>
      </c>
      <c r="N95" s="31">
        <v>10</v>
      </c>
      <c r="O95" s="31">
        <v>1</v>
      </c>
      <c r="P95" s="31"/>
      <c r="Q95" s="31"/>
      <c r="R95" s="31"/>
      <c r="S95" s="31"/>
      <c r="T95" s="31" t="s">
        <v>92</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226</v>
      </c>
      <c r="E96" s="31" t="b">
        <v>0</v>
      </c>
      <c r="F96" s="33" t="s">
        <v>91</v>
      </c>
      <c r="G96" s="33" t="b">
        <v>0</v>
      </c>
      <c r="H96" s="33" t="s">
        <v>91</v>
      </c>
      <c r="I96" s="33" t="s">
        <v>91</v>
      </c>
      <c r="J96" s="33" t="b">
        <v>1</v>
      </c>
      <c r="K96" s="33"/>
      <c r="L96" s="31">
        <v>6</v>
      </c>
      <c r="M96" s="31">
        <v>5</v>
      </c>
      <c r="N96" s="31">
        <v>1</v>
      </c>
      <c r="O96" s="31">
        <v>8</v>
      </c>
      <c r="P96" s="31"/>
      <c r="Q96" s="31"/>
      <c r="R96" s="31"/>
      <c r="S96" s="31"/>
      <c r="T96" s="31" t="s">
        <v>92</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226</v>
      </c>
      <c r="E97" s="31" t="b">
        <v>0</v>
      </c>
      <c r="F97" s="33" t="s">
        <v>91</v>
      </c>
      <c r="G97" s="33" t="b">
        <v>0</v>
      </c>
      <c r="H97" s="33" t="s">
        <v>91</v>
      </c>
      <c r="I97" s="33" t="s">
        <v>91</v>
      </c>
      <c r="J97" s="33" t="b">
        <v>1</v>
      </c>
      <c r="K97" s="33"/>
      <c r="L97" s="31">
        <v>8</v>
      </c>
      <c r="M97" s="31">
        <v>8</v>
      </c>
      <c r="N97" s="31">
        <v>4</v>
      </c>
      <c r="O97" s="31">
        <v>4</v>
      </c>
      <c r="P97" s="31"/>
      <c r="Q97" s="31"/>
      <c r="R97" s="31"/>
      <c r="S97" s="31"/>
      <c r="T97" s="31" t="s">
        <v>92</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227</v>
      </c>
      <c r="E98" s="31" t="b">
        <v>0</v>
      </c>
      <c r="F98" s="33" t="s">
        <v>91</v>
      </c>
      <c r="G98" s="33" t="b">
        <v>0</v>
      </c>
      <c r="H98" s="33" t="s">
        <v>91</v>
      </c>
      <c r="I98" s="33" t="s">
        <v>223</v>
      </c>
      <c r="J98" s="33" t="b">
        <v>1</v>
      </c>
      <c r="K98" s="33"/>
      <c r="L98" s="31">
        <v>3</v>
      </c>
      <c r="M98" s="31">
        <v>3</v>
      </c>
      <c r="N98" s="31">
        <v>10</v>
      </c>
      <c r="O98" s="31">
        <v>1</v>
      </c>
      <c r="P98" s="31"/>
      <c r="Q98" s="31"/>
      <c r="R98" s="31"/>
      <c r="S98" s="31"/>
      <c r="T98" s="31" t="s">
        <v>92</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227</v>
      </c>
      <c r="E99" s="31" t="b">
        <v>0</v>
      </c>
      <c r="F99" s="33" t="s">
        <v>91</v>
      </c>
      <c r="G99" s="33" t="b">
        <v>0</v>
      </c>
      <c r="H99" s="33" t="s">
        <v>91</v>
      </c>
      <c r="I99" s="33" t="s">
        <v>223</v>
      </c>
      <c r="J99" s="33" t="b">
        <v>1</v>
      </c>
      <c r="K99" s="33"/>
      <c r="L99" s="31">
        <v>6</v>
      </c>
      <c r="M99" s="31">
        <v>5</v>
      </c>
      <c r="N99" s="31">
        <v>1</v>
      </c>
      <c r="O99" s="31">
        <v>8</v>
      </c>
      <c r="P99" s="31"/>
      <c r="Q99" s="31"/>
      <c r="R99" s="31"/>
      <c r="S99" s="31"/>
      <c r="T99" s="31" t="s">
        <v>92</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227</v>
      </c>
      <c r="E100" s="31" t="b">
        <v>0</v>
      </c>
      <c r="F100" s="33" t="s">
        <v>91</v>
      </c>
      <c r="G100" s="33" t="b">
        <v>0</v>
      </c>
      <c r="H100" s="33" t="s">
        <v>91</v>
      </c>
      <c r="I100" s="33" t="s">
        <v>223</v>
      </c>
      <c r="J100" s="33" t="b">
        <v>1</v>
      </c>
      <c r="K100" s="33"/>
      <c r="L100" s="31">
        <v>8</v>
      </c>
      <c r="M100" s="31">
        <v>8</v>
      </c>
      <c r="N100" s="31">
        <v>4</v>
      </c>
      <c r="O100" s="31">
        <v>4</v>
      </c>
      <c r="P100" s="31"/>
      <c r="Q100" s="31"/>
      <c r="R100" s="31"/>
      <c r="S100" s="31"/>
      <c r="T100" s="31" t="s">
        <v>92</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230</v>
      </c>
      <c r="E101" s="31" t="b">
        <v>1</v>
      </c>
      <c r="F101" s="33" t="s">
        <v>91</v>
      </c>
      <c r="G101" s="33" t="b">
        <v>0</v>
      </c>
      <c r="H101" s="33" t="s">
        <v>91</v>
      </c>
      <c r="I101" s="33" t="s">
        <v>91</v>
      </c>
      <c r="J101" s="33" t="b">
        <v>1</v>
      </c>
      <c r="K101" s="33"/>
      <c r="L101" s="31">
        <v>1</v>
      </c>
      <c r="M101" s="31">
        <v>1</v>
      </c>
      <c r="N101" s="31">
        <v>0</v>
      </c>
      <c r="O101" s="31">
        <v>0</v>
      </c>
      <c r="P101" s="31"/>
      <c r="Q101" s="31"/>
      <c r="R101" s="31"/>
      <c r="S101" s="31"/>
      <c r="T101" s="31" t="s">
        <v>92</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232</v>
      </c>
      <c r="E102" s="31" t="b">
        <v>1</v>
      </c>
      <c r="F102" s="33" t="s">
        <v>231</v>
      </c>
      <c r="G102" s="33" t="b">
        <v>0</v>
      </c>
      <c r="H102" s="33" t="s">
        <v>91</v>
      </c>
      <c r="I102" s="33" t="s">
        <v>91</v>
      </c>
      <c r="J102" s="33" t="b">
        <v>1</v>
      </c>
      <c r="K102" s="33"/>
      <c r="L102" s="31">
        <v>1</v>
      </c>
      <c r="M102" s="31">
        <v>1</v>
      </c>
      <c r="N102" s="31">
        <v>0</v>
      </c>
      <c r="O102" s="31">
        <v>0</v>
      </c>
      <c r="P102" s="31"/>
      <c r="Q102" s="31"/>
      <c r="R102" s="31"/>
      <c r="S102" s="31"/>
      <c r="T102" s="31" t="s">
        <v>92</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233</v>
      </c>
      <c r="E103" s="31" t="b">
        <v>1</v>
      </c>
      <c r="F103" s="33" t="s">
        <v>234</v>
      </c>
      <c r="G103" s="33" t="b">
        <v>1</v>
      </c>
      <c r="H103" s="33" t="s">
        <v>91</v>
      </c>
      <c r="I103" s="33" t="s">
        <v>91</v>
      </c>
      <c r="J103" s="33" t="b">
        <v>1</v>
      </c>
      <c r="K103" s="33"/>
      <c r="L103" s="31">
        <v>1</v>
      </c>
      <c r="M103" s="31">
        <v>1</v>
      </c>
      <c r="N103" s="31">
        <v>0</v>
      </c>
      <c r="O103" s="31">
        <v>0</v>
      </c>
      <c r="P103" s="31"/>
      <c r="Q103" s="31"/>
      <c r="R103" s="31"/>
      <c r="S103" s="31"/>
      <c r="T103" s="31" t="s">
        <v>92</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106</v>
      </c>
      <c r="E104" s="31" t="b">
        <v>0</v>
      </c>
      <c r="F104" s="33" t="s">
        <v>91</v>
      </c>
      <c r="G104" s="33" t="b">
        <v>0</v>
      </c>
      <c r="H104" s="33" t="s">
        <v>91</v>
      </c>
      <c r="I104" s="33" t="s">
        <v>91</v>
      </c>
      <c r="J104" s="33" t="b">
        <v>1</v>
      </c>
      <c r="K104" s="33"/>
      <c r="L104" s="31">
        <v>1</v>
      </c>
      <c r="M104" s="31">
        <v>1</v>
      </c>
      <c r="N104" s="31">
        <v>0</v>
      </c>
      <c r="O104" s="31">
        <v>0</v>
      </c>
      <c r="P104" s="31"/>
      <c r="Q104" s="31"/>
      <c r="R104" s="31"/>
      <c r="S104" s="31"/>
      <c r="T104" s="31" t="s">
        <v>92</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195</v>
      </c>
      <c r="E105" s="31" t="b">
        <v>1</v>
      </c>
      <c r="F105" s="33" t="s">
        <v>91</v>
      </c>
      <c r="G105" s="33" t="b">
        <v>0</v>
      </c>
      <c r="H105" s="33" t="s">
        <v>91</v>
      </c>
      <c r="I105" s="33" t="s">
        <v>91</v>
      </c>
      <c r="J105" s="33" t="b">
        <v>1</v>
      </c>
      <c r="K105" s="33"/>
      <c r="L105" s="31">
        <v>1</v>
      </c>
      <c r="M105" s="31">
        <v>1</v>
      </c>
      <c r="N105" s="31">
        <v>1</v>
      </c>
      <c r="O105" s="31">
        <v>0</v>
      </c>
      <c r="P105" s="31"/>
      <c r="Q105" s="31"/>
      <c r="R105" s="31"/>
      <c r="S105" s="31"/>
      <c r="T105" s="31" t="s">
        <v>92</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199</v>
      </c>
      <c r="E106" s="31" t="s">
        <v>201</v>
      </c>
      <c r="F106" s="33" t="s">
        <v>91</v>
      </c>
      <c r="G106" s="33" t="b">
        <v>0</v>
      </c>
      <c r="H106" s="33" t="s">
        <v>91</v>
      </c>
      <c r="I106" s="33" t="s">
        <v>91</v>
      </c>
      <c r="J106" s="33" t="b">
        <v>1</v>
      </c>
      <c r="K106" s="33"/>
      <c r="L106" s="31">
        <v>1</v>
      </c>
      <c r="M106" s="31">
        <v>1</v>
      </c>
      <c r="N106" s="31">
        <v>0</v>
      </c>
      <c r="O106" s="31">
        <v>0</v>
      </c>
      <c r="P106" s="31"/>
      <c r="Q106" s="31"/>
      <c r="R106" s="31"/>
      <c r="S106" s="31"/>
      <c r="T106" s="31" t="s">
        <v>92</v>
      </c>
      <c r="U106" s="36" t="s">
        <v>326</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193</v>
      </c>
      <c r="E107" s="31" t="b">
        <v>1</v>
      </c>
      <c r="F107" s="33" t="s">
        <v>94</v>
      </c>
      <c r="G107" s="33" t="b">
        <v>1</v>
      </c>
      <c r="H107" s="33" t="s">
        <v>91</v>
      </c>
      <c r="I107" s="33" t="s">
        <v>91</v>
      </c>
      <c r="J107" s="33" t="b">
        <v>1</v>
      </c>
      <c r="K107" s="33"/>
      <c r="L107" s="31">
        <v>1</v>
      </c>
      <c r="M107" s="31">
        <v>1</v>
      </c>
      <c r="N107" s="31">
        <v>3</v>
      </c>
      <c r="O107" s="31">
        <v>0</v>
      </c>
      <c r="P107" s="31"/>
      <c r="Q107" s="31"/>
      <c r="R107" s="31"/>
      <c r="S107" s="31"/>
      <c r="T107" s="31" t="s">
        <v>92</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189</v>
      </c>
      <c r="E108" s="31" t="b">
        <v>1</v>
      </c>
      <c r="F108" s="33" t="s">
        <v>91</v>
      </c>
      <c r="G108" s="33" t="b">
        <v>0</v>
      </c>
      <c r="H108" s="33" t="s">
        <v>263</v>
      </c>
      <c r="I108" s="33" t="s">
        <v>91</v>
      </c>
      <c r="J108" s="33" t="b">
        <v>1</v>
      </c>
      <c r="K108" s="33"/>
      <c r="L108" s="31">
        <v>1</v>
      </c>
      <c r="M108" s="31">
        <v>1</v>
      </c>
      <c r="N108" s="31">
        <v>2</v>
      </c>
      <c r="O108" s="31">
        <v>0</v>
      </c>
      <c r="P108" s="31"/>
      <c r="Q108" s="31"/>
      <c r="R108" s="31"/>
      <c r="S108" s="31"/>
      <c r="T108" s="31" t="s">
        <v>92</v>
      </c>
      <c r="U108" s="38" t="s">
        <v>327</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259</v>
      </c>
      <c r="E109" s="31" t="s">
        <v>210</v>
      </c>
      <c r="F109" s="33" t="s">
        <v>93</v>
      </c>
      <c r="G109" s="33" t="b">
        <v>0</v>
      </c>
      <c r="H109" s="33" t="s">
        <v>258</v>
      </c>
      <c r="I109" s="33"/>
      <c r="J109" s="33" t="b">
        <v>1</v>
      </c>
      <c r="K109" s="33"/>
      <c r="L109" s="31">
        <v>1</v>
      </c>
      <c r="M109" s="31">
        <v>1</v>
      </c>
      <c r="N109" s="31">
        <v>0</v>
      </c>
      <c r="O109" s="31">
        <v>0</v>
      </c>
      <c r="P109" s="31"/>
      <c r="Q109" s="31"/>
      <c r="R109" s="31"/>
      <c r="S109" s="31"/>
      <c r="T109" s="31" t="s">
        <v>92</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260</v>
      </c>
      <c r="E110" s="31" t="s">
        <v>210</v>
      </c>
      <c r="F110" s="33" t="s">
        <v>93</v>
      </c>
      <c r="G110" s="33" t="b">
        <v>0</v>
      </c>
      <c r="H110" s="33" t="s">
        <v>261</v>
      </c>
      <c r="I110" s="33" t="s">
        <v>91</v>
      </c>
      <c r="J110" s="33" t="b">
        <v>1</v>
      </c>
      <c r="K110" s="33"/>
      <c r="L110" s="31">
        <v>1</v>
      </c>
      <c r="M110" s="31">
        <v>1</v>
      </c>
      <c r="N110" s="31">
        <v>0</v>
      </c>
      <c r="O110" s="31">
        <v>0</v>
      </c>
      <c r="P110" s="31"/>
      <c r="Q110" s="31"/>
      <c r="R110" s="31"/>
      <c r="S110" s="31"/>
      <c r="T110" s="31" t="s">
        <v>92</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262</v>
      </c>
      <c r="E111" s="31" t="s">
        <v>210</v>
      </c>
      <c r="F111" s="33" t="s">
        <v>93</v>
      </c>
      <c r="G111" s="33" t="b">
        <v>0</v>
      </c>
      <c r="H111" s="33" t="s">
        <v>263</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180</v>
      </c>
      <c r="E112" s="31" t="s">
        <v>201</v>
      </c>
      <c r="F112" s="33" t="s">
        <v>91</v>
      </c>
      <c r="G112" s="33" t="b">
        <v>0</v>
      </c>
      <c r="H112" s="33" t="s">
        <v>91</v>
      </c>
      <c r="I112" s="33" t="s">
        <v>91</v>
      </c>
      <c r="J112" s="33" t="b">
        <v>1</v>
      </c>
      <c r="K112" s="33"/>
      <c r="L112" s="31">
        <v>1</v>
      </c>
      <c r="M112" s="31">
        <v>1</v>
      </c>
      <c r="N112" s="31">
        <v>10</v>
      </c>
      <c r="O112" s="31">
        <v>0</v>
      </c>
      <c r="P112" s="31"/>
      <c r="Q112" s="31"/>
      <c r="R112" s="31"/>
      <c r="S112" s="31"/>
      <c r="T112" s="31" t="s">
        <v>92</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279</v>
      </c>
      <c r="E113" s="31" t="s">
        <v>210</v>
      </c>
      <c r="F113" s="33"/>
      <c r="G113" s="33" t="b">
        <v>0</v>
      </c>
      <c r="H113" s="33" t="s">
        <v>280</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279</v>
      </c>
      <c r="E114" s="31" t="s">
        <v>210</v>
      </c>
      <c r="F114" s="33" t="s">
        <v>93</v>
      </c>
      <c r="G114" s="33" t="b">
        <v>0</v>
      </c>
      <c r="H114" s="33" t="s">
        <v>320</v>
      </c>
      <c r="I114" s="33"/>
      <c r="J114" s="33" t="b">
        <v>1</v>
      </c>
      <c r="K114" s="33"/>
      <c r="L114" s="31">
        <v>2</v>
      </c>
      <c r="M114" s="31">
        <v>1</v>
      </c>
      <c r="N114" s="31">
        <v>0</v>
      </c>
      <c r="O114" s="31">
        <v>1</v>
      </c>
      <c r="P114" s="31"/>
      <c r="Q114" s="31"/>
      <c r="R114" s="31"/>
      <c r="S114" s="31"/>
      <c r="T114" s="31" t="s">
        <v>92</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278</v>
      </c>
      <c r="E115" s="31" t="s">
        <v>210</v>
      </c>
      <c r="F115" s="33" t="s">
        <v>93</v>
      </c>
      <c r="G115" s="33" t="b">
        <v>0</v>
      </c>
      <c r="H115" s="33" t="s">
        <v>280</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 ca="1">SUBSTITUTE(D114,"ISO8601",Tests[[#This Row],[DateFormat]])</f>
        <v>test_good_Y-M-D.csv</v>
      </c>
      <c r="E116" s="31" t="s">
        <v>210</v>
      </c>
      <c r="F116" s="33" t="s">
        <v>93</v>
      </c>
      <c r="G116" s="33" t="b">
        <v>0</v>
      </c>
      <c r="H116" s="33" t="s">
        <v>263</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 ca="1">SUBSTITUTE(D115,"ISO8601",Tests[[#This Row],[DateFormat]])</f>
        <v>test_bad_Y-M-D.csv</v>
      </c>
      <c r="E117" s="31" t="s">
        <v>210</v>
      </c>
      <c r="F117" s="33" t="s">
        <v>93</v>
      </c>
      <c r="G117" s="33" t="b">
        <v>0</v>
      </c>
      <c r="H117" s="33" t="s">
        <v>263</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 ca="1">SUBSTITUTE(D114,"ISO8601",Tests[[#This Row],[DateFormat]])</f>
        <v>test_good_D-M-Y.csv</v>
      </c>
      <c r="E118" s="31" t="s">
        <v>210</v>
      </c>
      <c r="F118" s="33" t="s">
        <v>93</v>
      </c>
      <c r="G118" s="33" t="b">
        <v>0</v>
      </c>
      <c r="H118" s="33" t="s">
        <v>258</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 ca="1">SUBSTITUTE(D115,"ISO8601",Tests[[#This Row],[DateFormat]])</f>
        <v>test_bad_D-M-Y.csv</v>
      </c>
      <c r="E119" s="31" t="s">
        <v>210</v>
      </c>
      <c r="F119" s="33" t="s">
        <v>93</v>
      </c>
      <c r="G119" s="33" t="b">
        <v>0</v>
      </c>
      <c r="H119" s="33" t="s">
        <v>258</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 ca="1">SUBSTITUTE(D114,"ISO8601",Tests[[#This Row],[DateFormat]])</f>
        <v>test_good_M-D-Y.csv</v>
      </c>
      <c r="E120" s="31" t="s">
        <v>210</v>
      </c>
      <c r="F120" s="33" t="s">
        <v>93</v>
      </c>
      <c r="G120" s="33" t="b">
        <v>0</v>
      </c>
      <c r="H120" s="33" t="s">
        <v>261</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 ca="1">SUBSTITUTE(D115,"ISO8601",Tests[[#This Row],[DateFormat]])</f>
        <v>test_bad_M-D-Y.csv</v>
      </c>
      <c r="E121" s="31" t="s">
        <v>210</v>
      </c>
      <c r="F121" s="33" t="s">
        <v>93</v>
      </c>
      <c r="G121" s="33" t="b">
        <v>0</v>
      </c>
      <c r="H121" s="33" t="s">
        <v>261</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172</v>
      </c>
      <c r="E122" s="31" t="b">
        <v>1</v>
      </c>
      <c r="F122" s="33" t="s">
        <v>91</v>
      </c>
      <c r="G122" s="33" t="b">
        <v>0</v>
      </c>
      <c r="H122" s="33" t="s">
        <v>301</v>
      </c>
      <c r="I122" s="33" t="s">
        <v>91</v>
      </c>
      <c r="J122" s="33" t="b">
        <v>1</v>
      </c>
      <c r="K122" s="33"/>
      <c r="L122" s="31">
        <v>1</v>
      </c>
      <c r="M122" s="31">
        <v>1</v>
      </c>
      <c r="N122" s="31">
        <v>0</v>
      </c>
      <c r="O122" s="31">
        <v>0</v>
      </c>
      <c r="P122" s="31"/>
      <c r="Q122" s="31"/>
      <c r="R122" s="31"/>
      <c r="S122" s="31"/>
      <c r="T122" s="31" t="s">
        <v>92</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127</v>
      </c>
      <c r="E123" s="31" t="b">
        <v>1</v>
      </c>
      <c r="F123" s="33" t="s">
        <v>91</v>
      </c>
      <c r="G123" s="33" t="b">
        <v>0</v>
      </c>
      <c r="H123" s="33" t="s">
        <v>91</v>
      </c>
      <c r="I123" s="33" t="s">
        <v>91</v>
      </c>
      <c r="J123" s="33" t="b">
        <v>1</v>
      </c>
      <c r="K123" s="33"/>
      <c r="L123" s="31">
        <v>1</v>
      </c>
      <c r="M123" s="31">
        <v>1</v>
      </c>
      <c r="N123" s="31">
        <v>0</v>
      </c>
      <c r="O123" s="31">
        <v>0</v>
      </c>
      <c r="P123" s="31"/>
      <c r="Q123" s="31"/>
      <c r="R123" s="31"/>
      <c r="S123" s="31"/>
      <c r="T123" s="31" t="s">
        <v>92</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161</v>
      </c>
      <c r="E124" s="31" t="b">
        <v>1</v>
      </c>
      <c r="F124" s="33" t="s">
        <v>93</v>
      </c>
      <c r="G124" s="33" t="b">
        <v>0</v>
      </c>
      <c r="H124" s="33" t="s">
        <v>263</v>
      </c>
      <c r="I124" s="33" t="s">
        <v>91</v>
      </c>
      <c r="J124" s="33" t="b">
        <v>1</v>
      </c>
      <c r="K124" s="33"/>
      <c r="L124" s="31">
        <v>1</v>
      </c>
      <c r="M124" s="31">
        <v>1</v>
      </c>
      <c r="N124" s="31">
        <v>0</v>
      </c>
      <c r="O124" s="31">
        <v>0</v>
      </c>
      <c r="P124" s="31"/>
      <c r="Q124" s="31"/>
      <c r="R124" s="31"/>
      <c r="S124" s="31"/>
      <c r="T124" s="31" t="s">
        <v>92</v>
      </c>
      <c r="U124" s="36" t="s">
        <v>599</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111</v>
      </c>
      <c r="E125" s="31" t="b">
        <v>1</v>
      </c>
      <c r="F125" s="33" t="s">
        <v>91</v>
      </c>
      <c r="G125" s="33" t="b">
        <v>0</v>
      </c>
      <c r="H125" s="33" t="s">
        <v>91</v>
      </c>
      <c r="I125" s="33" t="s">
        <v>91</v>
      </c>
      <c r="J125" s="33" t="b">
        <v>1</v>
      </c>
      <c r="K125" s="33"/>
      <c r="L125" s="31">
        <v>1</v>
      </c>
      <c r="M125" s="31">
        <v>1</v>
      </c>
      <c r="N125" s="31">
        <v>0</v>
      </c>
      <c r="O125" s="31">
        <v>0</v>
      </c>
      <c r="P125" s="31"/>
      <c r="Q125" s="31"/>
      <c r="R125" s="31" t="s">
        <v>277</v>
      </c>
      <c r="S125" s="31"/>
      <c r="T125" s="31" t="s">
        <v>92</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133</v>
      </c>
      <c r="E126" s="31" t="b">
        <v>1</v>
      </c>
      <c r="F126" s="33" t="s">
        <v>91</v>
      </c>
      <c r="G126" s="33" t="b">
        <v>0</v>
      </c>
      <c r="H126" s="33" t="s">
        <v>91</v>
      </c>
      <c r="I126" s="33" t="s">
        <v>91</v>
      </c>
      <c r="J126" s="33" t="b">
        <v>1</v>
      </c>
      <c r="K126" s="33"/>
      <c r="L126" s="31">
        <v>1</v>
      </c>
      <c r="M126" s="31">
        <v>1</v>
      </c>
      <c r="N126" s="31">
        <v>0</v>
      </c>
      <c r="O126" s="31">
        <v>0</v>
      </c>
      <c r="P126" s="31"/>
      <c r="Q126" s="31"/>
      <c r="R126" s="31" t="s">
        <v>302</v>
      </c>
      <c r="S126" s="31"/>
      <c r="T126" s="31" t="s">
        <v>92</v>
      </c>
      <c r="U126" s="38" t="s">
        <v>96</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108</v>
      </c>
      <c r="E127" s="31" t="b">
        <v>1</v>
      </c>
      <c r="F127" s="33" t="s">
        <v>91</v>
      </c>
      <c r="G127" s="33" t="b">
        <v>0</v>
      </c>
      <c r="H127" s="33" t="s">
        <v>91</v>
      </c>
      <c r="I127" s="33" t="s">
        <v>91</v>
      </c>
      <c r="J127" s="33" t="b">
        <v>1</v>
      </c>
      <c r="K127" s="33"/>
      <c r="L127" s="31">
        <v>1</v>
      </c>
      <c r="M127" s="31">
        <v>1</v>
      </c>
      <c r="N127" s="31">
        <v>0</v>
      </c>
      <c r="O127" s="31">
        <v>0</v>
      </c>
      <c r="P127" s="31"/>
      <c r="Q127" s="31"/>
      <c r="R127" s="31"/>
      <c r="S127" s="31"/>
      <c r="T127" s="31" t="s">
        <v>92</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112</v>
      </c>
      <c r="E128" s="31" t="b">
        <v>1</v>
      </c>
      <c r="F128" s="33" t="s">
        <v>91</v>
      </c>
      <c r="G128" s="33" t="b">
        <v>0</v>
      </c>
      <c r="H128" s="33" t="s">
        <v>91</v>
      </c>
      <c r="I128" s="33" t="s">
        <v>91</v>
      </c>
      <c r="J128" s="33" t="b">
        <v>1</v>
      </c>
      <c r="K128" s="33"/>
      <c r="L128" s="31">
        <v>1</v>
      </c>
      <c r="M128" s="31">
        <v>1</v>
      </c>
      <c r="N128" s="31">
        <v>0</v>
      </c>
      <c r="O128" s="31">
        <v>0</v>
      </c>
      <c r="P128" s="31"/>
      <c r="Q128" s="31"/>
      <c r="R128" s="31" t="s">
        <v>303</v>
      </c>
      <c r="S128" s="31"/>
      <c r="T128" s="31" t="s">
        <v>92</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128</v>
      </c>
      <c r="E129" s="31" t="b">
        <v>1</v>
      </c>
      <c r="F129" s="33" t="s">
        <v>91</v>
      </c>
      <c r="G129" s="33" t="b">
        <v>0</v>
      </c>
      <c r="H129" s="33" t="s">
        <v>91</v>
      </c>
      <c r="I129" s="33" t="s">
        <v>91</v>
      </c>
      <c r="J129" s="33" t="b">
        <v>1</v>
      </c>
      <c r="K129" s="33"/>
      <c r="L129" s="31">
        <v>1</v>
      </c>
      <c r="M129" s="31">
        <v>1</v>
      </c>
      <c r="N129" s="31">
        <v>0</v>
      </c>
      <c r="O129" s="31">
        <v>0</v>
      </c>
      <c r="P129" s="31"/>
      <c r="Q129" s="31"/>
      <c r="R129" s="31"/>
      <c r="S129" s="31"/>
      <c r="T129" s="31" t="s">
        <v>92</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131</v>
      </c>
      <c r="E130" s="31" t="b">
        <v>1</v>
      </c>
      <c r="F130" s="33" t="s">
        <v>91</v>
      </c>
      <c r="G130" s="33" t="b">
        <v>0</v>
      </c>
      <c r="H130" s="33" t="s">
        <v>91</v>
      </c>
      <c r="I130" s="33" t="s">
        <v>91</v>
      </c>
      <c r="J130" s="33" t="b">
        <v>1</v>
      </c>
      <c r="K130" s="33"/>
      <c r="L130" s="31">
        <v>1</v>
      </c>
      <c r="M130" s="31">
        <v>1</v>
      </c>
      <c r="N130" s="31">
        <v>0</v>
      </c>
      <c r="O130" s="31">
        <v>0</v>
      </c>
      <c r="P130" s="31"/>
      <c r="Q130" s="31"/>
      <c r="R130" s="31"/>
      <c r="S130" s="31"/>
      <c r="T130" s="31" t="s">
        <v>92</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181</v>
      </c>
      <c r="E131" s="31" t="b">
        <v>1</v>
      </c>
      <c r="F131" s="33" t="s">
        <v>91</v>
      </c>
      <c r="G131" s="33" t="b">
        <v>0</v>
      </c>
      <c r="H131" s="33" t="s">
        <v>280</v>
      </c>
      <c r="I131" s="33" t="s">
        <v>91</v>
      </c>
      <c r="J131" s="33" t="b">
        <v>1</v>
      </c>
      <c r="K131" s="33"/>
      <c r="L131" s="31">
        <v>1</v>
      </c>
      <c r="M131" s="31">
        <v>1</v>
      </c>
      <c r="N131" s="31">
        <v>20</v>
      </c>
      <c r="O131" s="31">
        <v>0</v>
      </c>
      <c r="P131" s="31"/>
      <c r="Q131" s="31"/>
      <c r="R131" s="31"/>
      <c r="S131" s="31"/>
      <c r="T131" s="31" t="s">
        <v>92</v>
      </c>
      <c r="U131" s="36" t="s">
        <v>328</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185</v>
      </c>
      <c r="E132" s="31" t="b">
        <v>0</v>
      </c>
      <c r="F132" s="33" t="s">
        <v>91</v>
      </c>
      <c r="G132" s="33" t="b">
        <v>0</v>
      </c>
      <c r="H132" s="33" t="s">
        <v>91</v>
      </c>
      <c r="I132" s="33" t="s">
        <v>91</v>
      </c>
      <c r="J132" s="33" t="b">
        <v>1</v>
      </c>
      <c r="K132" s="33"/>
      <c r="L132" s="31">
        <v>5112</v>
      </c>
      <c r="M132" s="31">
        <v>1</v>
      </c>
      <c r="N132" s="31">
        <v>3</v>
      </c>
      <c r="O132" s="31">
        <v>0</v>
      </c>
      <c r="P132" s="31"/>
      <c r="Q132" s="31"/>
      <c r="R132" s="31"/>
      <c r="S132" s="31"/>
      <c r="T132" s="31" t="s">
        <v>92</v>
      </c>
      <c r="U132" s="36" t="s">
        <v>329</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186</v>
      </c>
      <c r="E133" s="31" t="b">
        <v>1</v>
      </c>
      <c r="F133" s="33" t="s">
        <v>91</v>
      </c>
      <c r="G133" s="33" t="b">
        <v>0</v>
      </c>
      <c r="H133" s="33" t="s">
        <v>91</v>
      </c>
      <c r="I133" s="33" t="s">
        <v>91</v>
      </c>
      <c r="J133" s="33" t="b">
        <v>1</v>
      </c>
      <c r="K133" s="33"/>
      <c r="L133" s="31">
        <v>1</v>
      </c>
      <c r="M133" s="31">
        <v>1</v>
      </c>
      <c r="N133" s="31">
        <v>0</v>
      </c>
      <c r="O133" s="31">
        <v>0</v>
      </c>
      <c r="P133" s="31"/>
      <c r="Q133" s="31"/>
      <c r="R133" s="31"/>
      <c r="S133" s="31"/>
      <c r="T133" s="31" t="s">
        <v>92</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182</v>
      </c>
      <c r="E134" s="31" t="b">
        <v>1</v>
      </c>
      <c r="F134" s="33" t="s">
        <v>91</v>
      </c>
      <c r="G134" s="33" t="b">
        <v>0</v>
      </c>
      <c r="H134" s="33" t="s">
        <v>91</v>
      </c>
      <c r="I134" s="33" t="s">
        <v>91</v>
      </c>
      <c r="J134" s="33" t="b">
        <v>1</v>
      </c>
      <c r="K134" s="33"/>
      <c r="L134" s="31">
        <v>1</v>
      </c>
      <c r="M134" s="31">
        <v>1</v>
      </c>
      <c r="N134" s="31">
        <v>0</v>
      </c>
      <c r="O134" s="31">
        <v>0</v>
      </c>
      <c r="P134" s="31"/>
      <c r="Q134" s="31"/>
      <c r="R134" s="31"/>
      <c r="S134" s="31"/>
      <c r="T134" s="31" t="s">
        <v>92</v>
      </c>
      <c r="U134" s="38" t="s">
        <v>330</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187</v>
      </c>
      <c r="E135" s="31" t="b">
        <v>1</v>
      </c>
      <c r="F135" s="33" t="s">
        <v>91</v>
      </c>
      <c r="G135" s="33" t="b">
        <v>0</v>
      </c>
      <c r="H135" s="33" t="s">
        <v>301</v>
      </c>
      <c r="I135" s="33" t="s">
        <v>91</v>
      </c>
      <c r="J135" s="33" t="b">
        <v>1</v>
      </c>
      <c r="K135" s="33"/>
      <c r="L135" s="31">
        <v>1</v>
      </c>
      <c r="M135" s="31">
        <v>1</v>
      </c>
      <c r="N135" s="31">
        <v>20</v>
      </c>
      <c r="O135" s="31">
        <v>0</v>
      </c>
      <c r="P135" s="31"/>
      <c r="Q135" s="31"/>
      <c r="R135" s="31"/>
      <c r="S135" s="31"/>
      <c r="T135" s="31" t="s">
        <v>92</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191</v>
      </c>
      <c r="E136" s="31" t="b">
        <v>1</v>
      </c>
      <c r="F136" s="33" t="s">
        <v>91</v>
      </c>
      <c r="G136" s="33" t="b">
        <v>0</v>
      </c>
      <c r="H136" s="33" t="s">
        <v>91</v>
      </c>
      <c r="I136" s="33" t="s">
        <v>91</v>
      </c>
      <c r="J136" s="33" t="b">
        <v>1</v>
      </c>
      <c r="K136" s="33"/>
      <c r="L136" s="31">
        <v>1</v>
      </c>
      <c r="M136" s="31">
        <v>1</v>
      </c>
      <c r="N136" s="31">
        <v>0</v>
      </c>
      <c r="O136" s="31">
        <v>0</v>
      </c>
      <c r="P136" s="31"/>
      <c r="Q136" s="31"/>
      <c r="R136" s="31"/>
      <c r="S136" s="31"/>
      <c r="T136" s="31" t="s">
        <v>92</v>
      </c>
      <c r="U136" s="36" t="s">
        <v>200</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196</v>
      </c>
      <c r="E137" s="31" t="b">
        <v>1</v>
      </c>
      <c r="F137" s="33" t="s">
        <v>91</v>
      </c>
      <c r="G137" s="33" t="b">
        <v>0</v>
      </c>
      <c r="H137" s="33" t="s">
        <v>301</v>
      </c>
      <c r="I137" s="33" t="s">
        <v>91</v>
      </c>
      <c r="J137" s="33" t="b">
        <v>1</v>
      </c>
      <c r="K137" s="33"/>
      <c r="L137" s="31">
        <v>7580</v>
      </c>
      <c r="M137" s="31">
        <v>1</v>
      </c>
      <c r="N137" s="31">
        <v>0</v>
      </c>
      <c r="O137" s="31">
        <v>0</v>
      </c>
      <c r="P137" s="31"/>
      <c r="Q137" s="31"/>
      <c r="R137" s="31"/>
      <c r="S137" s="31"/>
      <c r="T137" s="31" t="s">
        <v>92</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305</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308</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309</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309</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198</v>
      </c>
      <c r="E142" s="31" t="s">
        <v>201</v>
      </c>
      <c r="F142" s="33" t="s">
        <v>91</v>
      </c>
      <c r="G142" s="33" t="b">
        <v>0</v>
      </c>
      <c r="H142" s="33" t="s">
        <v>91</v>
      </c>
      <c r="I142" s="33" t="s">
        <v>91</v>
      </c>
      <c r="J142" s="33" t="b">
        <v>1</v>
      </c>
      <c r="K142" s="33"/>
      <c r="L142" s="31">
        <v>1</v>
      </c>
      <c r="M142" s="31">
        <v>1</v>
      </c>
      <c r="N142" s="31">
        <v>0</v>
      </c>
      <c r="O142" s="31">
        <v>0</v>
      </c>
      <c r="P142" s="31"/>
      <c r="Q142" s="31"/>
      <c r="R142" s="31"/>
      <c r="S142" s="31"/>
      <c r="T142" s="31" t="s">
        <v>92</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192</v>
      </c>
      <c r="E143" s="31" t="b">
        <v>1</v>
      </c>
      <c r="F143" s="33" t="s">
        <v>91</v>
      </c>
      <c r="G143" s="33" t="b">
        <v>0</v>
      </c>
      <c r="H143" s="33" t="s">
        <v>280</v>
      </c>
      <c r="I143" s="33" t="s">
        <v>91</v>
      </c>
      <c r="J143" s="33" t="b">
        <v>1</v>
      </c>
      <c r="K143" s="33"/>
      <c r="L143" s="31">
        <v>1</v>
      </c>
      <c r="M143" s="31">
        <v>1</v>
      </c>
      <c r="N143" s="31">
        <v>2</v>
      </c>
      <c r="O143" s="31">
        <v>0</v>
      </c>
      <c r="P143" s="31"/>
      <c r="Q143" s="31"/>
      <c r="R143" s="31"/>
      <c r="S143" s="31"/>
      <c r="T143" s="31" t="s">
        <v>92</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192</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190</v>
      </c>
      <c r="E145" s="31" t="b">
        <v>1</v>
      </c>
      <c r="F145" s="33" t="s">
        <v>91</v>
      </c>
      <c r="G145" s="33" t="b">
        <v>0</v>
      </c>
      <c r="H145" s="33" t="s">
        <v>280</v>
      </c>
      <c r="I145" s="33" t="s">
        <v>91</v>
      </c>
      <c r="J145" s="33" t="b">
        <v>1</v>
      </c>
      <c r="K145" s="33"/>
      <c r="L145" s="31">
        <v>1</v>
      </c>
      <c r="M145" s="31">
        <v>1</v>
      </c>
      <c r="N145" s="31">
        <v>3</v>
      </c>
      <c r="O145" s="31">
        <v>0</v>
      </c>
      <c r="P145" s="31"/>
      <c r="Q145" s="31"/>
      <c r="R145" s="31"/>
      <c r="S145" s="31"/>
      <c r="T145" s="31" t="s">
        <v>92</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344</v>
      </c>
      <c r="E146" s="31" t="b">
        <v>1</v>
      </c>
      <c r="F146" s="33"/>
      <c r="G146" s="33" t="b">
        <v>0</v>
      </c>
      <c r="H146" s="33" t="s">
        <v>280</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345</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136</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347</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347</v>
      </c>
      <c r="E150" s="31"/>
      <c r="F150" s="43" t="s">
        <v>348</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347</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347</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347</v>
      </c>
      <c r="E153" s="31"/>
      <c r="F153" s="33"/>
      <c r="G153" s="33"/>
      <c r="H153" s="33"/>
      <c r="I153" s="33"/>
      <c r="J153" s="33"/>
      <c r="K153" s="33"/>
      <c r="L153" s="31"/>
      <c r="M153" s="31"/>
      <c r="N153" s="31"/>
      <c r="O153" s="31"/>
      <c r="P153" s="31"/>
      <c r="Q153" s="31"/>
      <c r="R153" s="31"/>
      <c r="S153" s="31"/>
      <c r="T153" s="31" t="s">
        <v>349</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347</v>
      </c>
      <c r="E154" s="31" t="s">
        <v>201</v>
      </c>
      <c r="F154" s="33" t="s">
        <v>93</v>
      </c>
      <c r="G154" s="33"/>
      <c r="H154" s="33"/>
      <c r="I154" s="33"/>
      <c r="J154" s="33"/>
      <c r="K154" s="33"/>
      <c r="L154" s="31"/>
      <c r="M154" s="31"/>
      <c r="N154" s="31"/>
      <c r="O154" s="31"/>
      <c r="P154" s="31"/>
      <c r="Q154" s="31"/>
      <c r="R154" s="31"/>
      <c r="S154" s="31"/>
      <c r="T154" s="31" t="s">
        <v>93</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347</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347</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347</v>
      </c>
      <c r="E157" s="31"/>
      <c r="F157" s="33"/>
      <c r="G157" s="33"/>
      <c r="H157" s="33"/>
      <c r="I157" s="33" t="s">
        <v>350</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347</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347</v>
      </c>
      <c r="E159" s="31"/>
      <c r="F159" s="33"/>
      <c r="G159" s="33"/>
      <c r="H159" s="33"/>
      <c r="I159" s="33"/>
      <c r="J159" s="33"/>
      <c r="K159" s="33"/>
      <c r="L159" s="31"/>
      <c r="M159" s="31"/>
      <c r="N159" s="31"/>
      <c r="O159" s="31"/>
      <c r="P159" s="31"/>
      <c r="Q159" s="31"/>
      <c r="R159" s="31"/>
      <c r="S159" s="31" t="s">
        <v>351</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347</v>
      </c>
      <c r="E160" s="31" t="s">
        <v>351</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347</v>
      </c>
      <c r="E161" s="31" t="s">
        <v>351</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347</v>
      </c>
      <c r="E162" s="31" t="s">
        <v>351</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347</v>
      </c>
      <c r="E163" s="31" t="s">
        <v>352</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347</v>
      </c>
      <c r="E164" s="31"/>
      <c r="F164" s="43" t="s">
        <v>353</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347</v>
      </c>
      <c r="E165" s="31" t="s">
        <v>211</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347</v>
      </c>
      <c r="E166" s="31"/>
      <c r="F166" s="33"/>
      <c r="G166" s="33"/>
      <c r="H166" s="33"/>
      <c r="I166" s="33"/>
      <c r="J166" s="33"/>
      <c r="K166" s="33"/>
      <c r="L166" s="31"/>
      <c r="M166" s="31"/>
      <c r="N166" s="31"/>
      <c r="O166" s="31"/>
      <c r="P166" s="31" t="s">
        <v>295</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347</v>
      </c>
      <c r="E167" s="31"/>
      <c r="F167" s="33"/>
      <c r="G167" s="33"/>
      <c r="H167" s="33"/>
      <c r="I167" s="33"/>
      <c r="J167" s="33"/>
      <c r="K167" s="33"/>
      <c r="L167" s="31"/>
      <c r="M167" s="31"/>
      <c r="N167" s="31"/>
      <c r="O167" s="31"/>
      <c r="P167" s="31"/>
      <c r="Q167" s="31" t="s">
        <v>295</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345</v>
      </c>
      <c r="E168" s="31" t="b">
        <v>1</v>
      </c>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364</v>
      </c>
      <c r="E169" s="31" t="s">
        <v>365</v>
      </c>
      <c r="F169" s="33"/>
      <c r="G169" s="33"/>
      <c r="H169" s="33" t="s">
        <v>280</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501</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347</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347</v>
      </c>
      <c r="E172" s="31" t="b">
        <v>1</v>
      </c>
      <c r="F172" s="43" t="s">
        <v>91</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502</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347</v>
      </c>
      <c r="E174" s="31" t="s">
        <v>503</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504</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347</v>
      </c>
      <c r="E176" s="31" t="b">
        <v>1</v>
      </c>
      <c r="F176" s="33"/>
      <c r="G176" s="33"/>
      <c r="H176" s="33" t="s">
        <v>351</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347</v>
      </c>
      <c r="E177" s="31" t="b">
        <v>1</v>
      </c>
      <c r="F177" s="33"/>
      <c r="G177" s="33"/>
      <c r="H177" s="33" t="s">
        <v>505</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347</v>
      </c>
      <c r="E178" s="31" t="s">
        <v>506</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347</v>
      </c>
      <c r="E179" s="31" t="s">
        <v>507</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501</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508</v>
      </c>
      <c r="E181" s="31" t="b">
        <v>1</v>
      </c>
      <c r="F181" s="33"/>
      <c r="G181" s="33"/>
      <c r="H181" s="33" t="s">
        <v>509</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347</v>
      </c>
      <c r="E182" s="31" t="s">
        <v>510</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347</v>
      </c>
      <c r="E183" s="31" t="s">
        <v>511</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512</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364</v>
      </c>
      <c r="E185" s="31" t="s">
        <v>514</v>
      </c>
      <c r="F185" s="33"/>
      <c r="G185" s="33"/>
      <c r="H185" s="33" t="s">
        <v>280</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364</v>
      </c>
      <c r="E186" s="31" t="s">
        <v>515</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364</v>
      </c>
      <c r="E187" s="31" t="s">
        <v>516</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364</v>
      </c>
      <c r="E188" s="31" t="s">
        <v>517</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364</v>
      </c>
      <c r="E189" s="31" t="s">
        <v>518</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520</v>
      </c>
      <c r="E190" s="33" t="s">
        <v>521</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522</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549</v>
      </c>
      <c r="E192" s="31" t="b">
        <v>1</v>
      </c>
      <c r="F192" s="33"/>
      <c r="G192" s="33"/>
      <c r="H192" s="33"/>
      <c r="I192" s="33"/>
      <c r="J192" s="33"/>
      <c r="K192" s="33">
        <v>1</v>
      </c>
      <c r="L192" s="31">
        <v>1</v>
      </c>
      <c r="M192" s="31">
        <v>1</v>
      </c>
      <c r="N192" s="31">
        <v>17</v>
      </c>
      <c r="O192" s="31">
        <v>0</v>
      </c>
      <c r="P192" s="31"/>
      <c r="Q192" s="31"/>
      <c r="R192" s="31" t="s">
        <v>302</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560</v>
      </c>
      <c r="E193" s="31" t="b">
        <v>1</v>
      </c>
      <c r="F193" s="33" t="s">
        <v>94</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566</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573</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584</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585</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586</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587</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588</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125</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194</v>
      </c>
      <c r="E204" s="31" t="b">
        <v>1</v>
      </c>
      <c r="F204" s="33"/>
      <c r="G204" s="33"/>
      <c r="H204" s="33" t="s">
        <v>263</v>
      </c>
      <c r="I204" s="33"/>
      <c r="J204" s="33"/>
      <c r="K204" s="33">
        <v>1</v>
      </c>
      <c r="L204" s="31"/>
      <c r="M204" s="31"/>
      <c r="N204" s="31"/>
      <c r="O204" s="31"/>
      <c r="P204" s="31"/>
      <c r="Q204" s="31"/>
      <c r="R204" s="31" t="s">
        <v>272</v>
      </c>
      <c r="S204" s="31" t="s">
        <v>581</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183</v>
      </c>
      <c r="E205" s="31" t="b">
        <v>0</v>
      </c>
      <c r="F205" s="33" t="s">
        <v>91</v>
      </c>
      <c r="G205" s="33" t="b">
        <v>0</v>
      </c>
      <c r="H205" s="33" t="s">
        <v>91</v>
      </c>
      <c r="I205" s="33" t="s">
        <v>91</v>
      </c>
      <c r="J205" s="33" t="b">
        <v>1</v>
      </c>
      <c r="K205" s="33">
        <v>1</v>
      </c>
      <c r="L205" s="31"/>
      <c r="M205" s="31">
        <v>1</v>
      </c>
      <c r="N205" s="31">
        <v>0</v>
      </c>
      <c r="O205" s="31">
        <v>0</v>
      </c>
      <c r="P205" s="31"/>
      <c r="Q205" s="31"/>
      <c r="R205" s="31"/>
      <c r="S205" s="31" t="s">
        <v>581</v>
      </c>
      <c r="T205" s="31" t="s">
        <v>92</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604</v>
      </c>
      <c r="E206" s="31" t="b">
        <v>1</v>
      </c>
      <c r="F206" s="33"/>
      <c r="G206" s="33"/>
      <c r="H206" s="33" t="s">
        <v>320</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604</v>
      </c>
      <c r="E207" s="31" t="b">
        <v>1</v>
      </c>
      <c r="F207" s="33"/>
      <c r="G207" s="33"/>
      <c r="H207" s="33" t="s">
        <v>320</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611</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605</v>
      </c>
      <c r="E209" s="31" t="b">
        <v>1</v>
      </c>
      <c r="F209" s="31"/>
      <c r="G209" s="31"/>
      <c r="H209" s="31" t="s">
        <v>258</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606</v>
      </c>
      <c r="E210" s="31" t="b">
        <v>1</v>
      </c>
      <c r="F210" s="31"/>
      <c r="G210" s="31"/>
      <c r="H210" s="31" t="s">
        <v>261</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607</v>
      </c>
      <c r="E211" s="31" t="b">
        <v>1</v>
      </c>
      <c r="F211" s="31"/>
      <c r="G211" s="31"/>
      <c r="H211" s="31" t="s">
        <v>263</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608</v>
      </c>
      <c r="E212" s="31" t="b">
        <v>1</v>
      </c>
      <c r="F212" s="31"/>
      <c r="G212" s="31"/>
      <c r="H212" s="31" t="s">
        <v>258</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609</v>
      </c>
      <c r="E213" s="31" t="b">
        <v>1</v>
      </c>
      <c r="F213" s="31"/>
      <c r="G213" s="31"/>
      <c r="H213" s="31" t="s">
        <v>261</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610</v>
      </c>
      <c r="E214" s="31" t="b">
        <v>1</v>
      </c>
      <c r="F214" s="31"/>
      <c r="G214" s="31"/>
      <c r="H214" s="31" t="s">
        <v>263</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619</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619</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8" x14ac:dyDescent="0.45">
      <c r="B217" s="74" cm="1">
        <f t="array" aca="1" ref="B217" ca="1">FileSize(Folder&amp;Tests[[#This Row],[FileName]])</f>
        <v>35</v>
      </c>
      <c r="C217" s="107">
        <v>203</v>
      </c>
      <c r="D217" s="108" t="s">
        <v>904</v>
      </c>
      <c r="E217" s="109" t="b">
        <v>1</v>
      </c>
      <c r="F217" s="109"/>
      <c r="G217" s="109"/>
      <c r="H217" s="109"/>
      <c r="I217" s="109"/>
      <c r="J217" s="109"/>
      <c r="K217" s="109">
        <v>2</v>
      </c>
      <c r="L217" s="109">
        <v>2</v>
      </c>
      <c r="M217" s="109"/>
      <c r="N217" s="109"/>
      <c r="O217" s="109"/>
      <c r="P217" s="109"/>
      <c r="Q217" s="109"/>
      <c r="R217" s="109"/>
      <c r="S217" s="109"/>
      <c r="T217" s="109"/>
      <c r="U217" s="110"/>
      <c r="V217" t="str">
        <f ca="1"/>
        <v xml:space="preserve"> </v>
      </c>
    </row>
    <row r="218" spans="2:28" x14ac:dyDescent="0.45">
      <c r="B218" s="74" cm="1">
        <f t="array" aca="1" ref="B218" ca="1">FileSize(Folder&amp;Tests[[#This Row],[FileName]])</f>
        <v>45</v>
      </c>
      <c r="C218" s="107">
        <v>204</v>
      </c>
      <c r="D218" s="111" t="s">
        <v>905</v>
      </c>
      <c r="E218" s="109" t="b">
        <v>1</v>
      </c>
      <c r="F218" s="109"/>
      <c r="G218" s="109"/>
      <c r="H218" s="109" t="s">
        <v>906</v>
      </c>
      <c r="I218" s="109"/>
      <c r="J218" s="109"/>
      <c r="K218" s="109"/>
      <c r="L218" s="109"/>
      <c r="M218" s="109"/>
      <c r="N218" s="109"/>
      <c r="O218" s="109"/>
      <c r="P218" s="109"/>
      <c r="Q218" s="109"/>
      <c r="R218" s="109"/>
      <c r="S218" s="109"/>
      <c r="T218" s="109"/>
      <c r="U218" s="110"/>
      <c r="V218" t="str">
        <f ca="1"/>
        <v xml:space="preserve"> </v>
      </c>
    </row>
    <row r="219" spans="2:28" x14ac:dyDescent="0.45">
      <c r="B219" s="74" cm="1">
        <f t="array" aca="1" ref="B219" ca="1">FileSize(Folder&amp;Tests[[#This Row],[FileName]])</f>
        <v>65543</v>
      </c>
      <c r="C219" s="107">
        <v>205</v>
      </c>
      <c r="D219" s="43" t="s">
        <v>912</v>
      </c>
      <c r="E219" s="109" t="b">
        <v>1</v>
      </c>
      <c r="F219" s="109"/>
      <c r="G219" s="109"/>
      <c r="H219" s="109"/>
      <c r="I219" s="109"/>
      <c r="J219" s="109"/>
      <c r="K219" s="109"/>
      <c r="L219" s="109"/>
      <c r="M219" s="109"/>
      <c r="N219" s="109"/>
      <c r="O219" s="109"/>
      <c r="P219" s="109"/>
      <c r="Q219" s="109"/>
      <c r="R219" s="109"/>
      <c r="S219" s="109"/>
      <c r="T219" s="109"/>
      <c r="U219" s="110"/>
      <c r="V219" t="str">
        <f ca="1"/>
        <v xml:space="preserve"> </v>
      </c>
    </row>
    <row r="220" spans="2:28" x14ac:dyDescent="0.45">
      <c r="B220" s="74" cm="1">
        <f t="array" aca="1" ref="B220" ca="1">FileSize(Folder&amp;Tests[[#This Row],[FileName]])</f>
        <v>65545</v>
      </c>
      <c r="C220" s="107">
        <v>206</v>
      </c>
      <c r="D220" s="43" t="s">
        <v>914</v>
      </c>
      <c r="E220" s="109" t="b">
        <v>1</v>
      </c>
      <c r="F220" s="109"/>
      <c r="G220" s="109"/>
      <c r="H220" s="109"/>
      <c r="I220" s="109"/>
      <c r="J220" s="109"/>
      <c r="K220" s="109"/>
      <c r="L220" s="109"/>
      <c r="M220" s="109"/>
      <c r="N220" s="109"/>
      <c r="O220" s="109"/>
      <c r="P220" s="109"/>
      <c r="Q220" s="109"/>
      <c r="R220" s="109"/>
      <c r="S220" s="109"/>
      <c r="T220" s="109"/>
      <c r="U220" s="110"/>
      <c r="V220" t="str">
        <f ca="1"/>
        <v xml:space="preserve"> </v>
      </c>
    </row>
    <row r="221" spans="2:28" x14ac:dyDescent="0.45">
      <c r="B221" s="112"/>
      <c r="C221" s="107">
        <v>207</v>
      </c>
      <c r="D221" s="43" t="s">
        <v>549</v>
      </c>
      <c r="E221" s="31" t="s">
        <v>216</v>
      </c>
      <c r="F221" s="33"/>
      <c r="G221" s="33"/>
      <c r="H221" s="33"/>
      <c r="I221" s="33"/>
      <c r="J221" s="33"/>
      <c r="K221" s="33">
        <v>1</v>
      </c>
      <c r="L221" s="31">
        <v>1</v>
      </c>
      <c r="M221" s="31">
        <v>1</v>
      </c>
      <c r="N221" s="31">
        <v>4</v>
      </c>
      <c r="O221" s="31">
        <v>0</v>
      </c>
      <c r="P221" s="31" t="s">
        <v>916</v>
      </c>
      <c r="Q221" s="31" t="s">
        <v>917</v>
      </c>
      <c r="R221" s="31" t="s">
        <v>302</v>
      </c>
      <c r="S221" s="109"/>
      <c r="T221" s="109"/>
      <c r="U221" s="110"/>
      <c r="V221" t="str">
        <f ca="1"/>
        <v xml:space="preserve"> </v>
      </c>
    </row>
    <row r="222" spans="2:28" x14ac:dyDescent="0.45">
      <c r="B222" s="112"/>
      <c r="C222" s="107">
        <v>208</v>
      </c>
      <c r="D222" s="43" t="s">
        <v>549</v>
      </c>
      <c r="E222" s="109" t="s">
        <v>211</v>
      </c>
      <c r="F222" s="109"/>
      <c r="G222" s="109"/>
      <c r="H222" s="109"/>
      <c r="I222" s="109"/>
      <c r="J222" s="109"/>
      <c r="K222" s="109">
        <v>1</v>
      </c>
      <c r="L222" s="109">
        <v>1</v>
      </c>
      <c r="M222" s="109">
        <v>1</v>
      </c>
      <c r="N222" s="109">
        <v>4</v>
      </c>
      <c r="O222" s="109">
        <v>0</v>
      </c>
      <c r="P222" s="111" t="s">
        <v>936</v>
      </c>
      <c r="Q222" s="111" t="s">
        <v>937</v>
      </c>
      <c r="R222" s="109" t="s">
        <v>302</v>
      </c>
      <c r="S222" s="109"/>
      <c r="T222" s="109"/>
      <c r="U222" s="110"/>
      <c r="V222" t="str">
        <f ca="1"/>
        <v xml:space="preserve"> </v>
      </c>
    </row>
    <row r="223" spans="2:28" x14ac:dyDescent="0.45">
      <c r="B223" s="74" cm="1">
        <f t="array" aca="1" ref="B223" ca="1">FileSize(Folder&amp;Tests[[#This Row],[FileName]])</f>
        <v>37</v>
      </c>
      <c r="C223" s="73">
        <v>209</v>
      </c>
      <c r="D223" s="32" t="s">
        <v>347</v>
      </c>
      <c r="E223" s="31" t="s">
        <v>211</v>
      </c>
      <c r="F223" s="31"/>
      <c r="G223" s="31"/>
      <c r="H223" s="31"/>
      <c r="I223" s="31"/>
      <c r="J223" s="31"/>
      <c r="K223" s="31"/>
      <c r="L223" s="31"/>
      <c r="M223" s="31"/>
      <c r="N223" s="31"/>
      <c r="O223" s="31"/>
      <c r="P223" s="31" t="s">
        <v>987</v>
      </c>
      <c r="Q223" s="31" t="s">
        <v>987</v>
      </c>
      <c r="R223" s="31"/>
      <c r="S223" s="31"/>
      <c r="T223" s="31"/>
      <c r="U223" s="38"/>
      <c r="V223" t="str">
        <f ca="1"/>
        <v xml:space="preserve"> </v>
      </c>
    </row>
    <row r="224" spans="2:28" x14ac:dyDescent="0.45">
      <c r="B224" s="74" cm="1">
        <f t="array" aca="1" ref="B224" ca="1">FileSize(Folder&amp;Tests[[#This Row],[FileName]])</f>
        <v>37</v>
      </c>
      <c r="C224" s="73">
        <v>210</v>
      </c>
      <c r="D224" s="32" t="s">
        <v>347</v>
      </c>
      <c r="E224" s="31" t="s">
        <v>211</v>
      </c>
      <c r="F224" s="31"/>
      <c r="G224" s="31"/>
      <c r="H224" s="31"/>
      <c r="I224" s="31"/>
      <c r="J224" s="31"/>
      <c r="K224" s="31"/>
      <c r="L224" s="31"/>
      <c r="M224" s="31"/>
      <c r="N224" s="31"/>
      <c r="O224" s="31"/>
      <c r="P224" s="31" t="s">
        <v>987</v>
      </c>
      <c r="Q224" s="31"/>
      <c r="R224" s="31" t="s">
        <v>987</v>
      </c>
      <c r="S224" s="31"/>
      <c r="T224" s="31"/>
      <c r="U224" s="38"/>
      <c r="V224" t="str">
        <f ca="1"/>
        <v xml:space="preserve"> </v>
      </c>
    </row>
    <row r="225" spans="2:22" x14ac:dyDescent="0.45">
      <c r="B225" s="74" cm="1">
        <f t="array" aca="1" ref="B225" ca="1">FileSize(Folder&amp;Tests[[#This Row],[FileName]])</f>
        <v>37</v>
      </c>
      <c r="C225" s="107">
        <v>211</v>
      </c>
      <c r="D225" s="32" t="s">
        <v>347</v>
      </c>
      <c r="E225" s="109" t="s">
        <v>211</v>
      </c>
      <c r="F225" s="109"/>
      <c r="G225" s="109"/>
      <c r="H225" s="109"/>
      <c r="I225" s="109"/>
      <c r="J225" s="109"/>
      <c r="K225" s="109"/>
      <c r="L225" s="109"/>
      <c r="M225" s="109"/>
      <c r="N225" s="109"/>
      <c r="O225" s="109"/>
      <c r="P225" s="109"/>
      <c r="Q225" s="109" t="s">
        <v>987</v>
      </c>
      <c r="R225" s="109" t="s">
        <v>987</v>
      </c>
      <c r="S225" s="109"/>
      <c r="T225" s="109"/>
      <c r="U225" s="110"/>
      <c r="V225" t="str">
        <f ca="1"/>
        <v xml:space="preserve"> </v>
      </c>
    </row>
    <row r="226" spans="2:22" x14ac:dyDescent="0.45">
      <c r="B226" s="74" cm="1">
        <f t="array" aca="1" ref="B226" ca="1">FileSize(Folder&amp;Tests[[#This Row],[FileName]])</f>
        <v>37</v>
      </c>
      <c r="C226" s="107">
        <v>212</v>
      </c>
      <c r="D226" s="32" t="s">
        <v>347</v>
      </c>
      <c r="E226" s="109" t="s">
        <v>216</v>
      </c>
      <c r="F226" s="109"/>
      <c r="G226" s="109"/>
      <c r="H226" s="109"/>
      <c r="I226" s="109"/>
      <c r="J226" s="109"/>
      <c r="K226" s="109"/>
      <c r="L226" s="109"/>
      <c r="M226" s="109"/>
      <c r="N226" s="109"/>
      <c r="O226" s="109"/>
      <c r="P226" s="109" t="s">
        <v>987</v>
      </c>
      <c r="Q226" s="111" t="s">
        <v>988</v>
      </c>
      <c r="R226" s="109"/>
      <c r="S226" s="109"/>
      <c r="T226" s="109"/>
      <c r="U226" s="110"/>
      <c r="V226" t="str">
        <f ca="1"/>
        <v xml:space="preserve"> </v>
      </c>
    </row>
    <row r="227" spans="2:22" x14ac:dyDescent="0.45">
      <c r="B227" s="74" cm="1">
        <f t="array" aca="1" ref="B227" ca="1">FileSize(Folder&amp;Tests[[#This Row],[FileName]])</f>
        <v>37</v>
      </c>
      <c r="C227" s="107">
        <v>213</v>
      </c>
      <c r="D227" s="32" t="s">
        <v>347</v>
      </c>
      <c r="E227" s="109" t="s">
        <v>211</v>
      </c>
      <c r="F227" s="109"/>
      <c r="G227" s="109"/>
      <c r="H227" s="109"/>
      <c r="I227" s="109"/>
      <c r="J227" s="109"/>
      <c r="K227" s="109"/>
      <c r="L227" s="109"/>
      <c r="M227" s="109"/>
      <c r="N227" s="109"/>
      <c r="O227" s="109"/>
      <c r="P227" s="111" t="s">
        <v>989</v>
      </c>
      <c r="Q227" s="109"/>
      <c r="R227" s="109"/>
      <c r="S227" s="109"/>
      <c r="T227" s="109"/>
      <c r="U227" s="110"/>
      <c r="V227" t="str">
        <f ca="1"/>
        <v xml:space="preserve"> </v>
      </c>
    </row>
    <row r="228" spans="2:22" x14ac:dyDescent="0.45">
      <c r="B228" s="74" cm="1">
        <f t="array" aca="1" ref="B228" ca="1">FileSize(Folder&amp;Tests[[#This Row],[FileName]])</f>
        <v>37</v>
      </c>
      <c r="C228" s="73">
        <v>214</v>
      </c>
      <c r="D228" s="32" t="s">
        <v>347</v>
      </c>
      <c r="E228" s="31" t="s">
        <v>211</v>
      </c>
      <c r="F228" s="31"/>
      <c r="G228" s="31"/>
      <c r="H228" s="31"/>
      <c r="I228" s="31"/>
      <c r="J228" s="31"/>
      <c r="K228" s="31"/>
      <c r="L228" s="31"/>
      <c r="M228" s="31"/>
      <c r="N228" s="31"/>
      <c r="O228" s="31"/>
      <c r="P228" s="31"/>
      <c r="Q228" s="43" t="s">
        <v>989</v>
      </c>
      <c r="R228" s="31"/>
      <c r="S228" s="31"/>
      <c r="T228" s="31"/>
      <c r="U228" s="38"/>
      <c r="V228" t="str">
        <f ca="1"/>
        <v xml:space="preserve"> </v>
      </c>
    </row>
    <row r="229" spans="2:22" x14ac:dyDescent="0.45">
      <c r="B229" s="74" cm="1">
        <f t="array" aca="1" ref="B229" ca="1">FileSize(Folder&amp;Tests[[#This Row],[FileName]])</f>
        <v>37</v>
      </c>
      <c r="C229" s="73">
        <v>215</v>
      </c>
      <c r="D229" s="32" t="s">
        <v>347</v>
      </c>
      <c r="E229" s="31" t="s">
        <v>211</v>
      </c>
      <c r="F229" s="31"/>
      <c r="G229" s="31"/>
      <c r="H229" s="31"/>
      <c r="I229" s="31"/>
      <c r="J229" s="31"/>
      <c r="K229" s="31"/>
      <c r="L229" s="31"/>
      <c r="M229" s="31"/>
      <c r="N229" s="31"/>
      <c r="O229" s="31"/>
      <c r="P229" s="31"/>
      <c r="Q229" s="31"/>
      <c r="R229" s="43" t="s">
        <v>989</v>
      </c>
      <c r="S229" s="31"/>
      <c r="T229" s="31"/>
      <c r="U229" s="38"/>
      <c r="V229" t="str">
        <f ca="1"/>
        <v xml:space="preserve"> </v>
      </c>
    </row>
    <row r="230" spans="2:22" x14ac:dyDescent="0.45">
      <c r="B230" s="74"/>
      <c r="C230" s="107">
        <v>216</v>
      </c>
      <c r="D230" s="111" t="s">
        <v>990</v>
      </c>
      <c r="E230" s="109" t="s">
        <v>211</v>
      </c>
      <c r="F230" s="109"/>
      <c r="G230" s="109"/>
      <c r="H230" s="109"/>
      <c r="I230" s="109"/>
      <c r="J230" s="109"/>
      <c r="K230" s="109"/>
      <c r="L230" s="109"/>
      <c r="M230" s="109"/>
      <c r="N230" s="109"/>
      <c r="O230" s="109"/>
      <c r="P230" s="109" t="s">
        <v>987</v>
      </c>
      <c r="Q230" s="111" t="s">
        <v>988</v>
      </c>
      <c r="R230" s="109"/>
      <c r="S230" s="109"/>
      <c r="T230" s="109"/>
      <c r="U230" s="110"/>
      <c r="V230" t="str">
        <f ca="1"/>
        <v xml:space="preserve"> </v>
      </c>
    </row>
    <row r="231" spans="2:22" x14ac:dyDescent="0.45">
      <c r="B231" s="74" cm="1">
        <f t="array" aca="1" ref="B231" ca="1">FileSize(Folder&amp;Tests[[#This Row],[FileName]])</f>
        <v>37</v>
      </c>
      <c r="C231" s="107">
        <v>217</v>
      </c>
      <c r="D231" s="32" t="s">
        <v>347</v>
      </c>
      <c r="E231" s="109" t="b">
        <v>1</v>
      </c>
      <c r="F231" s="109" t="b">
        <v>1</v>
      </c>
      <c r="G231" s="109"/>
      <c r="H231" s="109"/>
      <c r="I231" s="109"/>
      <c r="J231" s="109"/>
      <c r="K231" s="109"/>
      <c r="L231" s="109"/>
      <c r="M231" s="109"/>
      <c r="N231" s="109"/>
      <c r="O231" s="109"/>
      <c r="P231" s="109"/>
      <c r="Q231" s="109"/>
      <c r="R231" s="109"/>
      <c r="S231" s="109"/>
      <c r="T231" s="109"/>
      <c r="U231" s="110"/>
      <c r="V231" t="str">
        <f ca="1"/>
        <v xml:space="preserve"> </v>
      </c>
    </row>
    <row r="232" spans="2:22" x14ac:dyDescent="0.45">
      <c r="B232" s="74" cm="1">
        <f t="array" aca="1" ref="B232" ca="1">FileSize(Folder&amp;Tests[[#This Row],[FileName]])</f>
        <v>37</v>
      </c>
      <c r="C232" s="107">
        <v>218</v>
      </c>
      <c r="D232" s="32" t="s">
        <v>347</v>
      </c>
      <c r="E232" s="109" t="b">
        <v>1</v>
      </c>
      <c r="F232" s="111" t="s">
        <v>91</v>
      </c>
      <c r="G232" s="109"/>
      <c r="H232" s="109"/>
      <c r="I232" s="109"/>
      <c r="J232" s="109"/>
      <c r="K232" s="109"/>
      <c r="L232" s="109"/>
      <c r="M232" s="109"/>
      <c r="N232" s="109"/>
      <c r="O232" s="109"/>
      <c r="P232" s="109"/>
      <c r="Q232" s="109"/>
      <c r="R232" s="109"/>
      <c r="S232" s="109"/>
      <c r="T232" s="109"/>
      <c r="U232" s="110"/>
      <c r="V232" t="str">
        <f ca="1"/>
        <v xml:space="preserve"> </v>
      </c>
    </row>
    <row r="233" spans="2:22" x14ac:dyDescent="0.45">
      <c r="B233" s="74" cm="1">
        <f t="array" aca="1" ref="B233" ca="1">FileSize(Folder&amp;Tests[[#This Row],[FileName]])</f>
        <v>37</v>
      </c>
      <c r="C233" s="107">
        <v>219</v>
      </c>
      <c r="D233" s="32" t="s">
        <v>347</v>
      </c>
      <c r="E233" s="109" t="b">
        <v>1</v>
      </c>
      <c r="F233" s="109"/>
      <c r="G233" s="109"/>
      <c r="H233" s="109" t="s">
        <v>992</v>
      </c>
      <c r="I233" s="109"/>
      <c r="J233" s="109"/>
      <c r="K233" s="109"/>
      <c r="L233" s="109"/>
      <c r="M233" s="109"/>
      <c r="N233" s="109"/>
      <c r="O233" s="109"/>
      <c r="P233" s="109"/>
      <c r="Q233" s="109"/>
      <c r="R233" s="109"/>
      <c r="S233" s="109"/>
      <c r="T233" s="109"/>
      <c r="U233" s="110"/>
      <c r="V233" t="str">
        <f ca="1"/>
        <v xml:space="preserve"> </v>
      </c>
    </row>
    <row r="234" spans="2:22" x14ac:dyDescent="0.45">
      <c r="B234" s="74"/>
      <c r="C234" s="107">
        <v>220</v>
      </c>
      <c r="D234" s="108" t="s">
        <v>993</v>
      </c>
      <c r="E234" s="109" t="b">
        <v>0</v>
      </c>
      <c r="F234" s="109"/>
      <c r="G234" s="109"/>
      <c r="H234" s="109"/>
      <c r="I234" s="109"/>
      <c r="J234" s="109"/>
      <c r="K234" s="109"/>
      <c r="L234" s="109"/>
      <c r="M234" s="109"/>
      <c r="N234" s="109"/>
      <c r="O234" s="109"/>
      <c r="P234" s="109"/>
      <c r="Q234" s="109"/>
      <c r="R234" s="109"/>
      <c r="S234" s="109"/>
      <c r="T234" s="109"/>
      <c r="U234" s="110"/>
      <c r="V234" t="str">
        <f ca="1"/>
        <v xml:space="preserve"> </v>
      </c>
    </row>
    <row r="235" spans="2:22" x14ac:dyDescent="0.45">
      <c r="B235" s="74" cm="1">
        <f t="array" aca="1" ref="B235" ca="1">FileSize(Folder&amp;Tests[[#This Row],[FileName]])</f>
        <v>37</v>
      </c>
      <c r="C235" s="107">
        <v>221</v>
      </c>
      <c r="D235" s="32" t="s">
        <v>347</v>
      </c>
      <c r="E235" s="109"/>
      <c r="F235" s="109"/>
      <c r="G235" s="109"/>
      <c r="H235" s="109"/>
      <c r="I235" s="109"/>
      <c r="J235" s="109"/>
      <c r="K235" s="109"/>
      <c r="L235" s="109"/>
      <c r="M235" s="109"/>
      <c r="N235" s="109"/>
      <c r="O235" s="109"/>
      <c r="P235" s="109"/>
      <c r="Q235" s="109"/>
      <c r="R235" s="109"/>
      <c r="S235" s="109" t="s">
        <v>994</v>
      </c>
      <c r="T235" s="109"/>
      <c r="U235" s="110"/>
      <c r="V235" t="str">
        <f ca="1"/>
        <v xml:space="preserve"> </v>
      </c>
    </row>
    <row r="236" spans="2:22" x14ac:dyDescent="0.45">
      <c r="B236" s="74" cm="1">
        <f t="array" aca="1" ref="B236" ca="1">FileSize(Folder&amp;Tests[[#This Row],[FileName]])</f>
        <v>31</v>
      </c>
      <c r="C236" s="107">
        <v>222</v>
      </c>
      <c r="D236" s="108" t="s">
        <v>995</v>
      </c>
      <c r="E236" s="109" t="b">
        <v>1</v>
      </c>
      <c r="F236" s="109"/>
      <c r="G236" s="109"/>
      <c r="H236" s="109"/>
      <c r="I236" s="109"/>
      <c r="J236" s="109"/>
      <c r="K236" s="109"/>
      <c r="L236" s="109"/>
      <c r="M236" s="109"/>
      <c r="N236" s="109"/>
      <c r="O236" s="109"/>
      <c r="P236" s="109"/>
      <c r="Q236" s="109"/>
      <c r="R236" s="109"/>
      <c r="S236" s="109"/>
      <c r="T236" s="109"/>
      <c r="U236" s="110"/>
      <c r="V236" t="str">
        <f ca="1"/>
        <v xml:space="preserve"> </v>
      </c>
    </row>
    <row r="237" spans="2:22" x14ac:dyDescent="0.45">
      <c r="B237" s="74" cm="1">
        <f t="array" aca="1" ref="B237" ca="1">FileSize(Folder&amp;Tests[[#This Row],[FileName]])</f>
        <v>31</v>
      </c>
      <c r="C237" s="107">
        <v>223</v>
      </c>
      <c r="D237" s="108" t="s">
        <v>995</v>
      </c>
      <c r="E237" s="109" t="b">
        <v>1</v>
      </c>
      <c r="F237" s="109"/>
      <c r="G237" s="109"/>
      <c r="H237" s="109"/>
      <c r="I237" s="109"/>
      <c r="J237" s="109"/>
      <c r="K237" s="109"/>
      <c r="L237" s="109"/>
      <c r="M237" s="109"/>
      <c r="N237" s="109">
        <v>6</v>
      </c>
      <c r="O237" s="109">
        <v>6</v>
      </c>
      <c r="P237" s="109"/>
      <c r="Q237" s="109"/>
      <c r="R237" s="109"/>
      <c r="S237" s="109"/>
      <c r="T237" s="109"/>
      <c r="U237" s="110"/>
      <c r="V237" t="str">
        <f ca="1"/>
        <v xml:space="preserve"> </v>
      </c>
    </row>
    <row r="238" spans="2:22" x14ac:dyDescent="0.45">
      <c r="B238" s="74" cm="1">
        <f t="array" aca="1" ref="B238" ca="1">FileSize(Folder&amp;Tests[[#This Row],[FileName]])</f>
        <v>37</v>
      </c>
      <c r="C238" s="107">
        <v>224</v>
      </c>
      <c r="D238" s="32" t="s">
        <v>347</v>
      </c>
      <c r="E238" s="109" t="b">
        <v>1</v>
      </c>
      <c r="F238" s="109"/>
      <c r="G238" s="109"/>
      <c r="H238" s="109"/>
      <c r="I238" s="109"/>
      <c r="J238" s="109" t="b">
        <v>1</v>
      </c>
      <c r="K238" s="109"/>
      <c r="L238" s="109">
        <v>10</v>
      </c>
      <c r="M238" s="109"/>
      <c r="N238" s="109"/>
      <c r="O238" s="109"/>
      <c r="P238" s="109"/>
      <c r="Q238" s="109"/>
      <c r="R238" s="109"/>
      <c r="S238" s="109"/>
      <c r="T238" s="109"/>
      <c r="U238" s="110"/>
      <c r="V238" t="str">
        <f ca="1"/>
        <v xml:space="preserve"> </v>
      </c>
    </row>
    <row r="239" spans="2:22" x14ac:dyDescent="0.45">
      <c r="B239" s="74"/>
      <c r="C239" s="107">
        <v>225</v>
      </c>
      <c r="D239" s="111" t="s">
        <v>996</v>
      </c>
      <c r="E239" s="109" t="b">
        <v>1</v>
      </c>
      <c r="F239" s="109"/>
      <c r="G239" s="109"/>
      <c r="H239" s="109"/>
      <c r="I239" s="109"/>
      <c r="J239" s="109"/>
      <c r="K239" s="109"/>
      <c r="L239" s="109"/>
      <c r="M239" s="109"/>
      <c r="N239" s="109"/>
      <c r="O239" s="109"/>
      <c r="P239" s="109"/>
      <c r="Q239" s="109"/>
      <c r="R239" s="109"/>
      <c r="S239" s="109"/>
      <c r="T239" s="109"/>
      <c r="U239" s="110"/>
      <c r="V239" t="str">
        <f ca="1"/>
        <v xml:space="preserve"> </v>
      </c>
    </row>
    <row r="240" spans="2:22" x14ac:dyDescent="0.45">
      <c r="B240" s="74" cm="1">
        <f t="array" aca="1" ref="B240" ca="1">FileSize(Folder&amp;Tests[[#This Row],[FileName]])</f>
        <v>37</v>
      </c>
      <c r="C240" s="107">
        <v>226</v>
      </c>
      <c r="D240" s="32" t="s">
        <v>347</v>
      </c>
      <c r="E240" s="109" t="b">
        <v>1</v>
      </c>
      <c r="F240" s="109"/>
      <c r="G240" s="109"/>
      <c r="H240" s="109"/>
      <c r="I240" s="109"/>
      <c r="J240" s="109"/>
      <c r="K240" s="109">
        <v>10</v>
      </c>
      <c r="L240" s="109"/>
      <c r="M240" s="109"/>
      <c r="N240" s="109"/>
      <c r="O240" s="109"/>
      <c r="P240" s="109"/>
      <c r="Q240" s="109"/>
      <c r="R240" s="109"/>
      <c r="S240" s="109"/>
      <c r="T240" s="109"/>
      <c r="U240" s="110"/>
      <c r="V240" t="str">
        <f ca="1"/>
        <v xml:space="preserve"> </v>
      </c>
    </row>
    <row r="241" spans="2:22" x14ac:dyDescent="0.45">
      <c r="B241" s="74" cm="1">
        <f t="array" aca="1" ref="B241" ca="1">FileSize(Folder&amp;Tests[[#This Row],[FileName]])</f>
        <v>37</v>
      </c>
      <c r="C241" s="107">
        <v>227</v>
      </c>
      <c r="D241" s="32" t="s">
        <v>347</v>
      </c>
      <c r="E241" s="109" t="b">
        <v>1</v>
      </c>
      <c r="F241" s="109" t="b">
        <v>0</v>
      </c>
      <c r="G241" s="109"/>
      <c r="H241" s="109"/>
      <c r="I241" s="109"/>
      <c r="J241" s="109"/>
      <c r="K241" s="109">
        <v>10</v>
      </c>
      <c r="L241" s="109"/>
      <c r="M241" s="109"/>
      <c r="N241" s="109"/>
      <c r="O241" s="109"/>
      <c r="P241" s="109"/>
      <c r="Q241" s="109"/>
      <c r="R241" s="109"/>
      <c r="S241" s="109"/>
      <c r="T241" s="109"/>
      <c r="U241" s="110"/>
      <c r="V241" t="str">
        <f ca="1"/>
        <v xml:space="preserve"> </v>
      </c>
    </row>
    <row r="242" spans="2:22" x14ac:dyDescent="0.45">
      <c r="B242" s="112"/>
      <c r="C242" s="107">
        <v>228</v>
      </c>
      <c r="D242" s="108" t="s">
        <v>999</v>
      </c>
      <c r="E242" s="109" t="b">
        <v>1</v>
      </c>
      <c r="F242" s="109"/>
      <c r="G242" s="109"/>
      <c r="H242" s="109"/>
      <c r="I242" s="109"/>
      <c r="J242" s="109"/>
      <c r="K242" s="109"/>
      <c r="L242" s="109"/>
      <c r="M242" s="109"/>
      <c r="N242" s="109"/>
      <c r="O242" s="109"/>
      <c r="P242" s="109"/>
      <c r="Q242" s="109"/>
      <c r="R242" s="109"/>
      <c r="S242" s="109"/>
      <c r="T242" s="109"/>
      <c r="U242" s="110"/>
      <c r="V242" t="str">
        <f ca="1"/>
        <v xml:space="preserve"> </v>
      </c>
    </row>
    <row r="243" spans="2:22" x14ac:dyDescent="0.45">
      <c r="B243" s="112"/>
      <c r="C243" s="107">
        <v>229</v>
      </c>
      <c r="D243" s="32" t="s">
        <v>347</v>
      </c>
      <c r="E243" s="109" t="b">
        <v>1</v>
      </c>
      <c r="F243" s="109"/>
      <c r="G243" s="109"/>
      <c r="H243" s="109"/>
      <c r="I243" s="109"/>
      <c r="J243" s="109"/>
      <c r="K243" s="109"/>
      <c r="L243" s="109"/>
      <c r="M243" s="109"/>
      <c r="N243" s="109"/>
      <c r="O243" s="109"/>
      <c r="P243" s="109" t="s">
        <v>1000</v>
      </c>
      <c r="Q243" s="109"/>
      <c r="R243" s="109"/>
      <c r="S243" s="109"/>
      <c r="T243" s="109"/>
      <c r="U243" s="110"/>
      <c r="V243" t="str">
        <f ca="1"/>
        <v xml:space="preserve"> </v>
      </c>
    </row>
    <row r="244" spans="2:22" x14ac:dyDescent="0.45">
      <c r="B244" s="112"/>
      <c r="C244" s="107">
        <v>230</v>
      </c>
      <c r="D244" s="32" t="s">
        <v>347</v>
      </c>
      <c r="E244" s="109" t="b">
        <v>1</v>
      </c>
      <c r="F244" s="109"/>
      <c r="G244" s="109"/>
      <c r="H244" s="109"/>
      <c r="I244" s="109"/>
      <c r="J244" s="109"/>
      <c r="K244" s="109"/>
      <c r="L244" s="109"/>
      <c r="M244" s="109"/>
      <c r="N244" s="109"/>
      <c r="O244" s="109"/>
      <c r="P244" s="116" t="s">
        <v>1001</v>
      </c>
      <c r="Q244" s="109"/>
      <c r="R244" s="109"/>
      <c r="S244" s="109"/>
      <c r="T244" s="109"/>
      <c r="U244" s="110"/>
      <c r="V244" t="str">
        <f ca="1"/>
        <v xml:space="preserve"> </v>
      </c>
    </row>
    <row r="245" spans="2:22" x14ac:dyDescent="0.45">
      <c r="B245" s="112"/>
      <c r="C245" s="107">
        <v>231</v>
      </c>
      <c r="D245" s="32" t="s">
        <v>347</v>
      </c>
      <c r="E245" s="109" t="b">
        <v>1</v>
      </c>
      <c r="F245" s="109"/>
      <c r="G245" s="109"/>
      <c r="H245" s="109"/>
      <c r="I245" s="109"/>
      <c r="J245" s="109"/>
      <c r="K245" s="109"/>
      <c r="L245" s="109"/>
      <c r="M245" s="109"/>
      <c r="N245" s="109"/>
      <c r="O245" s="109"/>
      <c r="P245" s="111" t="s">
        <v>353</v>
      </c>
      <c r="Q245" s="109"/>
      <c r="R245" s="109"/>
      <c r="S245" s="109"/>
      <c r="T245" s="109"/>
      <c r="U245" s="110"/>
      <c r="V245" t="str">
        <f ca="1"/>
        <v xml:space="preserve"> </v>
      </c>
    </row>
    <row r="246" spans="2:22" x14ac:dyDescent="0.45">
      <c r="B246" s="112"/>
      <c r="C246" s="107">
        <v>232</v>
      </c>
      <c r="D246" s="32" t="s">
        <v>364</v>
      </c>
      <c r="E246" s="33" t="s">
        <v>1002</v>
      </c>
      <c r="F246" s="33"/>
      <c r="G246" s="33"/>
      <c r="H246" s="33" t="s">
        <v>280</v>
      </c>
      <c r="I246" s="109"/>
      <c r="J246" s="109"/>
      <c r="K246" s="109"/>
      <c r="L246" s="109"/>
      <c r="M246" s="109"/>
      <c r="N246" s="109">
        <v>2</v>
      </c>
      <c r="O246" s="109">
        <v>2</v>
      </c>
      <c r="P246" s="109"/>
      <c r="Q246" s="109"/>
      <c r="R246" s="109"/>
      <c r="S246" s="109"/>
      <c r="T246" s="109"/>
      <c r="U246" s="110"/>
      <c r="V246" t="str">
        <f ca="1"/>
        <v xml:space="preserve"> </v>
      </c>
    </row>
    <row r="247" spans="2:22" x14ac:dyDescent="0.45">
      <c r="B247" s="112"/>
      <c r="C247" s="107">
        <v>233</v>
      </c>
      <c r="D247" s="108" t="s">
        <v>1004</v>
      </c>
      <c r="E247" s="109" t="b">
        <v>1</v>
      </c>
      <c r="F247" s="109"/>
      <c r="G247" s="109"/>
      <c r="H247" s="109"/>
      <c r="I247" s="109"/>
      <c r="J247" s="109"/>
      <c r="K247" s="109"/>
      <c r="L247" s="109"/>
      <c r="M247" s="109"/>
      <c r="N247" s="109">
        <v>3</v>
      </c>
      <c r="O247" s="109">
        <v>3</v>
      </c>
      <c r="P247" s="109"/>
      <c r="Q247" s="109"/>
      <c r="R247" s="109"/>
      <c r="S247" s="109"/>
      <c r="T247" s="109"/>
      <c r="U247" s="110"/>
      <c r="V247" t="str">
        <f ca="1"/>
        <v xml:space="preserve"> </v>
      </c>
    </row>
    <row r="248" spans="2:22" x14ac:dyDescent="0.45">
      <c r="B248" s="112"/>
      <c r="C248" s="107">
        <v>234</v>
      </c>
      <c r="D248" s="108" t="s">
        <v>1004</v>
      </c>
      <c r="E248" s="109" t="b">
        <v>1</v>
      </c>
      <c r="F248" s="109"/>
      <c r="G248" s="109"/>
      <c r="H248" s="109"/>
      <c r="I248" s="109"/>
      <c r="J248" s="109"/>
      <c r="K248" s="109"/>
      <c r="L248" s="109">
        <v>1</v>
      </c>
      <c r="M248" s="109">
        <v>4</v>
      </c>
      <c r="N248" s="109">
        <v>4</v>
      </c>
      <c r="O248" s="109">
        <v>1</v>
      </c>
      <c r="P248" s="109"/>
      <c r="Q248" s="109"/>
      <c r="R248" s="109"/>
      <c r="S248" s="109"/>
      <c r="T248" s="109"/>
      <c r="U248" s="110"/>
      <c r="V248" t="str">
        <f ca="1"/>
        <v xml:space="preserve"> </v>
      </c>
    </row>
    <row r="249" spans="2:22" x14ac:dyDescent="0.45">
      <c r="B249" s="112"/>
      <c r="C249" s="107">
        <v>235</v>
      </c>
      <c r="D249" s="108" t="s">
        <v>1004</v>
      </c>
      <c r="E249" s="109" t="b">
        <v>1</v>
      </c>
      <c r="F249" s="109"/>
      <c r="G249" s="109"/>
      <c r="H249" s="109"/>
      <c r="I249" s="109"/>
      <c r="J249" s="109"/>
      <c r="K249" s="109"/>
      <c r="L249" s="109">
        <v>1</v>
      </c>
      <c r="M249" s="109">
        <v>5</v>
      </c>
      <c r="N249" s="109">
        <v>4</v>
      </c>
      <c r="O249" s="109"/>
      <c r="P249" s="109"/>
      <c r="Q249" s="109"/>
      <c r="R249" s="109"/>
      <c r="S249" s="109"/>
      <c r="T249" s="109"/>
      <c r="U249" s="110"/>
      <c r="V249" t="str">
        <f ca="1"/>
        <v xml:space="preserve"> </v>
      </c>
    </row>
    <row r="250" spans="2:22" x14ac:dyDescent="0.45">
      <c r="B250" s="112"/>
      <c r="C250" s="107">
        <v>236</v>
      </c>
      <c r="D250" s="108" t="s">
        <v>1032</v>
      </c>
      <c r="E250" s="109" t="b">
        <v>1</v>
      </c>
      <c r="F250" s="109"/>
      <c r="G250" s="109"/>
      <c r="H250" s="109" t="s">
        <v>280</v>
      </c>
      <c r="I250" s="109"/>
      <c r="J250" s="109"/>
      <c r="K250" s="109"/>
      <c r="L250" s="109"/>
      <c r="M250" s="109"/>
      <c r="N250" s="109"/>
      <c r="O250" s="109"/>
      <c r="P250" s="109"/>
      <c r="Q250" s="109"/>
      <c r="R250" s="109"/>
      <c r="S250" s="109"/>
      <c r="T250" s="109"/>
      <c r="U250" s="110"/>
      <c r="V250" t="str">
        <f ca="1"/>
        <v xml:space="preserve"> </v>
      </c>
    </row>
    <row r="251" spans="2:22" x14ac:dyDescent="0.45">
      <c r="B251" s="126"/>
      <c r="C251" s="107">
        <v>237</v>
      </c>
      <c r="D251" s="32" t="s">
        <v>1033</v>
      </c>
      <c r="E251" s="109" t="b">
        <v>1</v>
      </c>
      <c r="F251" s="31"/>
      <c r="G251" s="31"/>
      <c r="H251" s="109" t="s">
        <v>280</v>
      </c>
      <c r="I251" s="31"/>
      <c r="J251" s="31"/>
      <c r="K251" s="31"/>
      <c r="L251" s="31"/>
      <c r="M251" s="31"/>
      <c r="N251" s="31"/>
      <c r="O251" s="31"/>
      <c r="P251" s="31"/>
      <c r="Q251" s="31"/>
      <c r="R251" s="31"/>
      <c r="S251" s="31"/>
      <c r="T251" s="31"/>
      <c r="U251" s="38"/>
      <c r="V251" t="str">
        <f ca="1"/>
        <v xml:space="preserve"> </v>
      </c>
    </row>
    <row r="252" spans="2:22" x14ac:dyDescent="0.45">
      <c r="B252" s="126"/>
      <c r="C252" s="107">
        <v>238</v>
      </c>
      <c r="D252" s="32" t="s">
        <v>1034</v>
      </c>
      <c r="E252" s="109" t="b">
        <v>1</v>
      </c>
      <c r="F252" s="31"/>
      <c r="G252" s="31"/>
      <c r="H252" s="109" t="s">
        <v>280</v>
      </c>
      <c r="I252" s="31"/>
      <c r="J252" s="31"/>
      <c r="K252" s="31"/>
      <c r="L252" s="31"/>
      <c r="M252" s="31"/>
      <c r="N252" s="31"/>
      <c r="O252" s="31"/>
      <c r="P252" s="31"/>
      <c r="Q252" s="31"/>
      <c r="R252" s="31"/>
      <c r="S252" s="31"/>
      <c r="T252" s="31"/>
      <c r="U252" s="38"/>
      <c r="V252" t="str">
        <f ca="1"/>
        <v xml:space="preserve"> </v>
      </c>
    </row>
    <row r="253" spans="2:22" x14ac:dyDescent="0.45">
      <c r="B253" s="126"/>
      <c r="C253" s="107">
        <v>239</v>
      </c>
      <c r="D253" s="32" t="s">
        <v>1035</v>
      </c>
      <c r="E253" s="109" t="b">
        <v>1</v>
      </c>
      <c r="F253" s="31"/>
      <c r="G253" s="31"/>
      <c r="H253" s="109" t="s">
        <v>280</v>
      </c>
      <c r="I253" s="31"/>
      <c r="J253" s="31"/>
      <c r="K253" s="31"/>
      <c r="L253" s="31"/>
      <c r="M253" s="31"/>
      <c r="N253" s="31"/>
      <c r="O253" s="31"/>
      <c r="P253" s="31"/>
      <c r="Q253" s="31"/>
      <c r="R253" s="31"/>
      <c r="S253" s="31"/>
      <c r="T253" s="31"/>
      <c r="U253" s="38"/>
      <c r="V253" t="str">
        <f ca="1"/>
        <v xml:space="preserve"> </v>
      </c>
    </row>
    <row r="254" spans="2:22" x14ac:dyDescent="0.45">
      <c r="B254" s="126"/>
      <c r="C254" s="107">
        <v>240</v>
      </c>
      <c r="D254" s="32" t="s">
        <v>1036</v>
      </c>
      <c r="E254" s="109" t="b">
        <v>1</v>
      </c>
      <c r="F254" s="31"/>
      <c r="G254" s="31"/>
      <c r="H254" s="109" t="s">
        <v>280</v>
      </c>
      <c r="I254" s="31"/>
      <c r="J254" s="31"/>
      <c r="K254" s="31"/>
      <c r="L254" s="31"/>
      <c r="M254" s="31"/>
      <c r="N254" s="31"/>
      <c r="O254" s="31"/>
      <c r="P254" s="31"/>
      <c r="Q254" s="31"/>
      <c r="R254" s="31"/>
      <c r="S254" s="31"/>
      <c r="T254" s="31"/>
      <c r="U254" s="38"/>
      <c r="V254" t="str">
        <f ca="1"/>
        <v xml:space="preserve"> </v>
      </c>
    </row>
    <row r="255" spans="2:22" x14ac:dyDescent="0.45">
      <c r="B255" s="126"/>
      <c r="C255" s="107">
        <v>241</v>
      </c>
      <c r="D255" s="32" t="s">
        <v>1037</v>
      </c>
      <c r="E255" s="109" t="b">
        <v>1</v>
      </c>
      <c r="F255" s="31"/>
      <c r="G255" s="31"/>
      <c r="H255" s="109" t="s">
        <v>280</v>
      </c>
      <c r="I255" s="31"/>
      <c r="J255" s="31"/>
      <c r="K255" s="31"/>
      <c r="L255" s="31"/>
      <c r="M255" s="31"/>
      <c r="N255" s="31"/>
      <c r="O255" s="31"/>
      <c r="P255" s="31"/>
      <c r="Q255" s="31"/>
      <c r="R255" s="31"/>
      <c r="S255" s="31"/>
      <c r="T255" s="31"/>
      <c r="U255" s="38"/>
      <c r="V255" t="str">
        <f ca="1"/>
        <v xml:space="preserve"> </v>
      </c>
    </row>
    <row r="256" spans="2:22" x14ac:dyDescent="0.45">
      <c r="B256" s="126"/>
      <c r="C256" s="107">
        <v>242</v>
      </c>
      <c r="D256" s="32" t="s">
        <v>1038</v>
      </c>
      <c r="E256" s="109" t="b">
        <v>1</v>
      </c>
      <c r="F256" s="31"/>
      <c r="G256" s="31"/>
      <c r="H256" s="109" t="s">
        <v>280</v>
      </c>
      <c r="I256" s="31"/>
      <c r="J256" s="31"/>
      <c r="K256" s="31"/>
      <c r="L256" s="31"/>
      <c r="M256" s="31"/>
      <c r="N256" s="31"/>
      <c r="O256" s="31"/>
      <c r="P256" s="31"/>
      <c r="Q256" s="31"/>
      <c r="R256" s="31"/>
      <c r="S256" s="31"/>
      <c r="T256" s="31"/>
      <c r="U256" s="38"/>
      <c r="V256" t="str">
        <f ca="1"/>
        <v xml:space="preserve"> </v>
      </c>
    </row>
    <row r="257" spans="2:22" x14ac:dyDescent="0.45">
      <c r="B257" s="126"/>
      <c r="C257" s="107">
        <v>243</v>
      </c>
      <c r="D257" s="32" t="s">
        <v>1039</v>
      </c>
      <c r="E257" s="109" t="b">
        <v>1</v>
      </c>
      <c r="F257" s="31"/>
      <c r="G257" s="31"/>
      <c r="H257" s="109" t="s">
        <v>280</v>
      </c>
      <c r="I257" s="31"/>
      <c r="J257" s="31"/>
      <c r="K257" s="31"/>
      <c r="L257" s="31"/>
      <c r="M257" s="31"/>
      <c r="N257" s="31"/>
      <c r="O257" s="31"/>
      <c r="P257" s="31"/>
      <c r="Q257" s="31"/>
      <c r="R257" s="31"/>
      <c r="S257" s="31"/>
      <c r="T257" s="31"/>
      <c r="U257" s="38"/>
      <c r="V257" t="str">
        <f ca="1"/>
        <v xml:space="preserve"> </v>
      </c>
    </row>
    <row r="258" spans="2:22" x14ac:dyDescent="0.45">
      <c r="B258" s="126"/>
      <c r="C258" s="107">
        <v>244</v>
      </c>
      <c r="D258" s="32" t="s">
        <v>1040</v>
      </c>
      <c r="E258" s="109" t="b">
        <v>1</v>
      </c>
      <c r="F258" s="31"/>
      <c r="G258" s="31"/>
      <c r="H258" s="109" t="s">
        <v>280</v>
      </c>
      <c r="I258" s="31"/>
      <c r="J258" s="31"/>
      <c r="K258" s="31"/>
      <c r="L258" s="31"/>
      <c r="M258" s="31"/>
      <c r="N258" s="31"/>
      <c r="O258" s="31"/>
      <c r="P258" s="31"/>
      <c r="Q258" s="31"/>
      <c r="R258" s="31"/>
      <c r="S258" s="31"/>
      <c r="T258" s="31"/>
      <c r="U258" s="38"/>
      <c r="V258" t="str">
        <f ca="1"/>
        <v xml:space="preserve"> </v>
      </c>
    </row>
    <row r="259" spans="2:22" x14ac:dyDescent="0.45">
      <c r="B259" s="126"/>
      <c r="C259" s="107">
        <v>245</v>
      </c>
      <c r="D259" s="32" t="s">
        <v>1041</v>
      </c>
      <c r="E259" s="109" t="b">
        <v>1</v>
      </c>
      <c r="F259" s="31"/>
      <c r="G259" s="31"/>
      <c r="H259" s="109" t="s">
        <v>280</v>
      </c>
      <c r="I259" s="31"/>
      <c r="J259" s="31"/>
      <c r="K259" s="31"/>
      <c r="L259" s="31"/>
      <c r="M259" s="31"/>
      <c r="N259" s="31"/>
      <c r="O259" s="31"/>
      <c r="P259" s="31"/>
      <c r="Q259" s="31"/>
      <c r="R259" s="31"/>
      <c r="S259" s="31"/>
      <c r="T259" s="31"/>
      <c r="U259" s="38"/>
      <c r="V259" t="str">
        <f ca="1"/>
        <v xml:space="preserve"> </v>
      </c>
    </row>
    <row r="260" spans="2:22" x14ac:dyDescent="0.45">
      <c r="B260" s="126"/>
      <c r="C260" s="107">
        <v>246</v>
      </c>
      <c r="D260" s="32" t="s">
        <v>1042</v>
      </c>
      <c r="E260" s="109" t="b">
        <v>1</v>
      </c>
      <c r="F260" s="31"/>
      <c r="G260" s="31"/>
      <c r="H260" s="109" t="s">
        <v>280</v>
      </c>
      <c r="I260" s="31"/>
      <c r="J260" s="31"/>
      <c r="K260" s="31"/>
      <c r="L260" s="31"/>
      <c r="M260" s="31"/>
      <c r="N260" s="31"/>
      <c r="O260" s="31"/>
      <c r="P260" s="31"/>
      <c r="Q260" s="31"/>
      <c r="R260" s="31"/>
      <c r="S260" s="31"/>
      <c r="T260" s="31"/>
      <c r="U260" s="38"/>
      <c r="V260" t="str">
        <f ca="1"/>
        <v xml:space="preserve"> </v>
      </c>
    </row>
    <row r="261" spans="2:22" x14ac:dyDescent="0.45">
      <c r="B261" s="126"/>
      <c r="C261" s="107">
        <v>247</v>
      </c>
      <c r="D261" s="32" t="s">
        <v>1043</v>
      </c>
      <c r="E261" s="109" t="b">
        <v>1</v>
      </c>
      <c r="F261" s="31"/>
      <c r="G261" s="31"/>
      <c r="H261" s="109" t="s">
        <v>280</v>
      </c>
      <c r="I261" s="31"/>
      <c r="J261" s="31"/>
      <c r="K261" s="31"/>
      <c r="L261" s="31"/>
      <c r="M261" s="31"/>
      <c r="N261" s="31"/>
      <c r="O261" s="31"/>
      <c r="P261" s="31"/>
      <c r="Q261" s="31"/>
      <c r="R261" s="31"/>
      <c r="S261" s="31"/>
      <c r="T261" s="31"/>
      <c r="U261" s="38"/>
      <c r="V261" t="str">
        <f ca="1"/>
        <v xml:space="preserve"> </v>
      </c>
    </row>
    <row r="262" spans="2:22" x14ac:dyDescent="0.45">
      <c r="B262" s="112"/>
      <c r="C262" s="107">
        <v>248</v>
      </c>
      <c r="D262" s="111" t="s">
        <v>1044</v>
      </c>
      <c r="E262" s="109" t="b">
        <v>1</v>
      </c>
      <c r="F262" s="109"/>
      <c r="G262" s="109"/>
      <c r="H262" s="109"/>
      <c r="I262" s="109"/>
      <c r="J262" s="109"/>
      <c r="K262" s="109"/>
      <c r="L262" s="109"/>
      <c r="M262" s="109"/>
      <c r="N262" s="109"/>
      <c r="O262" s="109"/>
      <c r="P262" s="109"/>
      <c r="Q262" s="109"/>
      <c r="R262" s="109"/>
      <c r="S262" s="109"/>
      <c r="T262" s="109" t="s">
        <v>93</v>
      </c>
      <c r="U262" s="110"/>
      <c r="V262" t="str">
        <f ca="1"/>
        <v xml:space="preserve"> </v>
      </c>
    </row>
    <row r="263" spans="2:22" x14ac:dyDescent="0.45">
      <c r="B263" s="126"/>
      <c r="C263" s="73"/>
      <c r="E263" s="31"/>
      <c r="F263" s="31"/>
      <c r="G263" s="31"/>
      <c r="H263" s="31"/>
      <c r="I263" s="31"/>
      <c r="J263" s="31"/>
      <c r="K263" s="31"/>
      <c r="L263" s="31"/>
      <c r="M263" s="31"/>
      <c r="N263" s="31"/>
      <c r="O263" s="31"/>
      <c r="P263" s="31"/>
      <c r="Q263" s="31"/>
      <c r="R263" s="31"/>
      <c r="S263" s="31"/>
      <c r="T263" s="31"/>
      <c r="U263" s="38"/>
      <c r="V263" t="str">
        <f ca="1"/>
        <v xml:space="preserve"> </v>
      </c>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7" priority="110">
      <formula>ISLOGICAL(AB7)</formula>
    </cfRule>
    <cfRule type="expression" dxfId="56" priority="111">
      <formula>ISNUMBER(AB7)</formula>
    </cfRule>
    <cfRule type="expression" dxfId="55" priority="112">
      <formula>ISNUMBER(SEARCH("""",AB7))</formula>
    </cfRule>
    <cfRule type="expression" dxfId="54" priority="113">
      <formula>ISTEXT(AB7)</formula>
    </cfRule>
    <cfRule type="expression" dxfId="53" priority="114">
      <formula>ISERROR(AB7)</formula>
    </cfRule>
  </conditionalFormatting>
  <conditionalFormatting sqref="B15:U261 B262:C263 E262:U263">
    <cfRule type="expression" dxfId="52" priority="152">
      <formula>$C15=$C$4</formula>
    </cfRule>
  </conditionalFormatting>
  <conditionalFormatting sqref="J5">
    <cfRule type="expression" dxfId="51" priority="51">
      <formula>$J$5&gt;0</formula>
    </cfRule>
  </conditionalFormatting>
  <conditionalFormatting sqref="AA15:AO50">
    <cfRule type="expression" dxfId="50" priority="14">
      <formula>ISNUMBER(AA15)</formula>
    </cfRule>
    <cfRule type="expression" dxfId="49" priority="15">
      <formula>ISLOGICAL(AA15)</formula>
    </cfRule>
    <cfRule type="expression" dxfId="48" priority="16">
      <formula>ISERROR(AA15)</formula>
    </cfRule>
    <cfRule type="expression" dxfId="47" priority="17">
      <formula>ISNUMBER(SEARCH(CHAR(10),AA15))</formula>
    </cfRule>
    <cfRule type="expression" dxfId="46" priority="18">
      <formula>ISNUMBER(SEARCH("""",AA15))</formula>
    </cfRule>
    <cfRule type="expression" dxfId="45" priority="19">
      <formula>ISTEXT(AA15)</formula>
    </cfRule>
  </conditionalFormatting>
  <conditionalFormatting sqref="AA13:AO13">
    <cfRule type="expression" dxfId="44" priority="8">
      <formula>ISNUMBER(AA13)</formula>
    </cfRule>
    <cfRule type="expression" dxfId="43" priority="9">
      <formula>ISLOGICAL(AA13)</formula>
    </cfRule>
    <cfRule type="expression" dxfId="42" priority="10">
      <formula>ISERROR(AA13)</formula>
    </cfRule>
    <cfRule type="expression" dxfId="41" priority="11">
      <formula>ISNUMBER(SEARCH(CHAR(10),AA13))</formula>
    </cfRule>
    <cfRule type="expression" dxfId="40" priority="12">
      <formula>ISNUMBER(SEARCH("""",AA13))</formula>
    </cfRule>
    <cfRule type="expression" dxfId="39" priority="13">
      <formula>ISTEXT(AA13)</formula>
    </cfRule>
  </conditionalFormatting>
  <conditionalFormatting sqref="Y15:Y50">
    <cfRule type="expression" dxfId="38" priority="2">
      <formula>ISNUMBER(Y15)</formula>
    </cfRule>
    <cfRule type="expression" dxfId="37" priority="3">
      <formula>ISLOGICAL(Y15)</formula>
    </cfRule>
    <cfRule type="expression" dxfId="36" priority="4">
      <formula>ISERROR(Y15)</formula>
    </cfRule>
    <cfRule type="expression" dxfId="35" priority="5">
      <formula>ISNUMBER(SEARCH(CHAR(10),Y15))</formula>
    </cfRule>
    <cfRule type="expression" dxfId="34" priority="6">
      <formula>ISNUMBER(SEARCH("""",Y15))</formula>
    </cfRule>
    <cfRule type="expression" dxfId="33" priority="7">
      <formula>ISTEXT(Y15)</formula>
    </cfRule>
  </conditionalFormatting>
  <conditionalFormatting sqref="D262">
    <cfRule type="expression" dxfId="32" priority="1">
      <formula>$C262=$C$4</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25" x14ac:dyDescent="0.4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524</v>
      </c>
    </row>
    <row r="3" spans="1:1" x14ac:dyDescent="0.45">
      <c r="A3" t="s">
        <v>578</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56"/>
    </row>
    <row r="4" spans="1:14" x14ac:dyDescent="0.45">
      <c r="A4" s="14" t="s">
        <v>583</v>
      </c>
      <c r="M4" s="14" t="s">
        <v>528</v>
      </c>
    </row>
    <row r="5" spans="1:14" x14ac:dyDescent="0.45">
      <c r="M5" t="s">
        <v>499</v>
      </c>
    </row>
    <row r="6" spans="1:14" ht="42.75" x14ac:dyDescent="0.45">
      <c r="A6" s="12" t="s">
        <v>10</v>
      </c>
      <c r="B6" s="12" t="s">
        <v>11</v>
      </c>
      <c r="C6" s="12" t="s">
        <v>12</v>
      </c>
      <c r="D6" s="12" t="s">
        <v>13</v>
      </c>
      <c r="E6" s="13" t="s">
        <v>666</v>
      </c>
      <c r="F6" s="13" t="s">
        <v>369</v>
      </c>
      <c r="G6" s="13" t="s">
        <v>370</v>
      </c>
      <c r="H6" s="13" t="s">
        <v>371</v>
      </c>
      <c r="I6" s="13" t="str" cm="1">
        <f t="array" aca="1" ref="I6:L6" ca="1">"NCalls"&amp;CHAR(10)&amp;E6:H6</f>
        <v>NCalls
CSVRead
v0.4</v>
      </c>
      <c r="J6" s="13" t="str">
        <f ca="1"/>
        <v>NCalls
sdkn104
v1.9</v>
      </c>
      <c r="K6" s="13" t="str">
        <f ca="1"/>
        <v>NCalls
ws_garcia
v3.1.5</v>
      </c>
      <c r="L6" s="59" t="str">
        <f ca="1"/>
        <v>NCalls
CSV.jl
v0.8.5+</v>
      </c>
      <c r="M6" s="12" t="s">
        <v>14</v>
      </c>
      <c r="N6" s="12" t="s">
        <v>15</v>
      </c>
    </row>
    <row r="7" spans="1:14" x14ac:dyDescent="0.45">
      <c r="A7">
        <f ca="1">LEN(B7)</f>
        <v>1</v>
      </c>
      <c r="B7" t="s">
        <v>16</v>
      </c>
      <c r="C7" s="56">
        <v>1</v>
      </c>
      <c r="D7">
        <v>1</v>
      </c>
      <c r="E7">
        <v>1.9493759844064546E-4</v>
      </c>
      <c r="F7">
        <v>1.2255919062702944E-4</v>
      </c>
      <c r="G7">
        <v>1.7155922126918743E-3</v>
      </c>
      <c r="H7">
        <v>2.8878364329444379E-4</v>
      </c>
      <c r="I7" s="56">
        <v>25650</v>
      </c>
      <c r="J7" s="56">
        <v>40797</v>
      </c>
      <c r="K7" s="56">
        <v>2915</v>
      </c>
      <c r="L7" s="56">
        <v>17314</v>
      </c>
      <c r="M7" s="60" t="s">
        <v>372</v>
      </c>
      <c r="N7" s="56">
        <v>3</v>
      </c>
    </row>
    <row r="8" spans="1:14" x14ac:dyDescent="0.45">
      <c r="A8">
        <f t="shared" ref="A8:A28" ca="1" si="0">LEN(B8)</f>
        <v>1</v>
      </c>
      <c r="B8" t="s">
        <v>16</v>
      </c>
      <c r="C8" s="56">
        <v>2</v>
      </c>
      <c r="D8">
        <v>1</v>
      </c>
      <c r="E8">
        <v>1.9255689143874387E-4</v>
      </c>
      <c r="F8">
        <v>1.2650549525611813E-4</v>
      </c>
      <c r="G8">
        <v>1.7896163922716392E-3</v>
      </c>
      <c r="H8">
        <v>2.8235825615541E-4</v>
      </c>
      <c r="I8" s="56">
        <v>25967</v>
      </c>
      <c r="J8" s="56">
        <v>39525</v>
      </c>
      <c r="K8" s="56">
        <v>2794</v>
      </c>
      <c r="L8" s="56">
        <v>17708</v>
      </c>
      <c r="M8" s="61" t="s">
        <v>373</v>
      </c>
      <c r="N8" s="56">
        <v>6</v>
      </c>
    </row>
    <row r="9" spans="1:14" x14ac:dyDescent="0.45">
      <c r="A9">
        <f t="shared" ca="1" si="0"/>
        <v>1</v>
      </c>
      <c r="B9" t="s">
        <v>16</v>
      </c>
      <c r="C9" s="56">
        <v>4</v>
      </c>
      <c r="D9">
        <v>1</v>
      </c>
      <c r="E9">
        <v>1.9503660334687796E-4</v>
      </c>
      <c r="F9">
        <v>1.2879811442315575E-4</v>
      </c>
      <c r="G9">
        <v>1.75134823117291E-3</v>
      </c>
      <c r="H9">
        <v>3.2488628979857048E-4</v>
      </c>
      <c r="I9" s="56">
        <v>25637</v>
      </c>
      <c r="J9" s="56">
        <v>38821</v>
      </c>
      <c r="K9" s="56">
        <v>2855</v>
      </c>
      <c r="L9" s="56">
        <v>15390</v>
      </c>
      <c r="M9" s="61" t="s">
        <v>374</v>
      </c>
      <c r="N9" s="56">
        <v>12</v>
      </c>
    </row>
    <row r="10" spans="1:14" x14ac:dyDescent="0.45">
      <c r="A10">
        <f t="shared" ca="1"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375</v>
      </c>
      <c r="N10" s="56">
        <v>24</v>
      </c>
    </row>
    <row r="11" spans="1:14" x14ac:dyDescent="0.45">
      <c r="A11">
        <f t="shared" ca="1"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376</v>
      </c>
      <c r="N11" s="56">
        <v>48</v>
      </c>
    </row>
    <row r="12" spans="1:14" x14ac:dyDescent="0.45">
      <c r="A12">
        <f t="shared" ca="1"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377</v>
      </c>
      <c r="N12" s="56">
        <v>96</v>
      </c>
    </row>
    <row r="13" spans="1:14" x14ac:dyDescent="0.45">
      <c r="A13">
        <f t="shared" ca="1"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378</v>
      </c>
      <c r="N13" s="56">
        <v>192</v>
      </c>
    </row>
    <row r="14" spans="1:14" x14ac:dyDescent="0.45">
      <c r="A14">
        <f t="shared" ca="1"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379</v>
      </c>
      <c r="N14" s="56">
        <v>384</v>
      </c>
    </row>
    <row r="15" spans="1:14" x14ac:dyDescent="0.45">
      <c r="A15">
        <f t="shared" ca="1"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380</v>
      </c>
      <c r="N15" s="56">
        <v>768</v>
      </c>
    </row>
    <row r="16" spans="1:14" x14ac:dyDescent="0.45">
      <c r="A16">
        <f t="shared" ca="1"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381</v>
      </c>
      <c r="N16" s="56">
        <v>1536</v>
      </c>
    </row>
    <row r="17" spans="1:14" x14ac:dyDescent="0.45">
      <c r="A17">
        <f t="shared" ca="1"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382</v>
      </c>
      <c r="N17" s="56">
        <v>3072</v>
      </c>
    </row>
    <row r="18" spans="1:14" x14ac:dyDescent="0.45">
      <c r="A18">
        <f t="shared" ca="1"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383</v>
      </c>
      <c r="N18" s="56">
        <v>6144</v>
      </c>
    </row>
    <row r="19" spans="1:14" x14ac:dyDescent="0.45">
      <c r="A19">
        <f t="shared" ca="1" si="0"/>
        <v>1</v>
      </c>
      <c r="B19" t="s">
        <v>16</v>
      </c>
      <c r="C19" s="56">
        <v>4096</v>
      </c>
      <c r="D19">
        <v>1</v>
      </c>
      <c r="E19">
        <v>5.7289903780247033E-3</v>
      </c>
      <c r="F19">
        <v>5.1509114315320403E-3</v>
      </c>
      <c r="G19">
        <v>2.0693050000036312E-2</v>
      </c>
      <c r="H19">
        <v>9.6469226316804938E-4</v>
      </c>
      <c r="I19" s="56">
        <v>873</v>
      </c>
      <c r="J19" s="56">
        <v>971</v>
      </c>
      <c r="K19" s="56">
        <v>242</v>
      </c>
      <c r="L19" s="56">
        <v>5183</v>
      </c>
      <c r="M19" s="61" t="s">
        <v>384</v>
      </c>
      <c r="N19" s="56">
        <v>12288</v>
      </c>
    </row>
    <row r="20" spans="1:14" x14ac:dyDescent="0.45">
      <c r="A20">
        <f t="shared" ca="1" si="0"/>
        <v>1</v>
      </c>
      <c r="B20" t="s">
        <v>16</v>
      </c>
      <c r="C20" s="56">
        <v>8192</v>
      </c>
      <c r="D20">
        <v>1</v>
      </c>
      <c r="E20">
        <v>1.1230776008926415E-2</v>
      </c>
      <c r="F20">
        <v>1.035491573502836E-2</v>
      </c>
      <c r="G20">
        <v>3.961115118114307E-2</v>
      </c>
      <c r="H20">
        <v>1.5142337976983646E-3</v>
      </c>
      <c r="I20" s="56">
        <v>446</v>
      </c>
      <c r="J20" s="56">
        <v>483</v>
      </c>
      <c r="K20" s="56">
        <v>127</v>
      </c>
      <c r="L20" s="56">
        <v>3302</v>
      </c>
      <c r="M20" s="61" t="s">
        <v>385</v>
      </c>
      <c r="N20" s="56">
        <v>24576</v>
      </c>
    </row>
    <row r="21" spans="1:14" x14ac:dyDescent="0.45">
      <c r="A21">
        <f t="shared" ca="1" si="0"/>
        <v>1</v>
      </c>
      <c r="B21" t="s">
        <v>16</v>
      </c>
      <c r="C21" s="56">
        <v>16384</v>
      </c>
      <c r="D21">
        <v>1</v>
      </c>
      <c r="E21">
        <v>2.3738226066266244E-2</v>
      </c>
      <c r="F21">
        <v>2.0577611111117902E-2</v>
      </c>
      <c r="G21">
        <v>7.8590521874957631E-2</v>
      </c>
      <c r="H21">
        <v>2.7948574622694241E-3</v>
      </c>
      <c r="I21" s="56">
        <v>211</v>
      </c>
      <c r="J21" s="56">
        <v>243</v>
      </c>
      <c r="K21" s="56">
        <v>64</v>
      </c>
      <c r="L21" s="56">
        <v>1789</v>
      </c>
      <c r="M21" s="61" t="s">
        <v>386</v>
      </c>
      <c r="N21" s="56">
        <v>49152</v>
      </c>
    </row>
    <row r="22" spans="1:14" x14ac:dyDescent="0.45">
      <c r="A22">
        <f t="shared" ca="1" si="0"/>
        <v>1</v>
      </c>
      <c r="B22" t="s">
        <v>16</v>
      </c>
      <c r="C22" s="56">
        <v>32768</v>
      </c>
      <c r="D22">
        <v>1</v>
      </c>
      <c r="E22">
        <v>4.7359376415151241E-2</v>
      </c>
      <c r="F22">
        <v>5.1082770408152567E-2</v>
      </c>
      <c r="G22">
        <v>0.15243211212112906</v>
      </c>
      <c r="H22">
        <v>4.3449176072452916E-3</v>
      </c>
      <c r="I22" s="56">
        <v>106</v>
      </c>
      <c r="J22" s="56">
        <v>98</v>
      </c>
      <c r="K22" s="56">
        <v>33</v>
      </c>
      <c r="L22" s="56">
        <v>1151</v>
      </c>
      <c r="M22" s="61" t="s">
        <v>387</v>
      </c>
      <c r="N22" s="56">
        <v>98304</v>
      </c>
    </row>
    <row r="23" spans="1:14" x14ac:dyDescent="0.45">
      <c r="A23">
        <f t="shared" ca="1" si="0"/>
        <v>1</v>
      </c>
      <c r="B23" t="s">
        <v>16</v>
      </c>
      <c r="C23" s="56">
        <v>65536</v>
      </c>
      <c r="D23">
        <v>1</v>
      </c>
      <c r="E23">
        <v>9.4737703773579651E-2</v>
      </c>
      <c r="F23">
        <v>8.0770038709987044E-2</v>
      </c>
      <c r="G23">
        <v>0.30472428823465153</v>
      </c>
      <c r="H23">
        <v>7.7838256236739331E-3</v>
      </c>
      <c r="I23" s="56">
        <v>53</v>
      </c>
      <c r="J23" s="56">
        <v>62</v>
      </c>
      <c r="K23" s="56">
        <v>17</v>
      </c>
      <c r="L23" s="56">
        <v>643</v>
      </c>
      <c r="M23" s="61" t="s">
        <v>388</v>
      </c>
      <c r="N23" s="56">
        <v>196608</v>
      </c>
    </row>
    <row r="24" spans="1:14" x14ac:dyDescent="0.45">
      <c r="A24">
        <f t="shared" ca="1" si="0"/>
        <v>1</v>
      </c>
      <c r="B24" t="s">
        <v>16</v>
      </c>
      <c r="C24" s="56">
        <v>131072</v>
      </c>
      <c r="D24">
        <v>1</v>
      </c>
      <c r="E24">
        <v>0.18319290357197002</v>
      </c>
      <c r="F24">
        <v>0.1661590838714713</v>
      </c>
      <c r="G24">
        <v>0.60268153333325047</v>
      </c>
      <c r="H24">
        <v>1.6587458034553151E-2</v>
      </c>
      <c r="I24" s="56">
        <v>28</v>
      </c>
      <c r="J24" s="56">
        <v>31</v>
      </c>
      <c r="K24" s="56">
        <v>9</v>
      </c>
      <c r="L24" s="56">
        <v>303</v>
      </c>
      <c r="M24" s="61" t="s">
        <v>389</v>
      </c>
      <c r="N24" s="56">
        <v>393216</v>
      </c>
    </row>
    <row r="25" spans="1:14" x14ac:dyDescent="0.45">
      <c r="A25">
        <f t="shared" ca="1" si="0"/>
        <v>1</v>
      </c>
      <c r="B25" t="s">
        <v>16</v>
      </c>
      <c r="C25" s="56">
        <v>262144</v>
      </c>
      <c r="D25">
        <v>1</v>
      </c>
      <c r="E25">
        <v>0.40323945384723348</v>
      </c>
      <c r="F25">
        <v>0.40148243846040432</v>
      </c>
      <c r="G25">
        <v>1.1622870599967428</v>
      </c>
      <c r="H25">
        <v>3.0932098259160549E-2</v>
      </c>
      <c r="I25" s="56">
        <v>13</v>
      </c>
      <c r="J25" s="56">
        <v>13</v>
      </c>
      <c r="K25" s="56">
        <v>5</v>
      </c>
      <c r="L25" s="56">
        <v>162</v>
      </c>
      <c r="M25" s="61" t="s">
        <v>390</v>
      </c>
      <c r="N25" s="56">
        <v>786432</v>
      </c>
    </row>
    <row r="26" spans="1:14" x14ac:dyDescent="0.45">
      <c r="A26">
        <f t="shared" ca="1" si="0"/>
        <v>1</v>
      </c>
      <c r="B26" t="s">
        <v>16</v>
      </c>
      <c r="C26" s="56">
        <v>524288</v>
      </c>
      <c r="D26">
        <v>1</v>
      </c>
      <c r="E26">
        <v>0.75618594285749297</v>
      </c>
      <c r="F26">
        <v>0.8379306999995606</v>
      </c>
      <c r="G26">
        <v>2.1632249666727148</v>
      </c>
      <c r="H26">
        <v>6.2234569478918006E-2</v>
      </c>
      <c r="I26" s="56">
        <v>7</v>
      </c>
      <c r="J26" s="56">
        <v>6</v>
      </c>
      <c r="K26" s="56">
        <v>3</v>
      </c>
      <c r="L26" s="56">
        <v>81</v>
      </c>
      <c r="M26" s="61" t="s">
        <v>391</v>
      </c>
      <c r="N26" s="56">
        <v>1572864</v>
      </c>
    </row>
    <row r="27" spans="1:14" x14ac:dyDescent="0.45">
      <c r="A27">
        <f t="shared" ca="1" si="0"/>
        <v>1</v>
      </c>
      <c r="B27" t="s">
        <v>16</v>
      </c>
      <c r="C27" s="56">
        <v>1048576</v>
      </c>
      <c r="D27">
        <v>1</v>
      </c>
      <c r="E27">
        <v>1.5470503250035108</v>
      </c>
      <c r="F27">
        <v>1.5809520249968045</v>
      </c>
      <c r="G27">
        <v>4.7864168499945663</v>
      </c>
      <c r="H27">
        <v>0.13415789604187012</v>
      </c>
      <c r="I27" s="56">
        <v>4</v>
      </c>
      <c r="J27" s="56">
        <v>4</v>
      </c>
      <c r="K27" s="56">
        <v>2</v>
      </c>
      <c r="L27" s="56">
        <v>38</v>
      </c>
      <c r="M27" s="61" t="s">
        <v>392</v>
      </c>
      <c r="N27" s="56">
        <v>3145728</v>
      </c>
    </row>
    <row r="28" spans="1:14" x14ac:dyDescent="0.45">
      <c r="A28">
        <f t="shared" ca="1" si="0"/>
        <v>1</v>
      </c>
      <c r="B28" t="s">
        <v>16</v>
      </c>
      <c r="C28" s="56">
        <v>2097152</v>
      </c>
      <c r="D28">
        <v>1</v>
      </c>
      <c r="E28">
        <v>2.9519643499952508</v>
      </c>
      <c r="F28">
        <v>2.721208850009134</v>
      </c>
      <c r="G28">
        <v>8.8073283999983687</v>
      </c>
      <c r="H28">
        <v>0.27861110369364422</v>
      </c>
      <c r="I28" s="56">
        <v>2</v>
      </c>
      <c r="J28" s="56">
        <v>2</v>
      </c>
      <c r="K28" s="56">
        <v>1</v>
      </c>
      <c r="L28" s="56">
        <v>18</v>
      </c>
      <c r="M28" s="61" t="s">
        <v>393</v>
      </c>
      <c r="N28" s="56">
        <v>6291456</v>
      </c>
    </row>
    <row r="29" spans="1:14" x14ac:dyDescent="0.45">
      <c r="I29" s="56"/>
      <c r="J29" s="56"/>
      <c r="K29" s="56"/>
      <c r="L29" s="56"/>
    </row>
    <row r="30" spans="1:14" x14ac:dyDescent="0.45">
      <c r="N30">
        <f ca="1">N28/1000000/E28</f>
        <v>2.1312777710239361</v>
      </c>
    </row>
    <row r="31" spans="1:14" x14ac:dyDescent="0.45">
      <c r="I31" s="56"/>
      <c r="J31" s="56"/>
      <c r="K31" s="56"/>
      <c r="L31" s="56"/>
      <c r="M31" s="14" t="s">
        <v>527</v>
      </c>
      <c r="N31" s="56">
        <f ca="1">C28*D28/E28</f>
        <v>710425.92367464525</v>
      </c>
    </row>
    <row r="32" spans="1:14" x14ac:dyDescent="0.45">
      <c r="I32" s="56"/>
      <c r="J32" s="56"/>
      <c r="K32" s="56"/>
      <c r="L32" s="56"/>
      <c r="M32" t="s">
        <v>533</v>
      </c>
    </row>
    <row r="33" spans="1:14" ht="42.75" x14ac:dyDescent="0.45">
      <c r="A33" s="12" t="s">
        <v>10</v>
      </c>
      <c r="B33" s="12" t="s">
        <v>11</v>
      </c>
      <c r="C33" s="12" t="s">
        <v>12</v>
      </c>
      <c r="D33" s="12" t="s">
        <v>13</v>
      </c>
      <c r="E33" s="13" t="s">
        <v>666</v>
      </c>
      <c r="F33" s="13" t="s">
        <v>369</v>
      </c>
      <c r="G33" s="13" t="s">
        <v>370</v>
      </c>
      <c r="H33" s="13" t="s">
        <v>371</v>
      </c>
      <c r="I33" s="13" t="str" cm="1">
        <f t="array" aca="1" ref="I33:L33" ca="1">"NCalls"&amp;CHAR(10)&amp;E33:H33</f>
        <v>NCalls
CSVRead
v0.4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394</v>
      </c>
      <c r="N34" s="56">
        <v>34</v>
      </c>
    </row>
    <row r="35" spans="1:14" x14ac:dyDescent="0.45">
      <c r="A35">
        <f t="shared" ref="A35:A54" ca="1" si="1">LEN(B35)</f>
        <v>32</v>
      </c>
      <c r="B35" t="str">
        <f t="shared" ref="B35:B54" ca="1"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395</v>
      </c>
      <c r="N35" s="56">
        <v>68</v>
      </c>
    </row>
    <row r="36" spans="1:14" x14ac:dyDescent="0.45">
      <c r="A36">
        <f t="shared" ca="1" si="1"/>
        <v>32</v>
      </c>
      <c r="B36" t="str">
        <f t="shared" ca="1"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396</v>
      </c>
      <c r="N36" s="56">
        <v>136</v>
      </c>
    </row>
    <row r="37" spans="1:14" x14ac:dyDescent="0.45">
      <c r="A37">
        <f t="shared" ca="1" si="1"/>
        <v>32</v>
      </c>
      <c r="B37" t="str">
        <f t="shared" ca="1"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397</v>
      </c>
      <c r="N37" s="56">
        <v>272</v>
      </c>
    </row>
    <row r="38" spans="1:14" x14ac:dyDescent="0.45">
      <c r="A38">
        <f t="shared" ca="1" si="1"/>
        <v>32</v>
      </c>
      <c r="B38" t="str">
        <f t="shared" ca="1"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398</v>
      </c>
      <c r="N38" s="56">
        <v>544</v>
      </c>
    </row>
    <row r="39" spans="1:14" x14ac:dyDescent="0.45">
      <c r="A39">
        <f t="shared" ca="1" si="1"/>
        <v>32</v>
      </c>
      <c r="B39" t="str">
        <f t="shared" ca="1"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399</v>
      </c>
      <c r="N39" s="56">
        <v>1088</v>
      </c>
    </row>
    <row r="40" spans="1:14" x14ac:dyDescent="0.45">
      <c r="A40">
        <f t="shared" ca="1" si="1"/>
        <v>32</v>
      </c>
      <c r="B40" t="str">
        <f t="shared" ca="1"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400</v>
      </c>
      <c r="N40" s="56">
        <v>2176</v>
      </c>
    </row>
    <row r="41" spans="1:14" x14ac:dyDescent="0.45">
      <c r="A41">
        <f t="shared" ca="1" si="1"/>
        <v>32</v>
      </c>
      <c r="B41" t="str">
        <f t="shared" ca="1"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401</v>
      </c>
      <c r="N41" s="56">
        <v>4352</v>
      </c>
    </row>
    <row r="42" spans="1:14" x14ac:dyDescent="0.45">
      <c r="A42">
        <f t="shared" ca="1" si="1"/>
        <v>32</v>
      </c>
      <c r="B42" t="str">
        <f t="shared" ca="1"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402</v>
      </c>
      <c r="N42" s="56">
        <v>8704</v>
      </c>
    </row>
    <row r="43" spans="1:14" x14ac:dyDescent="0.45">
      <c r="A43">
        <f t="shared" ca="1" si="1"/>
        <v>32</v>
      </c>
      <c r="B43" t="str">
        <f t="shared" ca="1"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403</v>
      </c>
      <c r="N43" s="56">
        <v>17408</v>
      </c>
    </row>
    <row r="44" spans="1:14" x14ac:dyDescent="0.45">
      <c r="A44">
        <f t="shared" ca="1" si="1"/>
        <v>32</v>
      </c>
      <c r="B44" t="str">
        <f t="shared" ca="1"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404</v>
      </c>
      <c r="N44" s="56">
        <v>34816</v>
      </c>
    </row>
    <row r="45" spans="1:14" x14ac:dyDescent="0.45">
      <c r="A45">
        <f t="shared" ca="1" si="1"/>
        <v>32</v>
      </c>
      <c r="B45" t="str">
        <f t="shared" ca="1"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405</v>
      </c>
      <c r="N45" s="56">
        <v>69632</v>
      </c>
    </row>
    <row r="46" spans="1:14" x14ac:dyDescent="0.45">
      <c r="A46">
        <f t="shared" ca="1" si="1"/>
        <v>32</v>
      </c>
      <c r="B46" t="str">
        <f t="shared" ca="1"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406</v>
      </c>
      <c r="N46" s="56">
        <v>139264</v>
      </c>
    </row>
    <row r="47" spans="1:14" x14ac:dyDescent="0.45">
      <c r="A47">
        <f t="shared" ca="1" si="1"/>
        <v>32</v>
      </c>
      <c r="B47" t="str">
        <f t="shared" ca="1"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407</v>
      </c>
      <c r="N47" s="56">
        <v>278528</v>
      </c>
    </row>
    <row r="48" spans="1:14" x14ac:dyDescent="0.45">
      <c r="A48">
        <f t="shared" ca="1" si="1"/>
        <v>32</v>
      </c>
      <c r="B48" t="str">
        <f t="shared" ca="1"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408</v>
      </c>
      <c r="N48" s="56">
        <v>557056</v>
      </c>
    </row>
    <row r="49" spans="1:14" x14ac:dyDescent="0.45">
      <c r="A49">
        <f t="shared" ca="1" si="1"/>
        <v>32</v>
      </c>
      <c r="B49" t="str">
        <f t="shared" ca="1"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409</v>
      </c>
      <c r="N49" s="56">
        <v>1114112</v>
      </c>
    </row>
    <row r="50" spans="1:14" x14ac:dyDescent="0.45">
      <c r="A50">
        <f t="shared" ca="1" si="1"/>
        <v>32</v>
      </c>
      <c r="B50" t="str">
        <f t="shared" ca="1"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410</v>
      </c>
      <c r="N50" s="56">
        <v>2228224</v>
      </c>
    </row>
    <row r="51" spans="1:14" x14ac:dyDescent="0.45">
      <c r="A51">
        <f t="shared" ca="1" si="1"/>
        <v>32</v>
      </c>
      <c r="B51" t="str">
        <f t="shared" ca="1"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411</v>
      </c>
      <c r="N51" s="56">
        <v>4456448</v>
      </c>
    </row>
    <row r="52" spans="1:14" x14ac:dyDescent="0.45">
      <c r="A52">
        <f t="shared" ca="1" si="1"/>
        <v>32</v>
      </c>
      <c r="B52" t="str">
        <f t="shared" ca="1"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412</v>
      </c>
      <c r="N52" s="56">
        <v>8912896</v>
      </c>
    </row>
    <row r="53" spans="1:14" x14ac:dyDescent="0.45">
      <c r="A53">
        <f t="shared" ca="1" si="1"/>
        <v>32</v>
      </c>
      <c r="B53" t="str">
        <f t="shared" ca="1" si="2"/>
        <v>xxxxxxxxxxxxxxxxxxxxxxxxxxxxxxxx</v>
      </c>
      <c r="C53" s="56">
        <v>524288</v>
      </c>
      <c r="D53">
        <v>1</v>
      </c>
      <c r="E53">
        <v>1.798075166666725</v>
      </c>
      <c r="F53">
        <v>1.6851726000022609</v>
      </c>
      <c r="G53">
        <v>2.4234779333346523</v>
      </c>
      <c r="H53">
        <v>0.11160000165303548</v>
      </c>
      <c r="I53" s="56">
        <v>3</v>
      </c>
      <c r="J53" s="56">
        <v>3</v>
      </c>
      <c r="K53" s="56">
        <v>3</v>
      </c>
      <c r="L53" s="56">
        <v>45</v>
      </c>
      <c r="M53" s="56" t="s">
        <v>413</v>
      </c>
      <c r="N53" s="56">
        <v>17825792</v>
      </c>
    </row>
    <row r="54" spans="1:14" x14ac:dyDescent="0.45">
      <c r="A54">
        <f t="shared" ca="1" si="1"/>
        <v>32</v>
      </c>
      <c r="B54" t="str">
        <f t="shared" ca="1"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414</v>
      </c>
      <c r="N54" s="56">
        <v>35651584</v>
      </c>
    </row>
    <row r="55" spans="1:14" x14ac:dyDescent="0.45">
      <c r="C55" s="56"/>
      <c r="I55" s="56"/>
      <c r="J55" s="56"/>
      <c r="K55" s="56"/>
      <c r="L55" s="56"/>
    </row>
    <row r="56" spans="1:14" x14ac:dyDescent="0.45">
      <c r="I56" s="56"/>
      <c r="J56" s="56"/>
      <c r="K56" s="56"/>
      <c r="L56" s="56"/>
      <c r="N56">
        <f ca="1">N54/1000000/E54</f>
        <v>10.283406454762908</v>
      </c>
    </row>
    <row r="57" spans="1:14" x14ac:dyDescent="0.45">
      <c r="I57" s="56"/>
      <c r="J57" s="56"/>
      <c r="K57" s="56"/>
      <c r="L57" s="56"/>
      <c r="N57" s="56">
        <f ca="1">C54*D54/E54</f>
        <v>302453.13102243847</v>
      </c>
    </row>
    <row r="58" spans="1:14" x14ac:dyDescent="0.45">
      <c r="I58" s="56"/>
      <c r="J58" s="56"/>
      <c r="K58" s="56"/>
      <c r="L58" s="56"/>
      <c r="M58" s="14" t="s">
        <v>526</v>
      </c>
    </row>
    <row r="59" spans="1:14" x14ac:dyDescent="0.45">
      <c r="I59" s="56"/>
      <c r="J59" s="56"/>
      <c r="K59" s="56"/>
      <c r="L59" s="56"/>
      <c r="M59" t="s">
        <v>534</v>
      </c>
    </row>
    <row r="60" spans="1:14" ht="42.75" x14ac:dyDescent="0.45">
      <c r="A60" s="12" t="s">
        <v>10</v>
      </c>
      <c r="B60" s="12" t="s">
        <v>11</v>
      </c>
      <c r="C60" s="12" t="s">
        <v>12</v>
      </c>
      <c r="D60" s="12" t="s">
        <v>13</v>
      </c>
      <c r="E60" s="13" t="s">
        <v>666</v>
      </c>
      <c r="F60" s="13" t="s">
        <v>369</v>
      </c>
      <c r="G60" s="13" t="s">
        <v>370</v>
      </c>
      <c r="H60" s="13" t="s">
        <v>371</v>
      </c>
      <c r="I60" s="13" t="str" cm="1">
        <f t="array" aca="1" ref="I60:L60" ca="1">"NCalls"&amp;CHAR(10)&amp;E60:H60</f>
        <v>NCalls
CSVRead
v0.4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415</v>
      </c>
      <c r="N61" s="56">
        <v>26</v>
      </c>
    </row>
    <row r="62" spans="1:14" x14ac:dyDescent="0.45">
      <c r="A62">
        <f t="shared" ref="A62:A81" ca="1" si="3">LEN(B62)</f>
        <v>20</v>
      </c>
      <c r="B62" t="str">
        <f t="shared" ref="B62:B81" ca="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416</v>
      </c>
      <c r="N62" s="56">
        <v>52</v>
      </c>
    </row>
    <row r="63" spans="1:14" x14ac:dyDescent="0.45">
      <c r="A63">
        <f t="shared" ca="1" si="3"/>
        <v>20</v>
      </c>
      <c r="B63" t="str">
        <f t="shared" ca="1"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417</v>
      </c>
      <c r="N63" s="56">
        <v>104</v>
      </c>
    </row>
    <row r="64" spans="1:14" x14ac:dyDescent="0.45">
      <c r="A64">
        <f t="shared" ca="1" si="3"/>
        <v>20</v>
      </c>
      <c r="B64" t="str">
        <f t="shared" ca="1"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418</v>
      </c>
      <c r="N64" s="56">
        <v>208</v>
      </c>
    </row>
    <row r="65" spans="1:14" x14ac:dyDescent="0.45">
      <c r="A65">
        <f t="shared" ca="1" si="3"/>
        <v>20</v>
      </c>
      <c r="B65" t="str">
        <f t="shared" ca="1"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419</v>
      </c>
      <c r="N65" s="56">
        <v>416</v>
      </c>
    </row>
    <row r="66" spans="1:14" x14ac:dyDescent="0.45">
      <c r="A66">
        <f t="shared" ca="1" si="3"/>
        <v>20</v>
      </c>
      <c r="B66" t="str">
        <f t="shared" ca="1"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420</v>
      </c>
      <c r="N66" s="56">
        <v>832</v>
      </c>
    </row>
    <row r="67" spans="1:14" x14ac:dyDescent="0.45">
      <c r="A67">
        <f t="shared" ca="1" si="3"/>
        <v>20</v>
      </c>
      <c r="B67" t="str">
        <f t="shared" ca="1"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421</v>
      </c>
      <c r="N67" s="56">
        <v>1664</v>
      </c>
    </row>
    <row r="68" spans="1:14" x14ac:dyDescent="0.45">
      <c r="A68">
        <f t="shared" ca="1" si="3"/>
        <v>20</v>
      </c>
      <c r="B68" t="str">
        <f t="shared" ca="1"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422</v>
      </c>
      <c r="N68" s="56">
        <v>3328</v>
      </c>
    </row>
    <row r="69" spans="1:14" x14ac:dyDescent="0.45">
      <c r="A69">
        <f t="shared" ca="1" si="3"/>
        <v>20</v>
      </c>
      <c r="B69" t="str">
        <f t="shared" ca="1"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423</v>
      </c>
      <c r="N69" s="56">
        <v>6656</v>
      </c>
    </row>
    <row r="70" spans="1:14" x14ac:dyDescent="0.45">
      <c r="A70">
        <f t="shared" ca="1" si="3"/>
        <v>20</v>
      </c>
      <c r="B70" t="str">
        <f t="shared" ca="1"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424</v>
      </c>
      <c r="N70" s="56">
        <v>13312</v>
      </c>
    </row>
    <row r="71" spans="1:14" x14ac:dyDescent="0.45">
      <c r="A71">
        <f t="shared" ca="1" si="3"/>
        <v>20</v>
      </c>
      <c r="B71" t="str">
        <f t="shared" ca="1"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425</v>
      </c>
      <c r="N71" s="56">
        <v>26624</v>
      </c>
    </row>
    <row r="72" spans="1:14" x14ac:dyDescent="0.45">
      <c r="A72">
        <f t="shared" ca="1" si="3"/>
        <v>20</v>
      </c>
      <c r="B72" t="str">
        <f t="shared" ca="1"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426</v>
      </c>
      <c r="N72" s="56">
        <v>53248</v>
      </c>
    </row>
    <row r="73" spans="1:14" x14ac:dyDescent="0.45">
      <c r="A73">
        <f t="shared" ca="1" si="3"/>
        <v>20</v>
      </c>
      <c r="B73" t="str">
        <f t="shared" ca="1"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427</v>
      </c>
      <c r="N73" s="56">
        <v>106496</v>
      </c>
    </row>
    <row r="74" spans="1:14" x14ac:dyDescent="0.45">
      <c r="A74">
        <f t="shared" ca="1" si="3"/>
        <v>20</v>
      </c>
      <c r="B74" t="str">
        <f t="shared" ca="1"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428</v>
      </c>
      <c r="N74" s="56">
        <v>212992</v>
      </c>
    </row>
    <row r="75" spans="1:14" x14ac:dyDescent="0.45">
      <c r="A75">
        <f t="shared" ca="1" si="3"/>
        <v>20</v>
      </c>
      <c r="B75" t="str">
        <f t="shared" ca="1"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429</v>
      </c>
      <c r="N75" s="56">
        <v>425984</v>
      </c>
    </row>
    <row r="76" spans="1:14" x14ac:dyDescent="0.45">
      <c r="A76">
        <f t="shared" ca="1" si="3"/>
        <v>20</v>
      </c>
      <c r="B76" t="str">
        <f t="shared" ca="1" si="4"/>
        <v>"xxxxxxxx_x000D_
yyyyyyyy"</v>
      </c>
      <c r="C76" s="56">
        <v>32768</v>
      </c>
      <c r="D76">
        <v>1</v>
      </c>
      <c r="E76">
        <v>0.15407529696963276</v>
      </c>
      <c r="F76">
        <v>0.17911444642855454</v>
      </c>
      <c r="G76">
        <v>1.2908083499933127</v>
      </c>
      <c r="H76">
        <v>8.4619288113718313E-3</v>
      </c>
      <c r="I76" s="56">
        <v>33</v>
      </c>
      <c r="J76" s="56">
        <v>28</v>
      </c>
      <c r="K76" s="56">
        <v>4</v>
      </c>
      <c r="L76" s="56">
        <v>591</v>
      </c>
      <c r="M76" s="56" t="s">
        <v>430</v>
      </c>
      <c r="N76" s="56">
        <v>851968</v>
      </c>
    </row>
    <row r="77" spans="1:14" x14ac:dyDescent="0.45">
      <c r="A77">
        <f t="shared" ca="1" si="3"/>
        <v>20</v>
      </c>
      <c r="B77" t="str">
        <f t="shared" ca="1" si="4"/>
        <v>"xxxxxxxx_x000D_
yyyyyyyy"</v>
      </c>
      <c r="C77" s="56">
        <v>65536</v>
      </c>
      <c r="D77">
        <v>1</v>
      </c>
      <c r="E77">
        <v>0.31296384705723646</v>
      </c>
      <c r="F77">
        <v>0.34762850000018564</v>
      </c>
      <c r="G77">
        <v>2.5288349500042386</v>
      </c>
      <c r="H77">
        <v>1.488095238095238E-2</v>
      </c>
      <c r="I77" s="56">
        <v>17</v>
      </c>
      <c r="J77" s="56">
        <v>15</v>
      </c>
      <c r="K77" s="56">
        <v>2</v>
      </c>
      <c r="L77" s="56">
        <v>336</v>
      </c>
      <c r="M77" s="56" t="s">
        <v>431</v>
      </c>
      <c r="N77" s="56">
        <v>1703936</v>
      </c>
    </row>
    <row r="78" spans="1:14" x14ac:dyDescent="0.45">
      <c r="A78">
        <f t="shared" ca="1" si="3"/>
        <v>20</v>
      </c>
      <c r="B78" t="str">
        <f t="shared" ca="1" si="4"/>
        <v>"xxxxxxxx_x000D_
yyyyyyyy"</v>
      </c>
      <c r="C78" s="56">
        <v>131072</v>
      </c>
      <c r="D78">
        <v>1</v>
      </c>
      <c r="E78">
        <v>0.59565977777755408</v>
      </c>
      <c r="F78">
        <v>0.65986302500095917</v>
      </c>
      <c r="G78">
        <v>5.2252145000093151</v>
      </c>
      <c r="H78">
        <v>3.2751633450875874E-2</v>
      </c>
      <c r="I78" s="56">
        <v>9</v>
      </c>
      <c r="J78" s="56">
        <v>8</v>
      </c>
      <c r="K78" s="56">
        <v>1</v>
      </c>
      <c r="L78" s="56">
        <v>153</v>
      </c>
      <c r="M78" s="56" t="s">
        <v>432</v>
      </c>
      <c r="N78" s="56">
        <v>3407872</v>
      </c>
    </row>
    <row r="79" spans="1:14" x14ac:dyDescent="0.45">
      <c r="A79">
        <f t="shared" ca="1" si="3"/>
        <v>20</v>
      </c>
      <c r="B79" t="str">
        <f t="shared" ca="1" si="4"/>
        <v>"xxxxxxxx_x000D_
yyyyyyyy"</v>
      </c>
      <c r="C79" s="56">
        <v>262144</v>
      </c>
      <c r="D79">
        <v>1</v>
      </c>
      <c r="E79">
        <v>1.1740978199988603</v>
      </c>
      <c r="F79">
        <v>1.3619116749978275</v>
      </c>
      <c r="G79">
        <v>9.9543455000093672</v>
      </c>
      <c r="H79">
        <v>6.1341465973272558E-2</v>
      </c>
      <c r="I79" s="56">
        <v>5</v>
      </c>
      <c r="J79" s="56">
        <v>4</v>
      </c>
      <c r="K79" s="56">
        <v>1</v>
      </c>
      <c r="L79" s="56">
        <v>82</v>
      </c>
      <c r="M79" s="56" t="s">
        <v>433</v>
      </c>
      <c r="N79" s="56">
        <v>6815744</v>
      </c>
    </row>
    <row r="80" spans="1:14" x14ac:dyDescent="0.45">
      <c r="A80">
        <f t="shared" ca="1" si="3"/>
        <v>20</v>
      </c>
      <c r="B80" t="str">
        <f t="shared" ca="1" si="4"/>
        <v>"xxxxxxxx_x000D_
yyyyyyyy"</v>
      </c>
      <c r="C80" s="56">
        <v>524288</v>
      </c>
      <c r="D80">
        <v>1</v>
      </c>
      <c r="E80">
        <v>2.4352766999994251</v>
      </c>
      <c r="F80">
        <v>2.8025458500051172</v>
      </c>
      <c r="G80">
        <v>20.408638900000369</v>
      </c>
      <c r="H80">
        <v>0.12019047282990955</v>
      </c>
      <c r="I80" s="56">
        <v>3</v>
      </c>
      <c r="J80" s="56">
        <v>2</v>
      </c>
      <c r="K80" s="56">
        <v>1</v>
      </c>
      <c r="L80" s="56">
        <v>42</v>
      </c>
      <c r="M80" s="56" t="s">
        <v>434</v>
      </c>
      <c r="N80" s="56">
        <v>13631488</v>
      </c>
    </row>
    <row r="81" spans="1:14" x14ac:dyDescent="0.45">
      <c r="A81">
        <f t="shared" ca="1" si="3"/>
        <v>20</v>
      </c>
      <c r="B81" t="str">
        <f t="shared" ca="1" si="4"/>
        <v>"xxxxxxxx_x000D_
yyyyyyyy"</v>
      </c>
      <c r="C81" s="56">
        <v>1048576</v>
      </c>
      <c r="D81">
        <v>1</v>
      </c>
      <c r="E81">
        <v>4.8907501499925274</v>
      </c>
      <c r="F81">
        <v>5.3851102000044193</v>
      </c>
      <c r="G81">
        <v>40.817583500000183</v>
      </c>
      <c r="H81">
        <v>0.31800000369548798</v>
      </c>
      <c r="I81" s="56">
        <v>2</v>
      </c>
      <c r="J81" s="56">
        <v>1</v>
      </c>
      <c r="K81" s="56">
        <v>1</v>
      </c>
      <c r="L81" s="56">
        <v>16</v>
      </c>
      <c r="M81" s="56" t="s">
        <v>435</v>
      </c>
      <c r="N81" s="56">
        <v>27262976</v>
      </c>
    </row>
    <row r="82" spans="1:14" x14ac:dyDescent="0.45">
      <c r="C82" s="56"/>
      <c r="I82" s="56"/>
      <c r="J82" s="56"/>
      <c r="K82" s="56"/>
      <c r="L82" s="56"/>
    </row>
    <row r="83" spans="1:14" x14ac:dyDescent="0.45">
      <c r="I83" s="56"/>
      <c r="J83" s="56"/>
      <c r="K83" s="56"/>
      <c r="L83" s="56"/>
      <c r="N83">
        <f ca="1">N81/1000000/E81</f>
        <v>5.5743955761145667</v>
      </c>
    </row>
    <row r="84" spans="1:14" x14ac:dyDescent="0.45">
      <c r="G84">
        <f ca="1">G81/E81</f>
        <v>8.3458737919913055</v>
      </c>
      <c r="I84" s="56"/>
      <c r="J84" s="56"/>
      <c r="K84" s="56"/>
      <c r="L84" s="56"/>
      <c r="N84" s="56">
        <f ca="1">C81*D81/E81</f>
        <v>214399.82985056026</v>
      </c>
    </row>
    <row r="85" spans="1:14" x14ac:dyDescent="0.45">
      <c r="G85">
        <f ca="1">E81/H81</f>
        <v>15.379717274078514</v>
      </c>
      <c r="I85" s="56"/>
      <c r="J85" s="56"/>
      <c r="K85" s="56"/>
      <c r="L85" s="56"/>
      <c r="M85" s="14" t="s">
        <v>529</v>
      </c>
    </row>
    <row r="86" spans="1:14" x14ac:dyDescent="0.45">
      <c r="I86" s="56"/>
      <c r="J86" s="56"/>
      <c r="K86" s="56"/>
      <c r="L86" s="56"/>
      <c r="M86" t="s">
        <v>535</v>
      </c>
    </row>
    <row r="87" spans="1:14" ht="42.75" x14ac:dyDescent="0.45">
      <c r="A87" s="12" t="s">
        <v>10</v>
      </c>
      <c r="B87" s="12" t="s">
        <v>11</v>
      </c>
      <c r="C87" s="12" t="s">
        <v>12</v>
      </c>
      <c r="D87" s="12" t="s">
        <v>13</v>
      </c>
      <c r="E87" s="13" t="s">
        <v>666</v>
      </c>
      <c r="F87" s="13" t="s">
        <v>369</v>
      </c>
      <c r="G87" s="13" t="s">
        <v>370</v>
      </c>
      <c r="H87" s="13" t="s">
        <v>371</v>
      </c>
      <c r="I87" s="13" t="str" cm="1">
        <f t="array" aca="1" ref="I87:L87" ca="1">"NCalls"&amp;CHAR(10)&amp;E87:H87</f>
        <v>NCalls
CSVRead
v0.4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436</v>
      </c>
      <c r="N88" s="56">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437</v>
      </c>
      <c r="N89" s="56">
        <v>362</v>
      </c>
    </row>
    <row r="90" spans="1:14" x14ac:dyDescent="0.45">
      <c r="A90">
        <f t="shared" ca="1"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438</v>
      </c>
      <c r="N90" s="56">
        <v>724</v>
      </c>
    </row>
    <row r="91" spans="1:14" x14ac:dyDescent="0.45">
      <c r="A91">
        <f t="shared" ca="1"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439</v>
      </c>
      <c r="N91" s="56">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440</v>
      </c>
      <c r="N92" s="56">
        <v>2896</v>
      </c>
    </row>
    <row r="93" spans="1:14" x14ac:dyDescent="0.45">
      <c r="A93">
        <f t="shared" ca="1"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441</v>
      </c>
      <c r="N93" s="56">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442</v>
      </c>
      <c r="N94" s="56">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443</v>
      </c>
      <c r="N95" s="56">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444</v>
      </c>
      <c r="N96" s="56">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445</v>
      </c>
      <c r="N97" s="56">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446</v>
      </c>
      <c r="N98" s="56">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447</v>
      </c>
      <c r="N99" s="56">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448</v>
      </c>
      <c r="N100" s="56">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449</v>
      </c>
      <c r="N101" s="56">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450</v>
      </c>
      <c r="N102" s="56">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451</v>
      </c>
      <c r="N103" s="56">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452</v>
      </c>
      <c r="N104" s="56">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453</v>
      </c>
      <c r="N105" s="56">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454</v>
      </c>
      <c r="N106" s="56">
        <v>47448064</v>
      </c>
    </row>
    <row r="107" spans="1:14" x14ac:dyDescent="0.45">
      <c r="C107" s="56"/>
      <c r="I107" s="56"/>
      <c r="J107" s="56"/>
      <c r="K107" s="56"/>
      <c r="L107" s="56"/>
      <c r="M107" s="56"/>
    </row>
    <row r="108" spans="1:14" x14ac:dyDescent="0.45">
      <c r="C108" s="56"/>
      <c r="I108" s="56"/>
      <c r="J108" s="56"/>
      <c r="K108" s="56"/>
      <c r="L108" s="56"/>
      <c r="M108" s="56"/>
      <c r="N108">
        <f ca="1">N106/1000000/E106</f>
        <v>8.64140891343812</v>
      </c>
    </row>
    <row r="109" spans="1:14" x14ac:dyDescent="0.45">
      <c r="I109" s="56"/>
      <c r="J109" s="56"/>
      <c r="K109" s="56"/>
      <c r="L109" s="56"/>
      <c r="N109" s="56">
        <f ca="1">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530</v>
      </c>
    </row>
    <row r="113" spans="1:14" x14ac:dyDescent="0.45">
      <c r="I113" s="56"/>
      <c r="J113" s="56"/>
      <c r="K113" s="56"/>
      <c r="L113" s="56"/>
      <c r="M113" t="s">
        <v>536</v>
      </c>
    </row>
    <row r="114" spans="1:14" ht="42.75" x14ac:dyDescent="0.45">
      <c r="A114" s="12" t="s">
        <v>10</v>
      </c>
      <c r="B114" s="12" t="s">
        <v>11</v>
      </c>
      <c r="C114" s="12" t="s">
        <v>12</v>
      </c>
      <c r="D114" s="12" t="s">
        <v>13</v>
      </c>
      <c r="E114" s="13" t="s">
        <v>666</v>
      </c>
      <c r="F114" s="13" t="s">
        <v>369</v>
      </c>
      <c r="G114" s="13" t="s">
        <v>370</v>
      </c>
      <c r="H114" s="13" t="s">
        <v>371</v>
      </c>
      <c r="I114" s="13" t="str" cm="1">
        <f t="array" aca="1" ref="I114:L114" ca="1">"NCalls"&amp;CHAR(10)&amp;E114:H114</f>
        <v>NCalls
CSVRead
v0.4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455</v>
      </c>
      <c r="N115" s="56">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456</v>
      </c>
      <c r="N116" s="56">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457</v>
      </c>
      <c r="N117" s="56">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458</v>
      </c>
      <c r="N118" s="56">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459</v>
      </c>
      <c r="N119" s="56">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460</v>
      </c>
      <c r="N120" s="56">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461</v>
      </c>
      <c r="N121" s="56">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462</v>
      </c>
      <c r="N122" s="56">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463</v>
      </c>
      <c r="N123" s="56">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464</v>
      </c>
      <c r="N124" s="56">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465</v>
      </c>
      <c r="N125" s="56">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466</v>
      </c>
      <c r="N126" s="56">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467</v>
      </c>
      <c r="N127" s="56">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468</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531</v>
      </c>
    </row>
    <row r="140" spans="1:14" x14ac:dyDescent="0.45">
      <c r="I140" s="56"/>
      <c r="J140" s="56"/>
      <c r="K140" s="56"/>
      <c r="L140" s="56"/>
      <c r="M140" t="s">
        <v>537</v>
      </c>
    </row>
    <row r="141" spans="1:14" ht="42.75" x14ac:dyDescent="0.45">
      <c r="A141" s="12" t="s">
        <v>10</v>
      </c>
      <c r="B141" s="12" t="s">
        <v>11</v>
      </c>
      <c r="C141" s="12" t="s">
        <v>12</v>
      </c>
      <c r="D141" s="12" t="s">
        <v>13</v>
      </c>
      <c r="E141" s="13" t="s">
        <v>666</v>
      </c>
      <c r="F141" s="13" t="s">
        <v>369</v>
      </c>
      <c r="G141" s="13" t="s">
        <v>370</v>
      </c>
      <c r="H141" s="13" t="s">
        <v>371</v>
      </c>
      <c r="I141" s="13" t="str" cm="1">
        <f t="array" aca="1" ref="I141:L141" ca="1">"NCalls"&amp;CHAR(10)&amp;E141:H141</f>
        <v>NCalls
CSVRead
v0.4</v>
      </c>
      <c r="J141" s="13" t="str">
        <f ca="1"/>
        <v>NCalls
sdkn104
v1.9</v>
      </c>
      <c r="K141" s="13" t="str">
        <f ca="1"/>
        <v>NCalls
ws_garcia
v3.1.5</v>
      </c>
      <c r="L141" s="59" t="str">
        <f ca="1"/>
        <v>NCalls
CSV.jl
v0.8.5+</v>
      </c>
      <c r="M141" s="12" t="s">
        <v>14</v>
      </c>
      <c r="N141" s="12" t="s">
        <v>15</v>
      </c>
    </row>
    <row r="142" spans="1:14" x14ac:dyDescent="0.45">
      <c r="A142" s="56" cm="1">
        <f t="array" aca="1" ref="A142:A156" ca="1">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469</v>
      </c>
      <c r="N142" s="56">
        <v>17408</v>
      </c>
    </row>
    <row r="143" spans="1:14" x14ac:dyDescent="0.45">
      <c r="A143" s="56">
        <f ca="1"/>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470</v>
      </c>
      <c r="N143" s="56">
        <v>25600</v>
      </c>
    </row>
    <row r="144" spans="1:14" x14ac:dyDescent="0.45">
      <c r="A144" s="56">
        <f ca="1"/>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471</v>
      </c>
      <c r="N144" s="56">
        <v>41984</v>
      </c>
    </row>
    <row r="145" spans="1:14" x14ac:dyDescent="0.45">
      <c r="A145" s="56">
        <f ca="1"/>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472</v>
      </c>
      <c r="N145" s="56">
        <v>74752</v>
      </c>
    </row>
    <row r="146" spans="1:14" x14ac:dyDescent="0.45">
      <c r="A146" s="56">
        <f ca="1"/>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473</v>
      </c>
      <c r="N146" s="56">
        <v>140288</v>
      </c>
    </row>
    <row r="147" spans="1:14" x14ac:dyDescent="0.45">
      <c r="A147" s="56">
        <f ca="1"/>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474</v>
      </c>
      <c r="N147" s="56">
        <v>271360</v>
      </c>
    </row>
    <row r="148" spans="1:14" x14ac:dyDescent="0.45">
      <c r="A148" s="56">
        <f ca="1"/>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475</v>
      </c>
      <c r="N148" s="56">
        <v>533504</v>
      </c>
    </row>
    <row r="149" spans="1:14" x14ac:dyDescent="0.45">
      <c r="A149" s="56">
        <f ca="1"/>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476</v>
      </c>
      <c r="N149" s="56">
        <v>1057792</v>
      </c>
    </row>
    <row r="150" spans="1:14" x14ac:dyDescent="0.45">
      <c r="A150" s="56">
        <f ca="1"/>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477</v>
      </c>
      <c r="N150" s="56">
        <v>2106368</v>
      </c>
    </row>
    <row r="151" spans="1:14" x14ac:dyDescent="0.45">
      <c r="A151" s="56">
        <f ca="1"/>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478</v>
      </c>
      <c r="N151" s="56">
        <v>4203520</v>
      </c>
    </row>
    <row r="152" spans="1:14" x14ac:dyDescent="0.45">
      <c r="A152" s="56">
        <f ca="1"/>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479</v>
      </c>
      <c r="N152" s="56">
        <v>8397824</v>
      </c>
    </row>
    <row r="153" spans="1:14" x14ac:dyDescent="0.45">
      <c r="A153" s="56">
        <f ca="1"/>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480</v>
      </c>
      <c r="N153" s="56">
        <v>16786432</v>
      </c>
    </row>
    <row r="154" spans="1:14" x14ac:dyDescent="0.45">
      <c r="A154" s="56">
        <f ca="1"/>
        <v>4096</v>
      </c>
      <c r="B154" t="s">
        <v>28</v>
      </c>
      <c r="C154" s="56">
        <v>1024</v>
      </c>
      <c r="D154">
        <v>8</v>
      </c>
      <c r="E154">
        <v>1.8697677333257161</v>
      </c>
      <c r="F154">
        <v>1.7946698666686036</v>
      </c>
      <c r="G154">
        <v>2.3026114333382188</v>
      </c>
      <c r="H154">
        <v>5.067999839782715E-2</v>
      </c>
      <c r="I154" s="56">
        <v>3</v>
      </c>
      <c r="J154" s="56">
        <v>3</v>
      </c>
      <c r="K154" s="56">
        <v>3</v>
      </c>
      <c r="L154" s="56">
        <v>100</v>
      </c>
      <c r="M154" s="56" t="s">
        <v>481</v>
      </c>
      <c r="N154" s="56">
        <v>33563648</v>
      </c>
    </row>
    <row r="155" spans="1:14" x14ac:dyDescent="0.45">
      <c r="A155" s="56">
        <f ca="1"/>
        <v>8192</v>
      </c>
      <c r="B155" t="s">
        <v>29</v>
      </c>
      <c r="C155" s="56">
        <v>1024</v>
      </c>
      <c r="D155">
        <v>8</v>
      </c>
      <c r="E155">
        <v>3.8196983000088949</v>
      </c>
      <c r="F155">
        <v>3.6893871499923989</v>
      </c>
      <c r="G155">
        <v>9.0646576999861281</v>
      </c>
      <c r="H155">
        <v>9.8156863567875882E-2</v>
      </c>
      <c r="I155" s="56">
        <v>2</v>
      </c>
      <c r="J155" s="56">
        <v>2</v>
      </c>
      <c r="K155" s="56">
        <v>1</v>
      </c>
      <c r="L155" s="56">
        <v>51</v>
      </c>
      <c r="M155" s="56" t="s">
        <v>482</v>
      </c>
      <c r="N155" s="56">
        <v>67118080</v>
      </c>
    </row>
    <row r="156" spans="1:14" x14ac:dyDescent="0.45">
      <c r="A156" s="56">
        <f ca="1"/>
        <v>16384</v>
      </c>
      <c r="B156" t="s">
        <v>30</v>
      </c>
      <c r="C156" s="56">
        <v>1024</v>
      </c>
      <c r="D156">
        <v>8</v>
      </c>
      <c r="E156">
        <v>8.0403213999816217</v>
      </c>
      <c r="F156">
        <v>7.5983599000028335</v>
      </c>
      <c r="G156">
        <v>52.966925000015181</v>
      </c>
      <c r="H156">
        <v>0.14027778307596842</v>
      </c>
      <c r="I156" s="56">
        <v>1</v>
      </c>
      <c r="J156" s="56">
        <v>1</v>
      </c>
      <c r="K156" s="56">
        <v>1</v>
      </c>
      <c r="L156" s="56">
        <v>36</v>
      </c>
      <c r="M156" s="56" t="s">
        <v>483</v>
      </c>
      <c r="N156" s="56">
        <v>134226944</v>
      </c>
    </row>
    <row r="157" spans="1:14" x14ac:dyDescent="0.45">
      <c r="I157" s="56"/>
      <c r="J157" s="56"/>
      <c r="K157" s="56"/>
      <c r="L157" s="56"/>
    </row>
    <row r="158" spans="1:14" x14ac:dyDescent="0.45">
      <c r="I158" s="56"/>
      <c r="J158" s="56"/>
      <c r="K158" s="56"/>
      <c r="L158" s="56"/>
      <c r="N158">
        <f ca="1">N156/1000000/E156</f>
        <v>16.694226178608584</v>
      </c>
    </row>
    <row r="159" spans="1:14" x14ac:dyDescent="0.45">
      <c r="I159" s="56"/>
      <c r="J159" s="56"/>
      <c r="K159" s="56"/>
      <c r="L159" s="56"/>
      <c r="N159" s="56">
        <f ca="1">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532</v>
      </c>
    </row>
    <row r="167" spans="1:14" ht="57" x14ac:dyDescent="0.45">
      <c r="I167" s="56"/>
      <c r="J167" s="56"/>
      <c r="K167" s="56"/>
      <c r="L167" s="56"/>
      <c r="M167" s="65" t="s">
        <v>538</v>
      </c>
    </row>
    <row r="168" spans="1:14" ht="42.75" x14ac:dyDescent="0.45">
      <c r="A168" s="12" t="s">
        <v>10</v>
      </c>
      <c r="B168" s="12" t="s">
        <v>11</v>
      </c>
      <c r="C168" s="12" t="s">
        <v>12</v>
      </c>
      <c r="D168" s="12" t="s">
        <v>13</v>
      </c>
      <c r="E168" s="13" t="s">
        <v>666</v>
      </c>
      <c r="F168" s="13" t="s">
        <v>369</v>
      </c>
      <c r="G168" s="13" t="s">
        <v>370</v>
      </c>
      <c r="H168" s="13" t="s">
        <v>371</v>
      </c>
      <c r="I168" s="13" t="str" cm="1">
        <f t="array" aca="1" ref="I168:L168" ca="1">"NCalls"&amp;CHAR(10)&amp;E168:H168</f>
        <v>NCalls
CSVRead
v0.4</v>
      </c>
      <c r="J168" s="13" t="str">
        <f ca="1"/>
        <v>NCalls
sdkn104
v1.9</v>
      </c>
      <c r="K168" s="13" t="str">
        <f ca="1"/>
        <v>NCalls
ws_garcia
v3.1.5</v>
      </c>
      <c r="L168" s="59" t="str">
        <f ca="1"/>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484</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485</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486</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487</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488</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489</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490</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491</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492</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493</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494</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495</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496</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497</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498</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220</v>
      </c>
    </row>
    <row r="2" spans="1:16" x14ac:dyDescent="0.45">
      <c r="A2" s="93" t="s">
        <v>663</v>
      </c>
      <c r="P2" s="56"/>
    </row>
    <row r="4" spans="1:16" x14ac:dyDescent="0.45">
      <c r="A4" s="14" t="s">
        <v>659</v>
      </c>
      <c r="H4" s="55" t="s">
        <v>660</v>
      </c>
      <c r="I4" s="55" t="s">
        <v>661</v>
      </c>
      <c r="O4" s="14" t="s">
        <v>528</v>
      </c>
    </row>
    <row r="5" spans="1:16" x14ac:dyDescent="0.45">
      <c r="O5" t="s">
        <v>499</v>
      </c>
    </row>
    <row r="6" spans="1:16" ht="42.75" x14ac:dyDescent="0.45">
      <c r="A6" s="12" t="s">
        <v>10</v>
      </c>
      <c r="B6" s="12" t="s">
        <v>11</v>
      </c>
      <c r="C6" s="12" t="s">
        <v>12</v>
      </c>
      <c r="D6" s="12" t="s">
        <v>13</v>
      </c>
      <c r="E6" s="13" t="s">
        <v>665</v>
      </c>
      <c r="F6" s="13" t="s">
        <v>369</v>
      </c>
      <c r="G6" s="13" t="s">
        <v>370</v>
      </c>
      <c r="H6" s="13" t="s">
        <v>371</v>
      </c>
      <c r="I6" s="13" t="s">
        <v>662</v>
      </c>
      <c r="J6" s="13" t="str" cm="1">
        <f t="array" aca="1" ref="J6:N6" ca="1">"NCalls"&amp;CHAR(10)&amp;E6:I6</f>
        <v>NCalls
CSVRead
v0.14</v>
      </c>
      <c r="K6" s="13" t="str">
        <f ca="1"/>
        <v>NCalls
sdkn104
v1.9</v>
      </c>
      <c r="L6" s="13" t="str">
        <f ca="1"/>
        <v>NCalls
ws_garcia
v3.1.5</v>
      </c>
      <c r="M6" s="59" t="str">
        <f ca="1"/>
        <v>NCalls
CSV.jl
v0.8.5+</v>
      </c>
      <c r="N6" s="59" t="str">
        <f ca="1"/>
        <v>NCalls
CSV.jl
v0.9.0</v>
      </c>
      <c r="O6" s="12" t="s">
        <v>14</v>
      </c>
      <c r="P6" s="12" t="s">
        <v>15</v>
      </c>
    </row>
    <row r="7" spans="1:16" x14ac:dyDescent="0.45">
      <c r="A7">
        <f ca="1">LEN(B7)</f>
        <v>1</v>
      </c>
      <c r="B7" t="s">
        <v>16</v>
      </c>
      <c r="C7" s="56">
        <v>1</v>
      </c>
      <c r="D7">
        <v>1</v>
      </c>
      <c r="E7">
        <v>2.2345201323383128E-4</v>
      </c>
      <c r="F7">
        <v>1.7200969073099593E-4</v>
      </c>
      <c r="G7">
        <v>2.7538213656039803E-3</v>
      </c>
      <c r="H7">
        <v>2.8878364329444379E-4</v>
      </c>
      <c r="I7">
        <v>4.9529470034670627E-4</v>
      </c>
      <c r="J7" s="56">
        <v>22377</v>
      </c>
      <c r="K7" s="56">
        <v>29069</v>
      </c>
      <c r="L7" s="56">
        <v>1816</v>
      </c>
      <c r="M7" s="92">
        <v>17314</v>
      </c>
      <c r="N7" s="92">
        <v>10095</v>
      </c>
      <c r="O7" s="90" t="s">
        <v>372</v>
      </c>
      <c r="P7" s="56">
        <v>3</v>
      </c>
    </row>
    <row r="8" spans="1:16" x14ac:dyDescent="0.45">
      <c r="A8">
        <f t="shared" ref="A8:A28" ca="1" si="0">LEN(B8)</f>
        <v>1</v>
      </c>
      <c r="B8" t="s">
        <v>16</v>
      </c>
      <c r="C8" s="56">
        <v>2</v>
      </c>
      <c r="D8">
        <v>1</v>
      </c>
      <c r="E8">
        <v>2.2925067625999284E-4</v>
      </c>
      <c r="F8">
        <v>1.6230644679158569E-4</v>
      </c>
      <c r="G8">
        <v>3.4015427210501263E-3</v>
      </c>
      <c r="H8">
        <v>2.8235825615541E-4</v>
      </c>
      <c r="I8">
        <v>5.1009997959600086E-4</v>
      </c>
      <c r="J8" s="56">
        <v>21811</v>
      </c>
      <c r="K8" s="56">
        <v>30806</v>
      </c>
      <c r="L8" s="56">
        <v>1470</v>
      </c>
      <c r="M8" s="92">
        <v>17708</v>
      </c>
      <c r="N8" s="92">
        <v>9802</v>
      </c>
      <c r="O8" s="91" t="s">
        <v>373</v>
      </c>
      <c r="P8" s="56">
        <v>6</v>
      </c>
    </row>
    <row r="9" spans="1:16" x14ac:dyDescent="0.45">
      <c r="A9">
        <f t="shared" ca="1" si="0"/>
        <v>1</v>
      </c>
      <c r="B9" t="s">
        <v>16</v>
      </c>
      <c r="C9" s="56">
        <v>4</v>
      </c>
      <c r="D9">
        <v>1</v>
      </c>
      <c r="E9">
        <v>2.684695409398351E-4</v>
      </c>
      <c r="F9">
        <v>1.7616572595990478E-4</v>
      </c>
      <c r="G9">
        <v>2.90465081296104E-3</v>
      </c>
      <c r="H9">
        <v>3.2488628979857048E-4</v>
      </c>
      <c r="I9">
        <v>5.0673963717441975E-4</v>
      </c>
      <c r="J9" s="56">
        <v>18625</v>
      </c>
      <c r="K9" s="56">
        <v>28383</v>
      </c>
      <c r="L9" s="56">
        <v>1722</v>
      </c>
      <c r="M9" s="92">
        <v>15390</v>
      </c>
      <c r="N9" s="92">
        <v>9867</v>
      </c>
      <c r="O9" s="91" t="s">
        <v>374</v>
      </c>
      <c r="P9" s="56">
        <v>12</v>
      </c>
    </row>
    <row r="10" spans="1:16" x14ac:dyDescent="0.45">
      <c r="A10">
        <f t="shared" ca="1"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2">
        <v>17263</v>
      </c>
      <c r="N10" s="92">
        <v>10421</v>
      </c>
      <c r="O10" s="91" t="s">
        <v>375</v>
      </c>
      <c r="P10" s="56">
        <v>24</v>
      </c>
    </row>
    <row r="11" spans="1:16" x14ac:dyDescent="0.45">
      <c r="A11">
        <f t="shared" ca="1"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2">
        <v>17101</v>
      </c>
      <c r="N11" s="92">
        <v>9970</v>
      </c>
      <c r="O11" s="91" t="s">
        <v>376</v>
      </c>
      <c r="P11" s="56">
        <v>48</v>
      </c>
    </row>
    <row r="12" spans="1:16" x14ac:dyDescent="0.45">
      <c r="A12">
        <f t="shared" ca="1"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2">
        <v>16874</v>
      </c>
      <c r="N12" s="92">
        <v>8044</v>
      </c>
      <c r="O12" s="91" t="s">
        <v>377</v>
      </c>
      <c r="P12" s="56">
        <v>96</v>
      </c>
    </row>
    <row r="13" spans="1:16" x14ac:dyDescent="0.45">
      <c r="A13">
        <f t="shared" ca="1"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2">
        <v>16532</v>
      </c>
      <c r="N13" s="92">
        <v>10334</v>
      </c>
      <c r="O13" s="91" t="s">
        <v>378</v>
      </c>
      <c r="P13" s="56">
        <v>192</v>
      </c>
    </row>
    <row r="14" spans="1:16" x14ac:dyDescent="0.45">
      <c r="A14">
        <f t="shared" ca="1"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2">
        <v>16303</v>
      </c>
      <c r="N14" s="92">
        <v>10007</v>
      </c>
      <c r="O14" s="91" t="s">
        <v>379</v>
      </c>
      <c r="P14" s="56">
        <v>384</v>
      </c>
    </row>
    <row r="15" spans="1:16" x14ac:dyDescent="0.45">
      <c r="A15">
        <f t="shared" ca="1"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2">
        <v>17281</v>
      </c>
      <c r="N15" s="92">
        <v>9811</v>
      </c>
      <c r="O15" s="91" t="s">
        <v>380</v>
      </c>
      <c r="P15" s="56">
        <v>768</v>
      </c>
    </row>
    <row r="16" spans="1:16" x14ac:dyDescent="0.45">
      <c r="A16">
        <f t="shared" ca="1"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2">
        <v>15984</v>
      </c>
      <c r="N16" s="92">
        <v>9406</v>
      </c>
      <c r="O16" s="91" t="s">
        <v>381</v>
      </c>
      <c r="P16" s="56">
        <v>1536</v>
      </c>
    </row>
    <row r="17" spans="1:16" x14ac:dyDescent="0.45">
      <c r="A17">
        <f t="shared" ca="1"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2">
        <v>13590</v>
      </c>
      <c r="N17" s="92">
        <v>8806</v>
      </c>
      <c r="O17" s="91" t="s">
        <v>382</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2">
        <v>9818</v>
      </c>
      <c r="N18" s="92">
        <v>7422</v>
      </c>
      <c r="O18" s="91" t="s">
        <v>383</v>
      </c>
      <c r="P18" s="56">
        <v>6144</v>
      </c>
    </row>
    <row r="19" spans="1:16" x14ac:dyDescent="0.45">
      <c r="A19">
        <f t="shared" ca="1"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2">
        <v>5183</v>
      </c>
      <c r="N19" s="92">
        <v>4027</v>
      </c>
      <c r="O19" s="91" t="s">
        <v>384</v>
      </c>
      <c r="P19" s="56">
        <v>12288</v>
      </c>
    </row>
    <row r="20" spans="1:16" x14ac:dyDescent="0.45">
      <c r="A20">
        <f t="shared" ca="1"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2">
        <v>3302</v>
      </c>
      <c r="N20" s="92">
        <v>2877</v>
      </c>
      <c r="O20" s="91" t="s">
        <v>385</v>
      </c>
      <c r="P20" s="56">
        <v>24576</v>
      </c>
    </row>
    <row r="21" spans="1:16" x14ac:dyDescent="0.45">
      <c r="A21">
        <f t="shared" ca="1"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2">
        <v>1789</v>
      </c>
      <c r="N21" s="92">
        <v>1919</v>
      </c>
      <c r="O21" s="91" t="s">
        <v>386</v>
      </c>
      <c r="P21" s="56">
        <v>49152</v>
      </c>
    </row>
    <row r="22" spans="1:16" x14ac:dyDescent="0.45">
      <c r="A22">
        <f t="shared" ca="1" si="0"/>
        <v>1</v>
      </c>
      <c r="B22" t="s">
        <v>16</v>
      </c>
      <c r="C22" s="56">
        <v>32768</v>
      </c>
      <c r="D22">
        <v>1</v>
      </c>
      <c r="E22">
        <v>6.8814282190718057E-2</v>
      </c>
      <c r="F22">
        <v>6.1779906171270542E-2</v>
      </c>
      <c r="G22">
        <v>0.1974909000027065</v>
      </c>
      <c r="H22">
        <v>4.3449176072452916E-3</v>
      </c>
      <c r="I22">
        <v>4.6520929558332581E-3</v>
      </c>
      <c r="J22" s="56">
        <v>73</v>
      </c>
      <c r="K22" s="56">
        <v>81</v>
      </c>
      <c r="L22" s="56">
        <v>26</v>
      </c>
      <c r="M22" s="92">
        <v>1151</v>
      </c>
      <c r="N22" s="92">
        <v>1075</v>
      </c>
      <c r="O22" s="91" t="s">
        <v>387</v>
      </c>
      <c r="P22" s="56">
        <v>98304</v>
      </c>
    </row>
    <row r="23" spans="1:16" x14ac:dyDescent="0.45">
      <c r="A23">
        <f t="shared" ca="1" si="0"/>
        <v>1</v>
      </c>
      <c r="B23" t="s">
        <v>16</v>
      </c>
      <c r="C23" s="56">
        <v>65536</v>
      </c>
      <c r="D23">
        <v>1</v>
      </c>
      <c r="E23">
        <v>0.12849504359138125</v>
      </c>
      <c r="F23">
        <v>0.12513347999774851</v>
      </c>
      <c r="G23">
        <v>0.46704975456338038</v>
      </c>
      <c r="H23">
        <v>7.7838256236739331E-3</v>
      </c>
      <c r="I23">
        <v>9.142596281424737E-3</v>
      </c>
      <c r="J23" s="56">
        <v>39</v>
      </c>
      <c r="K23" s="56">
        <v>40</v>
      </c>
      <c r="L23" s="56">
        <v>11</v>
      </c>
      <c r="M23" s="92">
        <v>643</v>
      </c>
      <c r="N23" s="92">
        <v>547</v>
      </c>
      <c r="O23" s="91" t="s">
        <v>388</v>
      </c>
      <c r="P23" s="56">
        <v>196608</v>
      </c>
    </row>
    <row r="24" spans="1:16" x14ac:dyDescent="0.45">
      <c r="A24">
        <f t="shared" ca="1" si="0"/>
        <v>1</v>
      </c>
      <c r="B24" t="s">
        <v>16</v>
      </c>
      <c r="C24" s="56">
        <v>131072</v>
      </c>
      <c r="D24">
        <v>1</v>
      </c>
      <c r="E24">
        <v>0.29542131176875797</v>
      </c>
      <c r="F24">
        <v>0.25558344000019134</v>
      </c>
      <c r="G24">
        <v>0.78253625712490504</v>
      </c>
      <c r="H24">
        <v>1.6587458034553151E-2</v>
      </c>
      <c r="I24">
        <v>1.4583090651487123E-2</v>
      </c>
      <c r="J24" s="56">
        <v>17</v>
      </c>
      <c r="K24" s="56">
        <v>20</v>
      </c>
      <c r="L24" s="56">
        <v>7</v>
      </c>
      <c r="M24" s="92">
        <v>303</v>
      </c>
      <c r="N24" s="92">
        <v>343</v>
      </c>
      <c r="O24" s="91" t="s">
        <v>389</v>
      </c>
      <c r="P24" s="56">
        <v>393216</v>
      </c>
    </row>
    <row r="25" spans="1:16" x14ac:dyDescent="0.45">
      <c r="A25">
        <f t="shared" ca="1" si="0"/>
        <v>1</v>
      </c>
      <c r="B25" t="s">
        <v>16</v>
      </c>
      <c r="C25" s="56">
        <v>262144</v>
      </c>
      <c r="D25">
        <v>1</v>
      </c>
      <c r="E25">
        <v>0.52315487000159921</v>
      </c>
      <c r="F25">
        <v>0.50997012001462283</v>
      </c>
      <c r="G25">
        <v>1.6356932750204578</v>
      </c>
      <c r="H25">
        <v>3.0932098259160549E-2</v>
      </c>
      <c r="I25">
        <v>2.8879309522694553E-2</v>
      </c>
      <c r="J25" s="56">
        <v>10</v>
      </c>
      <c r="K25" s="56">
        <v>10</v>
      </c>
      <c r="L25" s="56">
        <v>4</v>
      </c>
      <c r="M25" s="92">
        <v>162</v>
      </c>
      <c r="N25" s="92">
        <v>174</v>
      </c>
      <c r="O25" s="91" t="s">
        <v>390</v>
      </c>
      <c r="P25" s="56">
        <v>786432</v>
      </c>
    </row>
    <row r="26" spans="1:16" x14ac:dyDescent="0.45">
      <c r="A26">
        <f t="shared" ca="1" si="0"/>
        <v>1</v>
      </c>
      <c r="B26" t="s">
        <v>16</v>
      </c>
      <c r="C26" s="56">
        <v>524288</v>
      </c>
      <c r="D26">
        <v>1</v>
      </c>
      <c r="E26">
        <v>0.99028803334416204</v>
      </c>
      <c r="F26">
        <v>0.8940389666628713</v>
      </c>
      <c r="G26">
        <v>2.7046193500282243</v>
      </c>
      <c r="H26">
        <v>6.2234569478918006E-2</v>
      </c>
      <c r="I26">
        <v>5.7942527464066432E-2</v>
      </c>
      <c r="J26" s="56">
        <v>6</v>
      </c>
      <c r="K26" s="56">
        <v>6</v>
      </c>
      <c r="L26" s="56">
        <v>2</v>
      </c>
      <c r="M26" s="92">
        <v>81</v>
      </c>
      <c r="N26" s="92">
        <v>87</v>
      </c>
      <c r="O26" s="91" t="s">
        <v>391</v>
      </c>
      <c r="P26" s="56">
        <v>1572864</v>
      </c>
    </row>
    <row r="27" spans="1:16" x14ac:dyDescent="0.45">
      <c r="A27">
        <f t="shared" ca="1" si="0"/>
        <v>1</v>
      </c>
      <c r="B27" t="s">
        <v>16</v>
      </c>
      <c r="C27" s="56">
        <v>1048576</v>
      </c>
      <c r="D27">
        <v>1</v>
      </c>
      <c r="E27">
        <v>1.7217741666827351</v>
      </c>
      <c r="F27">
        <v>1.6939624666702002</v>
      </c>
      <c r="G27">
        <v>5.838137699989602</v>
      </c>
      <c r="H27">
        <v>0.13415789604187012</v>
      </c>
      <c r="I27">
        <v>0.11978571187882196</v>
      </c>
      <c r="J27" s="56">
        <v>3</v>
      </c>
      <c r="K27" s="56">
        <v>3</v>
      </c>
      <c r="L27" s="56">
        <v>1</v>
      </c>
      <c r="M27" s="92">
        <v>38</v>
      </c>
      <c r="N27" s="92">
        <v>42</v>
      </c>
      <c r="O27" s="91" t="s">
        <v>392</v>
      </c>
      <c r="P27" s="56">
        <v>3145728</v>
      </c>
    </row>
    <row r="28" spans="1:16" x14ac:dyDescent="0.45">
      <c r="A28">
        <f t="shared" ca="1" si="0"/>
        <v>1</v>
      </c>
      <c r="B28" t="s">
        <v>16</v>
      </c>
      <c r="C28" s="56">
        <v>2097152</v>
      </c>
      <c r="D28">
        <v>1</v>
      </c>
      <c r="E28">
        <v>4.0228261499432847</v>
      </c>
      <c r="F28">
        <v>4.0961689000250772</v>
      </c>
      <c r="G28">
        <v>10.713167800102383</v>
      </c>
      <c r="H28">
        <v>0.27861110369364422</v>
      </c>
      <c r="I28">
        <v>0.21783333023389181</v>
      </c>
      <c r="J28" s="56">
        <v>2</v>
      </c>
      <c r="K28" s="56">
        <v>2</v>
      </c>
      <c r="L28" s="56">
        <v>1</v>
      </c>
      <c r="M28" s="92">
        <v>18</v>
      </c>
      <c r="N28" s="92">
        <v>24</v>
      </c>
      <c r="O28" s="91" t="s">
        <v>393</v>
      </c>
      <c r="P28" s="56">
        <v>6291456</v>
      </c>
    </row>
    <row r="29" spans="1:16" x14ac:dyDescent="0.45">
      <c r="J29" s="56"/>
      <c r="K29" s="56"/>
      <c r="L29" s="56"/>
      <c r="M29" s="56"/>
      <c r="N29" s="56"/>
    </row>
    <row r="30" spans="1:16" x14ac:dyDescent="0.45">
      <c r="P30">
        <f ca="1">P28/1000000/E28</f>
        <v>1.5639393216355371</v>
      </c>
    </row>
    <row r="31" spans="1:16" x14ac:dyDescent="0.45">
      <c r="J31" s="56"/>
      <c r="K31" s="56"/>
      <c r="L31" s="56"/>
      <c r="M31" s="56"/>
      <c r="N31" s="56"/>
      <c r="O31" s="14" t="s">
        <v>527</v>
      </c>
      <c r="P31" s="56">
        <f ca="1">C28*D28/E28</f>
        <v>521313.10721184569</v>
      </c>
    </row>
    <row r="32" spans="1:16" x14ac:dyDescent="0.45">
      <c r="J32" s="56"/>
      <c r="K32" s="56"/>
      <c r="L32" s="56"/>
      <c r="M32" s="56"/>
      <c r="N32" s="56"/>
      <c r="O32" t="s">
        <v>533</v>
      </c>
    </row>
    <row r="33" spans="1:16" ht="42.75" x14ac:dyDescent="0.45">
      <c r="A33" s="12" t="s">
        <v>10</v>
      </c>
      <c r="B33" s="12" t="s">
        <v>11</v>
      </c>
      <c r="C33" s="12" t="s">
        <v>12</v>
      </c>
      <c r="D33" s="12" t="s">
        <v>13</v>
      </c>
      <c r="E33" s="13" t="s">
        <v>665</v>
      </c>
      <c r="F33" s="13" t="s">
        <v>369</v>
      </c>
      <c r="G33" s="13" t="s">
        <v>370</v>
      </c>
      <c r="H33" s="13" t="s">
        <v>371</v>
      </c>
      <c r="I33" s="13" t="s">
        <v>662</v>
      </c>
      <c r="J33" s="13" t="str" cm="1">
        <f t="array" aca="1" ref="J33:N33" ca="1">"NCalls"&amp;CHAR(10)&amp;E33:I33</f>
        <v>NCalls
CSVRead
v0.14</v>
      </c>
      <c r="K33" s="13" t="str">
        <f ca="1"/>
        <v>NCalls
sdkn104
v1.9</v>
      </c>
      <c r="L33" s="13" t="str">
        <f ca="1"/>
        <v>NCalls
ws_garcia
v3.1.5</v>
      </c>
      <c r="M33" s="59" t="str">
        <f ca="1"/>
        <v>NCalls
CSV.jl
v0.8.5+</v>
      </c>
      <c r="N33" s="59" t="str">
        <f ca="1"/>
        <v>NCalls
CSV.jl
v0.9.0</v>
      </c>
      <c r="O33" s="12" t="s">
        <v>14</v>
      </c>
      <c r="P33" s="12" t="s">
        <v>15</v>
      </c>
    </row>
    <row r="34" spans="1:16" x14ac:dyDescent="0.45">
      <c r="A34">
        <f ca="1">LEN(B34)</f>
        <v>32</v>
      </c>
      <c r="B34" t="str">
        <f ca="1">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2">
        <v>14618</v>
      </c>
      <c r="N34" s="92">
        <v>10483</v>
      </c>
      <c r="O34" s="56" t="s">
        <v>394</v>
      </c>
      <c r="P34" s="56">
        <v>34</v>
      </c>
    </row>
    <row r="35" spans="1:16" x14ac:dyDescent="0.45">
      <c r="A35">
        <f t="shared" ref="A35:A54" ca="1" si="1">LEN(B35)</f>
        <v>32</v>
      </c>
      <c r="B35" t="str">
        <f t="shared" ref="B35:B54" ca="1"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395</v>
      </c>
      <c r="P35" s="56">
        <v>68</v>
      </c>
    </row>
    <row r="36" spans="1:16" x14ac:dyDescent="0.45">
      <c r="A36">
        <f t="shared" ca="1" si="1"/>
        <v>32</v>
      </c>
      <c r="B36" t="str">
        <f t="shared" ca="1"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396</v>
      </c>
      <c r="P36" s="56">
        <v>136</v>
      </c>
    </row>
    <row r="37" spans="1:16" x14ac:dyDescent="0.45">
      <c r="A37">
        <f t="shared" ca="1" si="1"/>
        <v>32</v>
      </c>
      <c r="B37" t="str">
        <f t="shared" ca="1"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397</v>
      </c>
      <c r="P37" s="56">
        <v>272</v>
      </c>
    </row>
    <row r="38" spans="1:16" x14ac:dyDescent="0.45">
      <c r="A38">
        <f t="shared" ca="1" si="1"/>
        <v>32</v>
      </c>
      <c r="B38" t="str">
        <f t="shared" ca="1"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398</v>
      </c>
      <c r="P38" s="56">
        <v>544</v>
      </c>
    </row>
    <row r="39" spans="1:16" x14ac:dyDescent="0.45">
      <c r="A39">
        <f t="shared" ca="1" si="1"/>
        <v>32</v>
      </c>
      <c r="B39" t="str">
        <f t="shared" ca="1"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399</v>
      </c>
      <c r="P39" s="56">
        <v>1088</v>
      </c>
    </row>
    <row r="40" spans="1:16" x14ac:dyDescent="0.45">
      <c r="A40">
        <f t="shared" ca="1" si="1"/>
        <v>32</v>
      </c>
      <c r="B40" t="str">
        <f t="shared" ca="1"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400</v>
      </c>
      <c r="P40" s="56">
        <v>2176</v>
      </c>
    </row>
    <row r="41" spans="1:16" x14ac:dyDescent="0.45">
      <c r="A41">
        <f t="shared" ca="1" si="1"/>
        <v>32</v>
      </c>
      <c r="B41" t="str">
        <f t="shared" ca="1"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401</v>
      </c>
      <c r="P41" s="56">
        <v>4352</v>
      </c>
    </row>
    <row r="42" spans="1:16" x14ac:dyDescent="0.45">
      <c r="A42">
        <f t="shared" ca="1" si="1"/>
        <v>32</v>
      </c>
      <c r="B42" t="str">
        <f t="shared" ca="1"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402</v>
      </c>
      <c r="P42" s="56">
        <v>8704</v>
      </c>
    </row>
    <row r="43" spans="1:16" x14ac:dyDescent="0.45">
      <c r="A43">
        <f t="shared" ca="1" si="1"/>
        <v>32</v>
      </c>
      <c r="B43" t="str">
        <f t="shared" ca="1"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403</v>
      </c>
      <c r="P43" s="56">
        <v>17408</v>
      </c>
    </row>
    <row r="44" spans="1:16" x14ac:dyDescent="0.45">
      <c r="A44">
        <f t="shared" ca="1" si="1"/>
        <v>32</v>
      </c>
      <c r="B44" t="str">
        <f t="shared" ca="1"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404</v>
      </c>
      <c r="P44" s="56">
        <v>34816</v>
      </c>
    </row>
    <row r="45" spans="1:16" x14ac:dyDescent="0.45">
      <c r="A45">
        <f t="shared" ca="1" si="1"/>
        <v>32</v>
      </c>
      <c r="B45" t="str">
        <f t="shared" ca="1"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405</v>
      </c>
      <c r="P45" s="56">
        <v>69632</v>
      </c>
    </row>
    <row r="46" spans="1:16" x14ac:dyDescent="0.45">
      <c r="A46">
        <f t="shared" ca="1" si="1"/>
        <v>32</v>
      </c>
      <c r="B46" t="str">
        <f t="shared" ca="1"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406</v>
      </c>
      <c r="P46" s="56">
        <v>139264</v>
      </c>
    </row>
    <row r="47" spans="1:16" x14ac:dyDescent="0.45">
      <c r="A47">
        <f t="shared" ca="1" si="1"/>
        <v>32</v>
      </c>
      <c r="B47" t="str">
        <f t="shared" ca="1"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407</v>
      </c>
      <c r="P47" s="56">
        <v>278528</v>
      </c>
    </row>
    <row r="48" spans="1:16" x14ac:dyDescent="0.45">
      <c r="A48">
        <f t="shared" ca="1" si="1"/>
        <v>32</v>
      </c>
      <c r="B48" t="str">
        <f t="shared" ca="1"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408</v>
      </c>
      <c r="P48" s="56">
        <v>557056</v>
      </c>
    </row>
    <row r="49" spans="1:16" x14ac:dyDescent="0.45">
      <c r="A49">
        <f t="shared" ca="1" si="1"/>
        <v>32</v>
      </c>
      <c r="B49" t="str">
        <f t="shared" ca="1"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409</v>
      </c>
      <c r="P49" s="56">
        <v>1114112</v>
      </c>
    </row>
    <row r="50" spans="1:16" x14ac:dyDescent="0.45">
      <c r="A50">
        <f t="shared" ca="1" si="1"/>
        <v>32</v>
      </c>
      <c r="B50" t="str">
        <f t="shared" ca="1"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410</v>
      </c>
      <c r="P50" s="56">
        <v>2228224</v>
      </c>
    </row>
    <row r="51" spans="1:16" x14ac:dyDescent="0.45">
      <c r="A51">
        <f t="shared" ca="1" si="1"/>
        <v>32</v>
      </c>
      <c r="B51" t="str">
        <f t="shared" ca="1"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411</v>
      </c>
      <c r="P51" s="56">
        <v>4456448</v>
      </c>
    </row>
    <row r="52" spans="1:16" x14ac:dyDescent="0.45">
      <c r="A52">
        <f t="shared" ca="1" si="1"/>
        <v>32</v>
      </c>
      <c r="B52" t="str">
        <f t="shared" ca="1"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412</v>
      </c>
      <c r="P52" s="56">
        <v>8912896</v>
      </c>
    </row>
    <row r="53" spans="1:16" x14ac:dyDescent="0.45">
      <c r="A53">
        <f t="shared" ca="1" si="1"/>
        <v>32</v>
      </c>
      <c r="B53" t="str">
        <f t="shared" ca="1"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413</v>
      </c>
      <c r="P53" s="56">
        <v>17825792</v>
      </c>
    </row>
    <row r="54" spans="1:16" x14ac:dyDescent="0.45">
      <c r="A54">
        <f t="shared" ca="1" si="1"/>
        <v>32</v>
      </c>
      <c r="B54" t="str">
        <f t="shared" ca="1"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414</v>
      </c>
      <c r="P54" s="56">
        <v>35651584</v>
      </c>
    </row>
    <row r="55" spans="1:16" x14ac:dyDescent="0.45">
      <c r="C55" s="56"/>
      <c r="J55" s="56"/>
      <c r="K55" s="56"/>
      <c r="L55" s="56"/>
      <c r="M55" s="56"/>
      <c r="N55" s="56"/>
    </row>
    <row r="56" spans="1:16" x14ac:dyDescent="0.45">
      <c r="J56" s="56"/>
      <c r="K56" s="56"/>
      <c r="L56" s="56"/>
      <c r="M56" s="56"/>
      <c r="N56" s="56"/>
      <c r="P56">
        <f ca="1">P54/1000000/E54</f>
        <v>6.6386862353542853</v>
      </c>
    </row>
    <row r="57" spans="1:16" x14ac:dyDescent="0.45">
      <c r="J57" s="56"/>
      <c r="K57" s="56"/>
      <c r="L57" s="56"/>
      <c r="M57" s="56"/>
      <c r="N57" s="56"/>
      <c r="P57" s="56">
        <f ca="1">C54*D54/E54</f>
        <v>195255.47751042017</v>
      </c>
    </row>
    <row r="58" spans="1:16" x14ac:dyDescent="0.45">
      <c r="J58" s="56"/>
      <c r="K58" s="56"/>
      <c r="L58" s="56"/>
      <c r="M58" s="56"/>
      <c r="N58" s="56"/>
      <c r="O58" s="14" t="s">
        <v>526</v>
      </c>
    </row>
    <row r="59" spans="1:16" x14ac:dyDescent="0.45">
      <c r="J59" s="56"/>
      <c r="K59" s="56"/>
      <c r="L59" s="56"/>
      <c r="M59" s="56"/>
      <c r="N59" s="56"/>
      <c r="O59" t="s">
        <v>534</v>
      </c>
    </row>
    <row r="60" spans="1:16" ht="42.75" x14ac:dyDescent="0.45">
      <c r="A60" s="12" t="s">
        <v>10</v>
      </c>
      <c r="B60" s="12" t="s">
        <v>11</v>
      </c>
      <c r="C60" s="12" t="s">
        <v>12</v>
      </c>
      <c r="D60" s="12" t="s">
        <v>13</v>
      </c>
      <c r="E60" s="13" t="s">
        <v>665</v>
      </c>
      <c r="F60" s="13" t="s">
        <v>369</v>
      </c>
      <c r="G60" s="13" t="s">
        <v>370</v>
      </c>
      <c r="H60" s="13" t="s">
        <v>371</v>
      </c>
      <c r="I60" s="13" t="s">
        <v>662</v>
      </c>
      <c r="J60" s="13" t="str" cm="1">
        <f t="array" aca="1" ref="J60:N60" ca="1">"NCalls"&amp;CHAR(10)&amp;E60:I60</f>
        <v>NCalls
CSVRead
v0.14</v>
      </c>
      <c r="K60" s="13" t="str">
        <f ca="1"/>
        <v>NCalls
sdkn104
v1.9</v>
      </c>
      <c r="L60" s="13" t="str">
        <f ca="1"/>
        <v>NCalls
ws_garcia
v3.1.5</v>
      </c>
      <c r="M60" s="59" t="str">
        <f ca="1"/>
        <v>NCalls
CSV.jl
v0.8.5+</v>
      </c>
      <c r="N60" s="59" t="str">
        <f ca="1"/>
        <v>NCalls
CSV.jl
v0.9.0</v>
      </c>
      <c r="O60" s="12" t="s">
        <v>14</v>
      </c>
      <c r="P60" s="12" t="s">
        <v>15</v>
      </c>
    </row>
    <row r="61" spans="1:16" x14ac:dyDescent="0.45">
      <c r="A61">
        <f ca="1">LEN(B61)</f>
        <v>20</v>
      </c>
      <c r="B61" t="str">
        <f ca="1">"""xxxxxxxx"&amp;CHAR(13)&amp;CHAR(10)&amp;"yyyyyyyy"""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2">
        <v>18550</v>
      </c>
      <c r="N61" s="92">
        <v>8224</v>
      </c>
      <c r="O61" s="56" t="s">
        <v>415</v>
      </c>
      <c r="P61" s="56">
        <v>26</v>
      </c>
    </row>
    <row r="62" spans="1:16" x14ac:dyDescent="0.45">
      <c r="A62">
        <f t="shared" ref="A62:A81" ca="1" si="3">LEN(B62)</f>
        <v>20</v>
      </c>
      <c r="B62" t="str">
        <f t="shared" ref="B62:B81" ca="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416</v>
      </c>
      <c r="P62" s="56">
        <v>52</v>
      </c>
    </row>
    <row r="63" spans="1:16" x14ac:dyDescent="0.45">
      <c r="A63">
        <f t="shared" ca="1" si="3"/>
        <v>20</v>
      </c>
      <c r="B63" t="str">
        <f t="shared" ca="1"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417</v>
      </c>
      <c r="P63" s="56">
        <v>104</v>
      </c>
    </row>
    <row r="64" spans="1:16" x14ac:dyDescent="0.45">
      <c r="A64">
        <f t="shared" ca="1" si="3"/>
        <v>20</v>
      </c>
      <c r="B64" t="str">
        <f t="shared" ca="1"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418</v>
      </c>
      <c r="P64" s="56">
        <v>208</v>
      </c>
    </row>
    <row r="65" spans="1:16" x14ac:dyDescent="0.45">
      <c r="A65">
        <f t="shared" ca="1" si="3"/>
        <v>20</v>
      </c>
      <c r="B65" t="str">
        <f t="shared" ca="1"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419</v>
      </c>
      <c r="P65" s="56">
        <v>416</v>
      </c>
    </row>
    <row r="66" spans="1:16" x14ac:dyDescent="0.45">
      <c r="A66">
        <f t="shared" ca="1" si="3"/>
        <v>20</v>
      </c>
      <c r="B66" t="str">
        <f t="shared" ca="1"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420</v>
      </c>
      <c r="P66" s="56">
        <v>832</v>
      </c>
    </row>
    <row r="67" spans="1:16" x14ac:dyDescent="0.45">
      <c r="A67">
        <f t="shared" ca="1" si="3"/>
        <v>20</v>
      </c>
      <c r="B67" t="str">
        <f t="shared" ca="1"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421</v>
      </c>
      <c r="P67" s="56">
        <v>1664</v>
      </c>
    </row>
    <row r="68" spans="1:16" x14ac:dyDescent="0.45">
      <c r="A68">
        <f t="shared" ca="1" si="3"/>
        <v>20</v>
      </c>
      <c r="B68" t="str">
        <f t="shared" ca="1"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422</v>
      </c>
      <c r="P68" s="56">
        <v>3328</v>
      </c>
    </row>
    <row r="69" spans="1:16" x14ac:dyDescent="0.45">
      <c r="A69">
        <f t="shared" ca="1" si="3"/>
        <v>20</v>
      </c>
      <c r="B69" t="str">
        <f t="shared" ca="1"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423</v>
      </c>
      <c r="P69" s="56">
        <v>6656</v>
      </c>
    </row>
    <row r="70" spans="1:16" x14ac:dyDescent="0.45">
      <c r="A70">
        <f t="shared" ca="1" si="3"/>
        <v>20</v>
      </c>
      <c r="B70" t="str">
        <f t="shared" ca="1"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424</v>
      </c>
      <c r="P70" s="56">
        <v>13312</v>
      </c>
    </row>
    <row r="71" spans="1:16" x14ac:dyDescent="0.45">
      <c r="A71">
        <f t="shared" ca="1" si="3"/>
        <v>20</v>
      </c>
      <c r="B71" t="str">
        <f t="shared" ca="1"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425</v>
      </c>
      <c r="P71" s="56">
        <v>26624</v>
      </c>
    </row>
    <row r="72" spans="1:16" x14ac:dyDescent="0.45">
      <c r="A72">
        <f t="shared" ca="1" si="3"/>
        <v>20</v>
      </c>
      <c r="B72" t="str">
        <f t="shared" ca="1"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426</v>
      </c>
      <c r="P72" s="56">
        <v>53248</v>
      </c>
    </row>
    <row r="73" spans="1:16" x14ac:dyDescent="0.45">
      <c r="A73">
        <f t="shared" ca="1" si="3"/>
        <v>20</v>
      </c>
      <c r="B73" t="str">
        <f t="shared" ca="1"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427</v>
      </c>
      <c r="P73" s="56">
        <v>106496</v>
      </c>
    </row>
    <row r="74" spans="1:16" x14ac:dyDescent="0.45">
      <c r="A74">
        <f t="shared" ca="1" si="3"/>
        <v>20</v>
      </c>
      <c r="B74" t="str">
        <f t="shared" ca="1"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428</v>
      </c>
      <c r="P74" s="56">
        <v>212992</v>
      </c>
    </row>
    <row r="75" spans="1:16" x14ac:dyDescent="0.45">
      <c r="A75">
        <f t="shared" ca="1" si="3"/>
        <v>20</v>
      </c>
      <c r="B75" t="str">
        <f t="shared" ca="1"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429</v>
      </c>
      <c r="P75" s="56">
        <v>425984</v>
      </c>
    </row>
    <row r="76" spans="1:16" x14ac:dyDescent="0.45">
      <c r="A76">
        <f t="shared" ca="1" si="3"/>
        <v>20</v>
      </c>
      <c r="B76" t="str">
        <f t="shared" ca="1"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430</v>
      </c>
      <c r="P76" s="56">
        <v>851968</v>
      </c>
    </row>
    <row r="77" spans="1:16" x14ac:dyDescent="0.45">
      <c r="A77">
        <f t="shared" ca="1" si="3"/>
        <v>20</v>
      </c>
      <c r="B77" t="str">
        <f t="shared" ca="1"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431</v>
      </c>
      <c r="P77" s="56">
        <v>1703936</v>
      </c>
    </row>
    <row r="78" spans="1:16" x14ac:dyDescent="0.45">
      <c r="A78">
        <f t="shared" ca="1" si="3"/>
        <v>20</v>
      </c>
      <c r="B78" t="str">
        <f t="shared" ca="1"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432</v>
      </c>
      <c r="P78" s="56">
        <v>3407872</v>
      </c>
    </row>
    <row r="79" spans="1:16" x14ac:dyDescent="0.45">
      <c r="A79">
        <f t="shared" ca="1" si="3"/>
        <v>20</v>
      </c>
      <c r="B79" t="str">
        <f t="shared" ca="1"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433</v>
      </c>
      <c r="P79" s="56">
        <v>6815744</v>
      </c>
    </row>
    <row r="80" spans="1:16" x14ac:dyDescent="0.45">
      <c r="A80">
        <f t="shared" ca="1" si="3"/>
        <v>20</v>
      </c>
      <c r="B80" t="str">
        <f t="shared" ca="1"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434</v>
      </c>
      <c r="P80" s="56">
        <v>13631488</v>
      </c>
    </row>
    <row r="81" spans="1:16" x14ac:dyDescent="0.45">
      <c r="A81">
        <f t="shared" ca="1" si="3"/>
        <v>20</v>
      </c>
      <c r="B81" t="str">
        <f t="shared" ca="1"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435</v>
      </c>
      <c r="P81" s="56">
        <v>27262976</v>
      </c>
    </row>
    <row r="82" spans="1:16" x14ac:dyDescent="0.45">
      <c r="C82" s="56"/>
      <c r="J82" s="56"/>
      <c r="K82" s="56"/>
      <c r="L82" s="56"/>
      <c r="M82" s="56"/>
      <c r="N82" s="56"/>
    </row>
    <row r="83" spans="1:16" x14ac:dyDescent="0.45">
      <c r="J83" s="56"/>
      <c r="K83" s="56"/>
      <c r="L83" s="56"/>
      <c r="M83" s="56"/>
      <c r="N83" s="56"/>
      <c r="P83">
        <f ca="1">P81/1000000/E81</f>
        <v>4.0369511588660494</v>
      </c>
    </row>
    <row r="84" spans="1:16" x14ac:dyDescent="0.45">
      <c r="G84">
        <f ca="1">G81/E81</f>
        <v>8.3393197332493241</v>
      </c>
      <c r="J84" s="56"/>
      <c r="K84" s="56"/>
      <c r="L84" s="56"/>
      <c r="M84" s="56"/>
      <c r="N84" s="56"/>
      <c r="P84" s="56">
        <f ca="1">C81*D81/E81</f>
        <v>155267.35226407886</v>
      </c>
    </row>
    <row r="85" spans="1:16" x14ac:dyDescent="0.45">
      <c r="G85">
        <f ca="1">E81/H81</f>
        <v>21.236974281006095</v>
      </c>
      <c r="J85" s="56"/>
      <c r="K85" s="56"/>
      <c r="L85" s="56"/>
      <c r="M85" s="56"/>
      <c r="N85" s="56"/>
      <c r="O85" s="14" t="s">
        <v>529</v>
      </c>
    </row>
    <row r="86" spans="1:16" x14ac:dyDescent="0.45">
      <c r="J86" s="56"/>
      <c r="K86" s="56"/>
      <c r="L86" s="56"/>
      <c r="M86" s="56"/>
      <c r="N86" s="56"/>
      <c r="O86" t="s">
        <v>535</v>
      </c>
    </row>
    <row r="87" spans="1:16" ht="42.75" x14ac:dyDescent="0.45">
      <c r="A87" s="12" t="s">
        <v>10</v>
      </c>
      <c r="B87" s="12" t="s">
        <v>11</v>
      </c>
      <c r="C87" s="12" t="s">
        <v>12</v>
      </c>
      <c r="D87" s="12" t="s">
        <v>13</v>
      </c>
      <c r="E87" s="13" t="s">
        <v>665</v>
      </c>
      <c r="F87" s="13" t="s">
        <v>369</v>
      </c>
      <c r="G87" s="13" t="s">
        <v>370</v>
      </c>
      <c r="H87" s="13" t="s">
        <v>371</v>
      </c>
      <c r="I87" s="13" t="s">
        <v>662</v>
      </c>
      <c r="J87" s="13" t="str" cm="1">
        <f t="array" aca="1" ref="J87:N87" ca="1">"NCalls"&amp;CHAR(10)&amp;E87:I87</f>
        <v>NCalls
CSVRead
v0.14</v>
      </c>
      <c r="K87" s="13" t="str">
        <f ca="1"/>
        <v>NCalls
sdkn104
v1.9</v>
      </c>
      <c r="L87" s="13" t="str">
        <f ca="1"/>
        <v>NCalls
ws_garcia
v3.1.5</v>
      </c>
      <c r="M87" s="59" t="str">
        <f ca="1"/>
        <v>NCalls
CSV.jl
v0.8.5+</v>
      </c>
      <c r="N87" s="59"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2">
        <v>15856</v>
      </c>
      <c r="N88" s="92">
        <v>8676</v>
      </c>
      <c r="O88" s="56" t="s">
        <v>436</v>
      </c>
      <c r="P88" s="56">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437</v>
      </c>
      <c r="P89" s="56">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438</v>
      </c>
      <c r="P90" s="56">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439</v>
      </c>
      <c r="P91" s="56">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440</v>
      </c>
      <c r="P92" s="56">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441</v>
      </c>
      <c r="P93" s="56">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442</v>
      </c>
      <c r="P94" s="56">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443</v>
      </c>
      <c r="P95" s="56">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444</v>
      </c>
      <c r="P96" s="56">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445</v>
      </c>
      <c r="P97" s="56">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446</v>
      </c>
      <c r="P98" s="56">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447</v>
      </c>
      <c r="P99" s="56">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448</v>
      </c>
      <c r="P100" s="56">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449</v>
      </c>
      <c r="P101" s="56">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450</v>
      </c>
      <c r="P102" s="56">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451</v>
      </c>
      <c r="P103" s="56">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452</v>
      </c>
      <c r="P104" s="56">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453</v>
      </c>
      <c r="P105" s="56">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454</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 ca="1">P106/1000000/E106</f>
        <v>6.1173197671336164</v>
      </c>
    </row>
    <row r="109" spans="1:16" x14ac:dyDescent="0.45">
      <c r="J109" s="56"/>
      <c r="K109" s="56"/>
      <c r="L109" s="56"/>
      <c r="M109" s="56"/>
      <c r="N109" s="56"/>
      <c r="P109" s="56">
        <f ca="1">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530</v>
      </c>
    </row>
    <row r="113" spans="1:16" x14ac:dyDescent="0.45">
      <c r="J113" s="56"/>
      <c r="K113" s="56"/>
      <c r="L113" s="56"/>
      <c r="M113" s="56"/>
      <c r="N113" s="56"/>
      <c r="O113" t="s">
        <v>536</v>
      </c>
    </row>
    <row r="114" spans="1:16" ht="42.75" x14ac:dyDescent="0.45">
      <c r="A114" s="12" t="s">
        <v>10</v>
      </c>
      <c r="B114" s="12" t="s">
        <v>11</v>
      </c>
      <c r="C114" s="12" t="s">
        <v>12</v>
      </c>
      <c r="D114" s="12" t="s">
        <v>13</v>
      </c>
      <c r="E114" s="13" t="s">
        <v>665</v>
      </c>
      <c r="F114" s="13" t="s">
        <v>369</v>
      </c>
      <c r="G114" s="13" t="s">
        <v>370</v>
      </c>
      <c r="H114" s="13" t="s">
        <v>371</v>
      </c>
      <c r="I114" s="13" t="s">
        <v>662</v>
      </c>
      <c r="J114" s="13" t="str" cm="1">
        <f t="array" aca="1" ref="J114:N114" ca="1">"NCalls"&amp;CHAR(10)&amp;E114:I114</f>
        <v>NCalls
CSVRead
v0.14</v>
      </c>
      <c r="K114" s="13" t="str">
        <f ca="1"/>
        <v>NCalls
sdkn104
v1.9</v>
      </c>
      <c r="L114" s="13" t="str">
        <f ca="1"/>
        <v>NCalls
ws_garcia
v3.1.5</v>
      </c>
      <c r="M114" s="59" t="str">
        <f ca="1"/>
        <v>NCalls
CSV.jl
v0.8.5+</v>
      </c>
      <c r="N114" s="59"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2">
        <v>19360</v>
      </c>
      <c r="N115" s="92">
        <v>5809</v>
      </c>
      <c r="O115" s="56" t="s">
        <v>455</v>
      </c>
      <c r="P115" s="56">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456</v>
      </c>
      <c r="P116" s="56">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457</v>
      </c>
      <c r="P117" s="56">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458</v>
      </c>
      <c r="P118" s="56">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459</v>
      </c>
      <c r="P119" s="56">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460</v>
      </c>
      <c r="P120" s="56">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461</v>
      </c>
      <c r="P121" s="56">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462</v>
      </c>
      <c r="P122" s="56">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463</v>
      </c>
      <c r="P123" s="56">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464</v>
      </c>
      <c r="P124" s="56">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465</v>
      </c>
      <c r="P125" s="56">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466</v>
      </c>
      <c r="P126" s="56">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467</v>
      </c>
      <c r="P127" s="56">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468</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531</v>
      </c>
    </row>
    <row r="140" spans="1:16" x14ac:dyDescent="0.45">
      <c r="J140" s="56"/>
      <c r="K140" s="56"/>
      <c r="L140" s="56"/>
      <c r="M140" s="56"/>
      <c r="N140" s="56"/>
      <c r="O140" t="s">
        <v>537</v>
      </c>
    </row>
    <row r="141" spans="1:16" ht="42.75" x14ac:dyDescent="0.45">
      <c r="A141" s="12" t="s">
        <v>10</v>
      </c>
      <c r="B141" s="12" t="s">
        <v>11</v>
      </c>
      <c r="C141" s="12" t="s">
        <v>12</v>
      </c>
      <c r="D141" s="12" t="s">
        <v>13</v>
      </c>
      <c r="E141" s="13" t="s">
        <v>665</v>
      </c>
      <c r="F141" s="13" t="s">
        <v>369</v>
      </c>
      <c r="G141" s="13" t="s">
        <v>370</v>
      </c>
      <c r="H141" s="13" t="s">
        <v>371</v>
      </c>
      <c r="I141" s="13" t="s">
        <v>662</v>
      </c>
      <c r="J141" s="13" t="str" cm="1">
        <f t="array" aca="1" ref="J141:N141" ca="1">"NCalls"&amp;CHAR(10)&amp;E141:I141</f>
        <v>NCalls
CSVRead
v0.14</v>
      </c>
      <c r="K141" s="13" t="str">
        <f ca="1"/>
        <v>NCalls
sdkn104
v1.9</v>
      </c>
      <c r="L141" s="13" t="str">
        <f ca="1"/>
        <v>NCalls
ws_garcia
v3.1.5</v>
      </c>
      <c r="M141" s="59" t="str">
        <f ca="1"/>
        <v>NCalls
CSV.jl
v0.8.5+</v>
      </c>
      <c r="N141" s="59" t="str">
        <f ca="1"/>
        <v>NCalls
CSV.jl
v0.9.0</v>
      </c>
      <c r="O141" s="12" t="s">
        <v>14</v>
      </c>
      <c r="P141" s="12" t="s">
        <v>15</v>
      </c>
    </row>
    <row r="142" spans="1:16" x14ac:dyDescent="0.45">
      <c r="A142" s="56" cm="1">
        <f t="array" aca="1" ref="A142:A156" ca="1">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2">
        <v>3665</v>
      </c>
      <c r="N142" s="92">
        <v>2500</v>
      </c>
      <c r="O142" s="56" t="s">
        <v>469</v>
      </c>
      <c r="P142" s="56">
        <v>17408</v>
      </c>
    </row>
    <row r="143" spans="1:16" x14ac:dyDescent="0.45">
      <c r="A143" s="56">
        <f ca="1"/>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470</v>
      </c>
      <c r="P143" s="56">
        <v>25600</v>
      </c>
    </row>
    <row r="144" spans="1:16" x14ac:dyDescent="0.45">
      <c r="A144" s="56">
        <f ca="1"/>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471</v>
      </c>
      <c r="P144" s="56">
        <v>41984</v>
      </c>
    </row>
    <row r="145" spans="1:16" x14ac:dyDescent="0.45">
      <c r="A145" s="56">
        <f ca="1"/>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472</v>
      </c>
      <c r="P145" s="56">
        <v>74752</v>
      </c>
    </row>
    <row r="146" spans="1:16" x14ac:dyDescent="0.45">
      <c r="A146" s="56">
        <f ca="1"/>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473</v>
      </c>
      <c r="P146" s="56">
        <v>140288</v>
      </c>
    </row>
    <row r="147" spans="1:16" x14ac:dyDescent="0.45">
      <c r="A147" s="56">
        <f ca="1"/>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474</v>
      </c>
      <c r="P147" s="56">
        <v>271360</v>
      </c>
    </row>
    <row r="148" spans="1:16" x14ac:dyDescent="0.45">
      <c r="A148" s="56">
        <f ca="1"/>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475</v>
      </c>
      <c r="P148" s="56">
        <v>533504</v>
      </c>
    </row>
    <row r="149" spans="1:16" x14ac:dyDescent="0.45">
      <c r="A149" s="56">
        <f ca="1"/>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476</v>
      </c>
      <c r="P149" s="56">
        <v>1057792</v>
      </c>
    </row>
    <row r="150" spans="1:16" x14ac:dyDescent="0.45">
      <c r="A150" s="56">
        <f ca="1"/>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477</v>
      </c>
      <c r="P150" s="56">
        <v>2106368</v>
      </c>
    </row>
    <row r="151" spans="1:16" x14ac:dyDescent="0.45">
      <c r="A151" s="56">
        <f ca="1"/>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478</v>
      </c>
      <c r="P151" s="56">
        <v>4203520</v>
      </c>
    </row>
    <row r="152" spans="1:16" x14ac:dyDescent="0.45">
      <c r="A152" s="56">
        <f ca="1"/>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479</v>
      </c>
      <c r="P152" s="56">
        <v>8397824</v>
      </c>
    </row>
    <row r="153" spans="1:16" x14ac:dyDescent="0.45">
      <c r="A153" s="56">
        <f ca="1"/>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480</v>
      </c>
      <c r="P153" s="56">
        <v>16786432</v>
      </c>
    </row>
    <row r="154" spans="1:16" x14ac:dyDescent="0.45">
      <c r="A154" s="56">
        <f ca="1"/>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481</v>
      </c>
      <c r="P154" s="56">
        <v>33563648</v>
      </c>
    </row>
    <row r="155" spans="1:16" x14ac:dyDescent="0.45">
      <c r="A155" s="56">
        <f ca="1"/>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482</v>
      </c>
      <c r="P155" s="56">
        <v>67118080</v>
      </c>
    </row>
    <row r="156" spans="1:16" x14ac:dyDescent="0.45">
      <c r="A156" s="56">
        <f ca="1"/>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483</v>
      </c>
      <c r="P156" s="56">
        <v>134226944</v>
      </c>
    </row>
    <row r="157" spans="1:16" x14ac:dyDescent="0.45">
      <c r="J157" s="56"/>
      <c r="K157" s="56"/>
      <c r="L157" s="56"/>
      <c r="M157" s="56"/>
      <c r="N157" s="56"/>
    </row>
    <row r="158" spans="1:16" x14ac:dyDescent="0.45">
      <c r="J158" s="56"/>
      <c r="K158" s="56"/>
      <c r="L158" s="56"/>
      <c r="M158" s="56"/>
      <c r="N158" s="56"/>
      <c r="P158">
        <f ca="1">P156/1000000/E156</f>
        <v>13.683404581185163</v>
      </c>
    </row>
    <row r="159" spans="1:16" x14ac:dyDescent="0.45">
      <c r="J159" s="56"/>
      <c r="K159" s="56"/>
      <c r="L159" s="56"/>
      <c r="M159" s="56"/>
      <c r="N159" s="56"/>
      <c r="P159" s="56">
        <f ca="1">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532</v>
      </c>
    </row>
    <row r="167" spans="1:16" ht="57" x14ac:dyDescent="0.45">
      <c r="J167" s="56"/>
      <c r="K167" s="56"/>
      <c r="L167" s="56"/>
      <c r="M167" s="56"/>
      <c r="N167" s="56"/>
      <c r="O167" s="65" t="s">
        <v>538</v>
      </c>
    </row>
    <row r="168" spans="1:16" ht="42.75" x14ac:dyDescent="0.45">
      <c r="A168" s="12" t="s">
        <v>10</v>
      </c>
      <c r="B168" s="12" t="s">
        <v>11</v>
      </c>
      <c r="C168" s="12" t="s">
        <v>12</v>
      </c>
      <c r="D168" s="12" t="s">
        <v>13</v>
      </c>
      <c r="E168" s="13" t="s">
        <v>665</v>
      </c>
      <c r="F168" s="13" t="s">
        <v>369</v>
      </c>
      <c r="G168" s="13" t="s">
        <v>370</v>
      </c>
      <c r="H168" s="13" t="s">
        <v>371</v>
      </c>
      <c r="I168" s="13" t="s">
        <v>662</v>
      </c>
      <c r="J168" s="13" t="str" cm="1">
        <f t="array" aca="1" ref="J168:N168" ca="1">"NCalls"&amp;CHAR(10)&amp;E168:I168</f>
        <v>NCalls
CSVRead
v0.14</v>
      </c>
      <c r="K168" s="13" t="str">
        <f ca="1"/>
        <v>NCalls
sdkn104
v1.9</v>
      </c>
      <c r="L168" s="13" t="str">
        <f ca="1"/>
        <v>NCalls
ws_garcia
v3.1.5</v>
      </c>
      <c r="M168" s="59" t="str">
        <f ca="1"/>
        <v>NCalls
CSV.jl
v0.8.5+</v>
      </c>
      <c r="N168" s="59" t="str">
        <f ca="1"/>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2">
        <v>2204</v>
      </c>
      <c r="N169" s="92">
        <v>1219</v>
      </c>
      <c r="O169" s="62" t="s">
        <v>484</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485</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486</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487</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488</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489</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490</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491</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492</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493</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494</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495</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496</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497</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498</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2"/>
    </row>
    <row r="4" spans="1:14" x14ac:dyDescent="0.45">
      <c r="A4" s="14" t="s">
        <v>664</v>
      </c>
      <c r="M4" s="14" t="s">
        <v>528</v>
      </c>
    </row>
    <row r="5" spans="1:14" x14ac:dyDescent="0.45">
      <c r="M5" t="s">
        <v>499</v>
      </c>
    </row>
    <row r="6" spans="1:14" ht="42.75" x14ac:dyDescent="0.45">
      <c r="A6" s="12" t="s">
        <v>10</v>
      </c>
      <c r="B6" s="12" t="s">
        <v>11</v>
      </c>
      <c r="C6" s="12" t="s">
        <v>12</v>
      </c>
      <c r="D6" s="12" t="s">
        <v>13</v>
      </c>
      <c r="E6" s="13" t="s">
        <v>665</v>
      </c>
      <c r="F6" s="13" t="s">
        <v>369</v>
      </c>
      <c r="G6" s="13" t="s">
        <v>370</v>
      </c>
      <c r="H6" s="13" t="s">
        <v>371</v>
      </c>
      <c r="I6" s="13" t="str" cm="1">
        <f t="array" aca="1" ref="I6:L6" ca="1">"NCalls"&amp;CHAR(10)&amp;E6:H6</f>
        <v>NCalls
CSVRead
v0.14</v>
      </c>
      <c r="J6" s="13" t="str">
        <f ca="1"/>
        <v>NCalls
sdkn104
v1.9</v>
      </c>
      <c r="K6" s="13" t="str">
        <f ca="1"/>
        <v>NCalls
ws_garcia
v3.1.5</v>
      </c>
      <c r="L6" s="59" t="str">
        <f ca="1"/>
        <v>NCalls
CSV.jl
v0.8.5+</v>
      </c>
      <c r="M6" s="12" t="s">
        <v>14</v>
      </c>
      <c r="N6" s="12" t="s">
        <v>15</v>
      </c>
    </row>
    <row r="7" spans="1:14" x14ac:dyDescent="0.45">
      <c r="A7">
        <f ca="1">LEN(B7)</f>
        <v>1</v>
      </c>
      <c r="B7" t="s">
        <v>16</v>
      </c>
      <c r="C7" s="92">
        <v>1</v>
      </c>
      <c r="D7">
        <v>1</v>
      </c>
      <c r="E7">
        <v>2.3620932067359727E-4</v>
      </c>
      <c r="F7">
        <v>1.7788735991792139E-4</v>
      </c>
      <c r="G7">
        <v>3.1746283810704001E-3</v>
      </c>
      <c r="H7">
        <v>2.8878364329444379E-4</v>
      </c>
      <c r="I7" s="92">
        <v>21168</v>
      </c>
      <c r="J7" s="92">
        <v>28109</v>
      </c>
      <c r="K7" s="92">
        <v>1575</v>
      </c>
      <c r="L7" s="92">
        <v>17314</v>
      </c>
      <c r="M7" s="60" t="s">
        <v>372</v>
      </c>
      <c r="N7" s="92">
        <v>3</v>
      </c>
    </row>
    <row r="8" spans="1:14" x14ac:dyDescent="0.45">
      <c r="A8">
        <f t="shared" ref="A8:A28" ca="1" si="0">LEN(B8)</f>
        <v>1</v>
      </c>
      <c r="B8" t="s">
        <v>16</v>
      </c>
      <c r="C8" s="92">
        <v>2</v>
      </c>
      <c r="D8">
        <v>1</v>
      </c>
      <c r="E8">
        <v>2.4344749988395757E-4</v>
      </c>
      <c r="F8">
        <v>1.6609544911356993E-4</v>
      </c>
      <c r="G8">
        <v>3.3538761234196998E-3</v>
      </c>
      <c r="H8">
        <v>2.8235825615541E-4</v>
      </c>
      <c r="I8" s="92">
        <v>20539</v>
      </c>
      <c r="J8" s="92">
        <v>30104</v>
      </c>
      <c r="K8" s="92">
        <v>1491</v>
      </c>
      <c r="L8" s="92">
        <v>17708</v>
      </c>
      <c r="M8" s="61" t="s">
        <v>373</v>
      </c>
      <c r="N8" s="92">
        <v>6</v>
      </c>
    </row>
    <row r="9" spans="1:14" x14ac:dyDescent="0.45">
      <c r="A9">
        <f t="shared" ca="1" si="0"/>
        <v>1</v>
      </c>
      <c r="B9" t="s">
        <v>16</v>
      </c>
      <c r="C9" s="92">
        <v>4</v>
      </c>
      <c r="D9">
        <v>1</v>
      </c>
      <c r="E9">
        <v>3.0516230088860699E-4</v>
      </c>
      <c r="F9">
        <v>1.6982920996937894E-4</v>
      </c>
      <c r="G9">
        <v>3.0536229548218485E-3</v>
      </c>
      <c r="H9">
        <v>3.2488628979857048E-4</v>
      </c>
      <c r="I9" s="92">
        <v>16385</v>
      </c>
      <c r="J9" s="92">
        <v>29442</v>
      </c>
      <c r="K9" s="92">
        <v>1638</v>
      </c>
      <c r="L9" s="92">
        <v>15390</v>
      </c>
      <c r="M9" s="61" t="s">
        <v>374</v>
      </c>
      <c r="N9" s="92">
        <v>12</v>
      </c>
    </row>
    <row r="10" spans="1:14" x14ac:dyDescent="0.45">
      <c r="A10">
        <f t="shared" ca="1" si="0"/>
        <v>1</v>
      </c>
      <c r="B10" t="s">
        <v>16</v>
      </c>
      <c r="C10" s="92">
        <v>8</v>
      </c>
      <c r="D10">
        <v>1</v>
      </c>
      <c r="E10">
        <v>2.565562955389089E-4</v>
      </c>
      <c r="F10">
        <v>1.805893491737128E-4</v>
      </c>
      <c r="G10">
        <v>3.2127356456081858E-3</v>
      </c>
      <c r="H10">
        <v>2.8963679545849504E-4</v>
      </c>
      <c r="I10" s="92">
        <v>19490</v>
      </c>
      <c r="J10" s="92">
        <v>27688</v>
      </c>
      <c r="K10" s="92">
        <v>1557</v>
      </c>
      <c r="L10" s="92">
        <v>17263</v>
      </c>
      <c r="M10" s="61" t="s">
        <v>375</v>
      </c>
      <c r="N10" s="92">
        <v>24</v>
      </c>
    </row>
    <row r="11" spans="1:14" x14ac:dyDescent="0.45">
      <c r="A11">
        <f t="shared" ca="1" si="0"/>
        <v>1</v>
      </c>
      <c r="B11" t="s">
        <v>16</v>
      </c>
      <c r="C11" s="92">
        <v>16</v>
      </c>
      <c r="D11">
        <v>1</v>
      </c>
      <c r="E11">
        <v>2.7612618180502044E-4</v>
      </c>
      <c r="F11">
        <v>1.9317809372889326E-4</v>
      </c>
      <c r="G11">
        <v>3.4226413414935332E-3</v>
      </c>
      <c r="H11">
        <v>2.9238056254020232E-4</v>
      </c>
      <c r="I11" s="92">
        <v>18108</v>
      </c>
      <c r="J11" s="92">
        <v>25883</v>
      </c>
      <c r="K11" s="92">
        <v>1461</v>
      </c>
      <c r="L11" s="92">
        <v>17101</v>
      </c>
      <c r="M11" s="61" t="s">
        <v>376</v>
      </c>
      <c r="N11" s="92">
        <v>48</v>
      </c>
    </row>
    <row r="12" spans="1:14" x14ac:dyDescent="0.45">
      <c r="A12">
        <f t="shared" ca="1" si="0"/>
        <v>1</v>
      </c>
      <c r="B12" t="s">
        <v>16</v>
      </c>
      <c r="C12" s="92">
        <v>32</v>
      </c>
      <c r="D12">
        <v>1</v>
      </c>
      <c r="E12">
        <v>3.159932507593062E-4</v>
      </c>
      <c r="F12">
        <v>2.157478641712518E-4</v>
      </c>
      <c r="G12">
        <v>3.0829500000459933E-3</v>
      </c>
      <c r="H12">
        <v>2.9631385563588954E-4</v>
      </c>
      <c r="I12" s="92">
        <v>15824</v>
      </c>
      <c r="J12" s="92">
        <v>23176</v>
      </c>
      <c r="K12" s="92">
        <v>1622</v>
      </c>
      <c r="L12" s="92">
        <v>16874</v>
      </c>
      <c r="M12" s="61" t="s">
        <v>377</v>
      </c>
      <c r="N12" s="92">
        <v>96</v>
      </c>
    </row>
    <row r="13" spans="1:14" x14ac:dyDescent="0.45">
      <c r="A13">
        <f t="shared" ca="1" si="0"/>
        <v>1</v>
      </c>
      <c r="B13" t="s">
        <v>16</v>
      </c>
      <c r="C13" s="92">
        <v>64</v>
      </c>
      <c r="D13">
        <v>1</v>
      </c>
      <c r="E13">
        <v>3.8580754629902566E-4</v>
      </c>
      <c r="F13">
        <v>2.6951056432928885E-4</v>
      </c>
      <c r="G13">
        <v>3.2754400132081248E-3</v>
      </c>
      <c r="H13">
        <v>3.0244374546334384E-4</v>
      </c>
      <c r="I13" s="92">
        <v>12960</v>
      </c>
      <c r="J13" s="92">
        <v>18553</v>
      </c>
      <c r="K13" s="92">
        <v>1527</v>
      </c>
      <c r="L13" s="92">
        <v>16532</v>
      </c>
      <c r="M13" s="61" t="s">
        <v>378</v>
      </c>
      <c r="N13" s="92">
        <v>192</v>
      </c>
    </row>
    <row r="14" spans="1:14" x14ac:dyDescent="0.45">
      <c r="A14">
        <f t="shared" ca="1" si="0"/>
        <v>1</v>
      </c>
      <c r="B14" t="s">
        <v>16</v>
      </c>
      <c r="C14" s="92">
        <v>128</v>
      </c>
      <c r="D14">
        <v>1</v>
      </c>
      <c r="E14">
        <v>5.1333272763968779E-4</v>
      </c>
      <c r="F14">
        <v>3.7753630804636986E-4</v>
      </c>
      <c r="G14">
        <v>3.760159323237052E-3</v>
      </c>
      <c r="H14">
        <v>3.0669201987364289E-4</v>
      </c>
      <c r="I14" s="92">
        <v>9741</v>
      </c>
      <c r="J14" s="92">
        <v>13245</v>
      </c>
      <c r="K14" s="92">
        <v>1330</v>
      </c>
      <c r="L14" s="92">
        <v>16303</v>
      </c>
      <c r="M14" s="61" t="s">
        <v>379</v>
      </c>
      <c r="N14" s="92">
        <v>384</v>
      </c>
    </row>
    <row r="15" spans="1:14" x14ac:dyDescent="0.45">
      <c r="A15">
        <f t="shared" ca="1" si="0"/>
        <v>1</v>
      </c>
      <c r="B15" t="s">
        <v>16</v>
      </c>
      <c r="C15" s="92">
        <v>256</v>
      </c>
      <c r="D15">
        <v>1</v>
      </c>
      <c r="E15">
        <v>7.8471732305685198E-4</v>
      </c>
      <c r="F15">
        <v>5.8366261234347593E-4</v>
      </c>
      <c r="G15">
        <v>4.8373464215276636E-3</v>
      </c>
      <c r="H15">
        <v>2.8933510792199528E-4</v>
      </c>
      <c r="I15" s="92">
        <v>6373</v>
      </c>
      <c r="J15" s="92">
        <v>8567</v>
      </c>
      <c r="K15" s="92">
        <v>1034</v>
      </c>
      <c r="L15" s="92">
        <v>17281</v>
      </c>
      <c r="M15" s="61" t="s">
        <v>380</v>
      </c>
      <c r="N15" s="92">
        <v>768</v>
      </c>
    </row>
    <row r="16" spans="1:14" x14ac:dyDescent="0.45">
      <c r="A16">
        <f t="shared" ca="1" si="0"/>
        <v>1</v>
      </c>
      <c r="B16" t="s">
        <v>16</v>
      </c>
      <c r="C16" s="92">
        <v>512</v>
      </c>
      <c r="D16">
        <v>1</v>
      </c>
      <c r="E16">
        <v>1.3411116116842793E-3</v>
      </c>
      <c r="F16">
        <v>1.2334565614011519E-3</v>
      </c>
      <c r="G16">
        <v>7.0273278090119198E-3</v>
      </c>
      <c r="H16">
        <v>3.1281281281281281E-4</v>
      </c>
      <c r="I16" s="92">
        <v>3729</v>
      </c>
      <c r="J16" s="92">
        <v>4054</v>
      </c>
      <c r="K16" s="92">
        <v>712</v>
      </c>
      <c r="L16" s="92">
        <v>15984</v>
      </c>
      <c r="M16" s="61" t="s">
        <v>381</v>
      </c>
      <c r="N16" s="92">
        <v>1536</v>
      </c>
    </row>
    <row r="17" spans="1:14" x14ac:dyDescent="0.45">
      <c r="A17">
        <f t="shared" ca="1" si="0"/>
        <v>1</v>
      </c>
      <c r="B17" t="s">
        <v>16</v>
      </c>
      <c r="C17" s="92">
        <v>1024</v>
      </c>
      <c r="D17">
        <v>1</v>
      </c>
      <c r="E17">
        <v>2.7664959071661485E-3</v>
      </c>
      <c r="F17">
        <v>1.9027285769197641E-3</v>
      </c>
      <c r="G17">
        <v>9.4026680453680456E-3</v>
      </c>
      <c r="H17">
        <v>3.6791758646063282E-4</v>
      </c>
      <c r="I17" s="92">
        <v>1808</v>
      </c>
      <c r="J17" s="92">
        <v>2628</v>
      </c>
      <c r="K17" s="92">
        <v>532</v>
      </c>
      <c r="L17" s="92">
        <v>13590</v>
      </c>
      <c r="M17" s="61" t="s">
        <v>382</v>
      </c>
      <c r="N17" s="92">
        <v>3072</v>
      </c>
    </row>
    <row r="18" spans="1:14" x14ac:dyDescent="0.45">
      <c r="A18">
        <f t="shared" ca="1" si="0"/>
        <v>1</v>
      </c>
      <c r="B18" t="s">
        <v>16</v>
      </c>
      <c r="C18" s="92">
        <v>2048</v>
      </c>
      <c r="D18">
        <v>1</v>
      </c>
      <c r="E18">
        <v>4.6987171831405217E-3</v>
      </c>
      <c r="F18">
        <v>3.7344258401718175E-3</v>
      </c>
      <c r="G18">
        <v>1.5208016717268612E-2</v>
      </c>
      <c r="H18">
        <v>5.0926869016092895E-4</v>
      </c>
      <c r="I18" s="92">
        <v>1065</v>
      </c>
      <c r="J18" s="92">
        <v>1339</v>
      </c>
      <c r="K18" s="92">
        <v>329</v>
      </c>
      <c r="L18" s="92">
        <v>9818</v>
      </c>
      <c r="M18" s="61" t="s">
        <v>383</v>
      </c>
      <c r="N18" s="92">
        <v>6144</v>
      </c>
    </row>
    <row r="19" spans="1:14" x14ac:dyDescent="0.45">
      <c r="A19">
        <f t="shared" ca="1" si="0"/>
        <v>1</v>
      </c>
      <c r="B19" t="s">
        <v>16</v>
      </c>
      <c r="C19" s="92">
        <v>4096</v>
      </c>
      <c r="D19">
        <v>1</v>
      </c>
      <c r="E19">
        <v>9.5013796963306606E-3</v>
      </c>
      <c r="F19">
        <v>7.6593704440361416E-3</v>
      </c>
      <c r="G19">
        <v>2.8360528813538243E-2</v>
      </c>
      <c r="H19">
        <v>9.6469226316804938E-4</v>
      </c>
      <c r="I19" s="92">
        <v>527</v>
      </c>
      <c r="J19" s="92">
        <v>653</v>
      </c>
      <c r="K19" s="92">
        <v>177</v>
      </c>
      <c r="L19" s="92">
        <v>5183</v>
      </c>
      <c r="M19" s="61" t="s">
        <v>384</v>
      </c>
      <c r="N19" s="92">
        <v>12288</v>
      </c>
    </row>
    <row r="20" spans="1:14" x14ac:dyDescent="0.45">
      <c r="A20">
        <f t="shared" ca="1" si="0"/>
        <v>1</v>
      </c>
      <c r="B20" t="s">
        <v>16</v>
      </c>
      <c r="C20" s="92">
        <v>8192</v>
      </c>
      <c r="D20">
        <v>1</v>
      </c>
      <c r="E20">
        <v>1.8263946182348511E-2</v>
      </c>
      <c r="F20">
        <v>1.6059167092493453E-2</v>
      </c>
      <c r="G20">
        <v>5.4838571740496576E-2</v>
      </c>
      <c r="H20">
        <v>1.5142337976983646E-3</v>
      </c>
      <c r="I20" s="92">
        <v>275</v>
      </c>
      <c r="J20" s="92">
        <v>313</v>
      </c>
      <c r="K20" s="92">
        <v>92</v>
      </c>
      <c r="L20" s="92">
        <v>3302</v>
      </c>
      <c r="M20" s="61" t="s">
        <v>385</v>
      </c>
      <c r="N20" s="92">
        <v>24576</v>
      </c>
    </row>
    <row r="21" spans="1:14" x14ac:dyDescent="0.45">
      <c r="A21">
        <f t="shared" ca="1" si="0"/>
        <v>1</v>
      </c>
      <c r="B21" t="s">
        <v>16</v>
      </c>
      <c r="C21" s="92">
        <v>16384</v>
      </c>
      <c r="D21">
        <v>1</v>
      </c>
      <c r="E21">
        <v>4.119097131121232E-2</v>
      </c>
      <c r="F21">
        <v>3.0948183332558398E-2</v>
      </c>
      <c r="G21">
        <v>0.1074850170258829</v>
      </c>
      <c r="H21">
        <v>2.7948574622694241E-3</v>
      </c>
      <c r="I21" s="92">
        <v>122</v>
      </c>
      <c r="J21" s="92">
        <v>162</v>
      </c>
      <c r="K21" s="92">
        <v>47</v>
      </c>
      <c r="L21" s="92">
        <v>1789</v>
      </c>
      <c r="M21" s="61" t="s">
        <v>386</v>
      </c>
      <c r="N21" s="92">
        <v>49152</v>
      </c>
    </row>
    <row r="22" spans="1:14" x14ac:dyDescent="0.45">
      <c r="A22">
        <f t="shared" ca="1" si="0"/>
        <v>1</v>
      </c>
      <c r="B22" t="s">
        <v>16</v>
      </c>
      <c r="C22" s="92">
        <v>32768</v>
      </c>
      <c r="D22">
        <v>1</v>
      </c>
      <c r="E22">
        <v>8.483185084789234E-2</v>
      </c>
      <c r="F22">
        <v>6.5007954545609356E-2</v>
      </c>
      <c r="G22">
        <v>0.21044232916513769</v>
      </c>
      <c r="H22">
        <v>4.3449176072452916E-3</v>
      </c>
      <c r="I22" s="92">
        <v>59</v>
      </c>
      <c r="J22" s="92">
        <v>77</v>
      </c>
      <c r="K22" s="92">
        <v>24</v>
      </c>
      <c r="L22" s="92">
        <v>1151</v>
      </c>
      <c r="M22" s="61" t="s">
        <v>387</v>
      </c>
      <c r="N22" s="92">
        <v>98304</v>
      </c>
    </row>
    <row r="23" spans="1:14" x14ac:dyDescent="0.45">
      <c r="A23">
        <f t="shared" ca="1" si="0"/>
        <v>1</v>
      </c>
      <c r="B23" t="s">
        <v>16</v>
      </c>
      <c r="C23" s="92">
        <v>65536</v>
      </c>
      <c r="D23">
        <v>1</v>
      </c>
      <c r="E23">
        <v>0.15746688437502598</v>
      </c>
      <c r="F23">
        <v>0.1318330684198851</v>
      </c>
      <c r="G23">
        <v>0.4146465846301558</v>
      </c>
      <c r="H23">
        <v>7.7838256236739331E-3</v>
      </c>
      <c r="I23" s="92">
        <v>32</v>
      </c>
      <c r="J23" s="92">
        <v>38</v>
      </c>
      <c r="K23" s="92">
        <v>13</v>
      </c>
      <c r="L23" s="92">
        <v>643</v>
      </c>
      <c r="M23" s="61" t="s">
        <v>388</v>
      </c>
      <c r="N23" s="92">
        <v>196608</v>
      </c>
    </row>
    <row r="24" spans="1:14" x14ac:dyDescent="0.45">
      <c r="A24">
        <f t="shared" ca="1" si="0"/>
        <v>1</v>
      </c>
      <c r="B24" t="s">
        <v>16</v>
      </c>
      <c r="C24" s="92">
        <v>131072</v>
      </c>
      <c r="D24">
        <v>1</v>
      </c>
      <c r="E24">
        <v>0.33579163125250489</v>
      </c>
      <c r="F24">
        <v>0.26654290526762214</v>
      </c>
      <c r="G24">
        <v>0.79904467140191371</v>
      </c>
      <c r="H24">
        <v>1.6587458034553151E-2</v>
      </c>
      <c r="I24" s="92">
        <v>16</v>
      </c>
      <c r="J24" s="92">
        <v>19</v>
      </c>
      <c r="K24" s="92">
        <v>7</v>
      </c>
      <c r="L24" s="92">
        <v>303</v>
      </c>
      <c r="M24" s="61" t="s">
        <v>389</v>
      </c>
      <c r="N24" s="92">
        <v>393216</v>
      </c>
    </row>
    <row r="25" spans="1:14" x14ac:dyDescent="0.45">
      <c r="A25">
        <f t="shared" ca="1" si="0"/>
        <v>1</v>
      </c>
      <c r="B25" t="s">
        <v>16</v>
      </c>
      <c r="C25" s="92">
        <v>262144</v>
      </c>
      <c r="D25">
        <v>1</v>
      </c>
      <c r="E25">
        <v>0.68885573750594631</v>
      </c>
      <c r="F25">
        <v>0.54147479999810455</v>
      </c>
      <c r="G25">
        <v>1.5203334250254557</v>
      </c>
      <c r="H25">
        <v>3.0932098259160549E-2</v>
      </c>
      <c r="I25" s="92">
        <v>8</v>
      </c>
      <c r="J25" s="92">
        <v>10</v>
      </c>
      <c r="K25" s="92">
        <v>4</v>
      </c>
      <c r="L25" s="92">
        <v>162</v>
      </c>
      <c r="M25" s="61" t="s">
        <v>390</v>
      </c>
      <c r="N25" s="92">
        <v>786432</v>
      </c>
    </row>
    <row r="26" spans="1:14" x14ac:dyDescent="0.45">
      <c r="A26">
        <f t="shared" ca="1" si="0"/>
        <v>1</v>
      </c>
      <c r="B26" t="s">
        <v>16</v>
      </c>
      <c r="C26" s="92">
        <v>524288</v>
      </c>
      <c r="D26">
        <v>1</v>
      </c>
      <c r="E26">
        <v>1.3682665249798447</v>
      </c>
      <c r="F26">
        <v>1.0235714199952781</v>
      </c>
      <c r="G26">
        <v>2.9249743000837043</v>
      </c>
      <c r="H26">
        <v>6.2234569478918006E-2</v>
      </c>
      <c r="I26" s="92">
        <v>4</v>
      </c>
      <c r="J26" s="92">
        <v>5</v>
      </c>
      <c r="K26" s="92">
        <v>2</v>
      </c>
      <c r="L26" s="92">
        <v>81</v>
      </c>
      <c r="M26" s="61" t="s">
        <v>391</v>
      </c>
      <c r="N26" s="92">
        <v>1572864</v>
      </c>
    </row>
    <row r="27" spans="1:14" x14ac:dyDescent="0.45">
      <c r="A27">
        <f t="shared" ca="1" si="0"/>
        <v>1</v>
      </c>
      <c r="B27" t="s">
        <v>16</v>
      </c>
      <c r="C27" s="92">
        <v>1048576</v>
      </c>
      <c r="D27">
        <v>1</v>
      </c>
      <c r="E27">
        <v>2.5302046000724658</v>
      </c>
      <c r="F27">
        <v>2.0986578000398972</v>
      </c>
      <c r="G27">
        <v>5.565146999899298</v>
      </c>
      <c r="H27">
        <v>0.13415789604187012</v>
      </c>
      <c r="I27" s="92">
        <v>2</v>
      </c>
      <c r="J27" s="92">
        <v>3</v>
      </c>
      <c r="K27" s="92">
        <v>1</v>
      </c>
      <c r="L27" s="92">
        <v>38</v>
      </c>
      <c r="M27" s="61" t="s">
        <v>392</v>
      </c>
      <c r="N27" s="92">
        <v>3145728</v>
      </c>
    </row>
    <row r="28" spans="1:14" x14ac:dyDescent="0.45">
      <c r="A28">
        <f t="shared" ca="1" si="0"/>
        <v>1</v>
      </c>
      <c r="B28" t="s">
        <v>16</v>
      </c>
      <c r="C28" s="92">
        <v>2097152</v>
      </c>
      <c r="D28">
        <v>1</v>
      </c>
      <c r="E28">
        <v>4.9553977499017492</v>
      </c>
      <c r="F28">
        <v>4.1105210999958217</v>
      </c>
      <c r="G28">
        <v>11.112574700033292</v>
      </c>
      <c r="H28">
        <v>0.27861110369364422</v>
      </c>
      <c r="I28" s="92">
        <v>2</v>
      </c>
      <c r="J28" s="92">
        <v>2</v>
      </c>
      <c r="K28" s="92">
        <v>1</v>
      </c>
      <c r="L28" s="92">
        <v>18</v>
      </c>
      <c r="M28" s="61" t="s">
        <v>393</v>
      </c>
      <c r="N28" s="92">
        <v>6291456</v>
      </c>
    </row>
    <row r="29" spans="1:14" x14ac:dyDescent="0.45">
      <c r="I29" s="92"/>
      <c r="J29" s="92"/>
      <c r="K29" s="92"/>
      <c r="L29" s="92"/>
    </row>
    <row r="30" spans="1:14" x14ac:dyDescent="0.45">
      <c r="N30">
        <f ca="1">N28/1000000/E28</f>
        <v>1.2696167527873501</v>
      </c>
    </row>
    <row r="31" spans="1:14" x14ac:dyDescent="0.45">
      <c r="I31" s="92"/>
      <c r="J31" s="92"/>
      <c r="K31" s="92"/>
      <c r="L31" s="92"/>
      <c r="M31" s="14" t="s">
        <v>527</v>
      </c>
      <c r="N31" s="92">
        <f ca="1">C28*D28/E28</f>
        <v>423205.58426245005</v>
      </c>
    </row>
    <row r="32" spans="1:14" x14ac:dyDescent="0.45">
      <c r="I32" s="92"/>
      <c r="J32" s="92"/>
      <c r="K32" s="92"/>
      <c r="L32" s="92"/>
      <c r="M32" t="s">
        <v>533</v>
      </c>
    </row>
    <row r="33" spans="1:14" ht="42.75" x14ac:dyDescent="0.45">
      <c r="A33" s="12" t="s">
        <v>10</v>
      </c>
      <c r="B33" s="12" t="s">
        <v>11</v>
      </c>
      <c r="C33" s="12" t="s">
        <v>12</v>
      </c>
      <c r="D33" s="12" t="s">
        <v>13</v>
      </c>
      <c r="E33" s="13" t="s">
        <v>665</v>
      </c>
      <c r="F33" s="13" t="s">
        <v>369</v>
      </c>
      <c r="G33" s="13" t="s">
        <v>370</v>
      </c>
      <c r="H33" s="13" t="s">
        <v>371</v>
      </c>
      <c r="I33" s="13" t="str" cm="1">
        <f t="array" aca="1" ref="I33:L33" ca="1">"NCalls"&amp;CHAR(10)&amp;E33:H33</f>
        <v>NCalls
CSVRead
v0.14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2">
        <v>1</v>
      </c>
      <c r="D34">
        <v>1</v>
      </c>
      <c r="E34">
        <v>2.3386839102479734E-4</v>
      </c>
      <c r="F34">
        <v>1.6191863018170076E-4</v>
      </c>
      <c r="G34">
        <v>3.0726527641309971E-3</v>
      </c>
      <c r="H34">
        <v>3.4204405527431931E-4</v>
      </c>
      <c r="I34" s="92">
        <v>21380</v>
      </c>
      <c r="J34" s="92">
        <v>30880</v>
      </c>
      <c r="K34" s="92">
        <v>1628</v>
      </c>
      <c r="L34" s="92">
        <v>14618</v>
      </c>
      <c r="M34" s="92" t="s">
        <v>394</v>
      </c>
      <c r="N34" s="92">
        <v>34</v>
      </c>
    </row>
    <row r="35" spans="1:14" x14ac:dyDescent="0.45">
      <c r="A35">
        <f t="shared" ref="A35:A54" ca="1" si="1">LEN(B35)</f>
        <v>32</v>
      </c>
      <c r="B35" t="str">
        <f t="shared" ref="B35:B54" ca="1" si="2">REPT("x",32)</f>
        <v>xxxxxxxxxxxxxxxxxxxxxxxxxxxxxxxx</v>
      </c>
      <c r="C35" s="92">
        <v>2</v>
      </c>
      <c r="D35">
        <v>1</v>
      </c>
      <c r="E35">
        <v>2.3889661728988709E-4</v>
      </c>
      <c r="F35">
        <v>1.6211870824842659E-4</v>
      </c>
      <c r="G35">
        <v>2.7165319391165592E-3</v>
      </c>
      <c r="H35">
        <v>2.94681174104227E-4</v>
      </c>
      <c r="I35" s="92">
        <v>20930</v>
      </c>
      <c r="J35" s="92">
        <v>30842</v>
      </c>
      <c r="K35" s="92">
        <v>1841</v>
      </c>
      <c r="L35" s="92">
        <v>17015</v>
      </c>
      <c r="M35" s="92" t="s">
        <v>395</v>
      </c>
      <c r="N35" s="92">
        <v>68</v>
      </c>
    </row>
    <row r="36" spans="1:14" x14ac:dyDescent="0.45">
      <c r="A36">
        <f t="shared" ca="1" si="1"/>
        <v>32</v>
      </c>
      <c r="B36" t="str">
        <f t="shared" ca="1" si="2"/>
        <v>xxxxxxxxxxxxxxxxxxxxxxxxxxxxxxxx</v>
      </c>
      <c r="C36" s="92">
        <v>4</v>
      </c>
      <c r="D36">
        <v>1</v>
      </c>
      <c r="E36">
        <v>2.4330552284128199E-4</v>
      </c>
      <c r="F36">
        <v>1.7304604948482354E-4</v>
      </c>
      <c r="G36">
        <v>2.8563655625926656E-3</v>
      </c>
      <c r="H36">
        <v>2.7922947669015922E-4</v>
      </c>
      <c r="I36" s="92">
        <v>20551</v>
      </c>
      <c r="J36" s="92">
        <v>28895</v>
      </c>
      <c r="K36" s="92">
        <v>1751</v>
      </c>
      <c r="L36" s="92">
        <v>17910</v>
      </c>
      <c r="M36" s="92" t="s">
        <v>396</v>
      </c>
      <c r="N36" s="92">
        <v>136</v>
      </c>
    </row>
    <row r="37" spans="1:14" x14ac:dyDescent="0.45">
      <c r="A37">
        <f t="shared" ca="1" si="1"/>
        <v>32</v>
      </c>
      <c r="B37" t="str">
        <f t="shared" ca="1" si="2"/>
        <v>xxxxxxxxxxxxxxxxxxxxxxxxxxxxxxxx</v>
      </c>
      <c r="C37" s="92">
        <v>8</v>
      </c>
      <c r="D37">
        <v>1</v>
      </c>
      <c r="E37">
        <v>2.714004722339783E-4</v>
      </c>
      <c r="F37">
        <v>1.9924331938506098E-4</v>
      </c>
      <c r="G37">
        <v>2.8386681610728941E-3</v>
      </c>
      <c r="H37">
        <v>2.8538812785388126E-4</v>
      </c>
      <c r="I37" s="92">
        <v>18423</v>
      </c>
      <c r="J37" s="92">
        <v>25095</v>
      </c>
      <c r="K37" s="92">
        <v>1762</v>
      </c>
      <c r="L37" s="92">
        <v>17520</v>
      </c>
      <c r="M37" s="92" t="s">
        <v>397</v>
      </c>
      <c r="N37" s="92">
        <v>272</v>
      </c>
    </row>
    <row r="38" spans="1:14" x14ac:dyDescent="0.45">
      <c r="A38">
        <f t="shared" ca="1" si="1"/>
        <v>32</v>
      </c>
      <c r="B38" t="str">
        <f t="shared" ca="1" si="2"/>
        <v>xxxxxxxxxxxxxxxxxxxxxxxxxxxxxxxx</v>
      </c>
      <c r="C38" s="92">
        <v>16</v>
      </c>
      <c r="D38">
        <v>1</v>
      </c>
      <c r="E38">
        <v>2.9879737675161033E-4</v>
      </c>
      <c r="F38">
        <v>2.1473448572567163E-4</v>
      </c>
      <c r="G38">
        <v>2.8744047126283163E-3</v>
      </c>
      <c r="H38">
        <v>2.9453345900094249E-4</v>
      </c>
      <c r="I38" s="92">
        <v>16735</v>
      </c>
      <c r="J38" s="92">
        <v>23285</v>
      </c>
      <c r="K38" s="92">
        <v>1740</v>
      </c>
      <c r="L38" s="92">
        <v>16976</v>
      </c>
      <c r="M38" s="92" t="s">
        <v>398</v>
      </c>
      <c r="N38" s="92">
        <v>544</v>
      </c>
    </row>
    <row r="39" spans="1:14" x14ac:dyDescent="0.45">
      <c r="A39">
        <f t="shared" ca="1" si="1"/>
        <v>32</v>
      </c>
      <c r="B39" t="str">
        <f t="shared" ca="1" si="2"/>
        <v>xxxxxxxxxxxxxxxxxxxxxxxxxxxxxxxx</v>
      </c>
      <c r="C39" s="92">
        <v>32</v>
      </c>
      <c r="D39">
        <v>1</v>
      </c>
      <c r="E39">
        <v>3.6390537806327001E-4</v>
      </c>
      <c r="F39">
        <v>2.8226547364527846E-4</v>
      </c>
      <c r="G39">
        <v>3.0003799640656807E-3</v>
      </c>
      <c r="H39">
        <v>2.9301453352086266E-4</v>
      </c>
      <c r="I39" s="92">
        <v>13741</v>
      </c>
      <c r="J39" s="92">
        <v>17714</v>
      </c>
      <c r="K39" s="92">
        <v>1667</v>
      </c>
      <c r="L39" s="92">
        <v>17064</v>
      </c>
      <c r="M39" s="92" t="s">
        <v>399</v>
      </c>
      <c r="N39" s="92">
        <v>1088</v>
      </c>
    </row>
    <row r="40" spans="1:14" x14ac:dyDescent="0.45">
      <c r="A40">
        <f t="shared" ca="1" si="1"/>
        <v>32</v>
      </c>
      <c r="B40" t="str">
        <f t="shared" ca="1" si="2"/>
        <v>xxxxxxxxxxxxxxxxxxxxxxxxxxxxxxxx</v>
      </c>
      <c r="C40" s="92">
        <v>64</v>
      </c>
      <c r="D40">
        <v>1</v>
      </c>
      <c r="E40">
        <v>4.8823766233471353E-4</v>
      </c>
      <c r="F40">
        <v>3.8370060620250887E-4</v>
      </c>
      <c r="G40">
        <v>3.3165067639658896E-3</v>
      </c>
      <c r="H40">
        <v>2.7915805929317177E-4</v>
      </c>
      <c r="I40" s="92">
        <v>10241</v>
      </c>
      <c r="J40" s="92">
        <v>13032</v>
      </c>
      <c r="K40" s="92">
        <v>1508</v>
      </c>
      <c r="L40" s="92">
        <v>17911</v>
      </c>
      <c r="M40" s="92" t="s">
        <v>400</v>
      </c>
      <c r="N40" s="92">
        <v>2176</v>
      </c>
    </row>
    <row r="41" spans="1:14" x14ac:dyDescent="0.45">
      <c r="A41">
        <f t="shared" ca="1" si="1"/>
        <v>32</v>
      </c>
      <c r="B41" t="str">
        <f t="shared" ca="1" si="2"/>
        <v>xxxxxxxxxxxxxxxxxxxxxxxxxxxxxxxx</v>
      </c>
      <c r="C41" s="92">
        <v>128</v>
      </c>
      <c r="D41">
        <v>1</v>
      </c>
      <c r="E41">
        <v>8.8653421988842867E-4</v>
      </c>
      <c r="F41">
        <v>5.9957923261533611E-4</v>
      </c>
      <c r="G41">
        <v>3.6182802459615916E-3</v>
      </c>
      <c r="H41">
        <v>3.0894710825506676E-4</v>
      </c>
      <c r="I41" s="92">
        <v>5640</v>
      </c>
      <c r="J41" s="92">
        <v>8340</v>
      </c>
      <c r="K41" s="92">
        <v>1382</v>
      </c>
      <c r="L41" s="92">
        <v>16184</v>
      </c>
      <c r="M41" s="92" t="s">
        <v>401</v>
      </c>
      <c r="N41" s="92">
        <v>4352</v>
      </c>
    </row>
    <row r="42" spans="1:14" x14ac:dyDescent="0.45">
      <c r="A42">
        <f t="shared" ca="1" si="1"/>
        <v>32</v>
      </c>
      <c r="B42" t="str">
        <f t="shared" ca="1" si="2"/>
        <v>xxxxxxxxxxxxxxxxxxxxxxxxxxxxxxxx</v>
      </c>
      <c r="C42" s="92">
        <v>256</v>
      </c>
      <c r="D42">
        <v>1</v>
      </c>
      <c r="E42">
        <v>1.2762446911204958E-3</v>
      </c>
      <c r="F42">
        <v>1.067860281837103E-3</v>
      </c>
      <c r="G42">
        <v>4.4772632050285432E-3</v>
      </c>
      <c r="H42">
        <v>3.9872408293460925E-4</v>
      </c>
      <c r="I42" s="92">
        <v>3918</v>
      </c>
      <c r="J42" s="92">
        <v>4683</v>
      </c>
      <c r="K42" s="92">
        <v>1117</v>
      </c>
      <c r="L42" s="92">
        <v>12540</v>
      </c>
      <c r="M42" s="92" t="s">
        <v>402</v>
      </c>
      <c r="N42" s="92">
        <v>8704</v>
      </c>
    </row>
    <row r="43" spans="1:14" x14ac:dyDescent="0.45">
      <c r="A43">
        <f t="shared" ca="1" si="1"/>
        <v>32</v>
      </c>
      <c r="B43" t="str">
        <f t="shared" ca="1" si="2"/>
        <v>xxxxxxxxxxxxxxxxxxxxxxxxxxxxxxxx</v>
      </c>
      <c r="C43" s="92">
        <v>512</v>
      </c>
      <c r="D43">
        <v>1</v>
      </c>
      <c r="E43">
        <v>2.2851206487118723E-3</v>
      </c>
      <c r="F43">
        <v>2.0490464973211935E-3</v>
      </c>
      <c r="G43">
        <v>6.1942912130455241E-3</v>
      </c>
      <c r="H43">
        <v>4.164584374479427E-4</v>
      </c>
      <c r="I43" s="92">
        <v>2189</v>
      </c>
      <c r="J43" s="92">
        <v>2441</v>
      </c>
      <c r="K43" s="92">
        <v>808</v>
      </c>
      <c r="L43" s="92">
        <v>12006</v>
      </c>
      <c r="M43" s="92" t="s">
        <v>403</v>
      </c>
      <c r="N43" s="92">
        <v>17408</v>
      </c>
    </row>
    <row r="44" spans="1:14" x14ac:dyDescent="0.45">
      <c r="A44">
        <f t="shared" ca="1" si="1"/>
        <v>32</v>
      </c>
      <c r="B44" t="str">
        <f t="shared" ca="1" si="2"/>
        <v>xxxxxxxxxxxxxxxxxxxxxxxxxxxxxxxx</v>
      </c>
      <c r="C44" s="92">
        <v>1024</v>
      </c>
      <c r="D44">
        <v>1</v>
      </c>
      <c r="E44">
        <v>4.3854290096286769E-3</v>
      </c>
      <c r="F44">
        <v>3.8296333079156429E-3</v>
      </c>
      <c r="G44">
        <v>9.2564232900477043E-3</v>
      </c>
      <c r="H44">
        <v>5.2537564358516337E-4</v>
      </c>
      <c r="I44" s="92">
        <v>1141</v>
      </c>
      <c r="J44" s="92">
        <v>1306</v>
      </c>
      <c r="K44" s="92">
        <v>541</v>
      </c>
      <c r="L44" s="92">
        <v>9517</v>
      </c>
      <c r="M44" s="92" t="s">
        <v>404</v>
      </c>
      <c r="N44" s="92">
        <v>34816</v>
      </c>
    </row>
    <row r="45" spans="1:14" x14ac:dyDescent="0.45">
      <c r="A45">
        <f t="shared" ca="1" si="1"/>
        <v>32</v>
      </c>
      <c r="B45" t="str">
        <f t="shared" ca="1" si="2"/>
        <v>xxxxxxxxxxxxxxxxxxxxxxxxxxxxxxxx</v>
      </c>
      <c r="C45" s="92">
        <v>2048</v>
      </c>
      <c r="D45">
        <v>1</v>
      </c>
      <c r="E45">
        <v>8.5822233277665361E-3</v>
      </c>
      <c r="F45">
        <v>8.3532050086375029E-3</v>
      </c>
      <c r="G45">
        <v>1.9847769841795697E-2</v>
      </c>
      <c r="H45">
        <v>7.1633237822349568E-4</v>
      </c>
      <c r="I45" s="92">
        <v>583</v>
      </c>
      <c r="J45" s="92">
        <v>599</v>
      </c>
      <c r="K45" s="92">
        <v>252</v>
      </c>
      <c r="L45" s="92">
        <v>6980</v>
      </c>
      <c r="M45" s="92" t="s">
        <v>405</v>
      </c>
      <c r="N45" s="92">
        <v>69632</v>
      </c>
    </row>
    <row r="46" spans="1:14" x14ac:dyDescent="0.45">
      <c r="A46">
        <f t="shared" ca="1" si="1"/>
        <v>32</v>
      </c>
      <c r="B46" t="str">
        <f t="shared" ca="1" si="2"/>
        <v>xxxxxxxxxxxxxxxxxxxxxxxxxxxxxxxx</v>
      </c>
      <c r="C46" s="92">
        <v>4096</v>
      </c>
      <c r="D46">
        <v>1</v>
      </c>
      <c r="E46">
        <v>1.7699053357174296E-2</v>
      </c>
      <c r="F46">
        <v>1.5359302454176674E-2</v>
      </c>
      <c r="G46">
        <v>3.0710014724601175E-2</v>
      </c>
      <c r="H46">
        <v>1.126887536623845E-3</v>
      </c>
      <c r="I46" s="92">
        <v>283</v>
      </c>
      <c r="J46" s="92">
        <v>326</v>
      </c>
      <c r="K46" s="92">
        <v>163</v>
      </c>
      <c r="L46" s="92">
        <v>4437</v>
      </c>
      <c r="M46" s="92" t="s">
        <v>406</v>
      </c>
      <c r="N46" s="92">
        <v>139264</v>
      </c>
    </row>
    <row r="47" spans="1:14" x14ac:dyDescent="0.45">
      <c r="A47">
        <f t="shared" ca="1" si="1"/>
        <v>32</v>
      </c>
      <c r="B47" t="str">
        <f t="shared" ca="1" si="2"/>
        <v>xxxxxxxxxxxxxxxxxxxxxxxxxxxxxxxx</v>
      </c>
      <c r="C47" s="92">
        <v>8192</v>
      </c>
      <c r="D47">
        <v>1</v>
      </c>
      <c r="E47">
        <v>3.8452722137537962E-2</v>
      </c>
      <c r="F47">
        <v>3.165965632954023E-2</v>
      </c>
      <c r="G47">
        <v>5.684861250020648E-2</v>
      </c>
      <c r="H47">
        <v>2.2231110466851126E-3</v>
      </c>
      <c r="I47" s="92">
        <v>131</v>
      </c>
      <c r="J47" s="92">
        <v>158</v>
      </c>
      <c r="K47" s="92">
        <v>88</v>
      </c>
      <c r="L47" s="92">
        <v>2250</v>
      </c>
      <c r="M47" s="92" t="s">
        <v>407</v>
      </c>
      <c r="N47" s="92">
        <v>278528</v>
      </c>
    </row>
    <row r="48" spans="1:14" x14ac:dyDescent="0.45">
      <c r="A48">
        <f t="shared" ca="1" si="1"/>
        <v>32</v>
      </c>
      <c r="B48" t="str">
        <f t="shared" ca="1" si="2"/>
        <v>xxxxxxxxxxxxxxxxxxxxxxxxxxxxxxxx</v>
      </c>
      <c r="C48" s="92">
        <v>16384</v>
      </c>
      <c r="D48">
        <v>1</v>
      </c>
      <c r="E48">
        <v>7.3564345585456228E-2</v>
      </c>
      <c r="F48">
        <v>6.4993257144490238E-2</v>
      </c>
      <c r="G48">
        <v>0.11170435333624482</v>
      </c>
      <c r="H48">
        <v>4.2898800115438104E-3</v>
      </c>
      <c r="I48" s="92">
        <v>68</v>
      </c>
      <c r="J48" s="92">
        <v>77</v>
      </c>
      <c r="K48" s="92">
        <v>45</v>
      </c>
      <c r="L48" s="92">
        <v>1166</v>
      </c>
      <c r="M48" s="92" t="s">
        <v>408</v>
      </c>
      <c r="N48" s="92">
        <v>557056</v>
      </c>
    </row>
    <row r="49" spans="1:14" x14ac:dyDescent="0.45">
      <c r="A49">
        <f t="shared" ca="1" si="1"/>
        <v>32</v>
      </c>
      <c r="B49" t="str">
        <f t="shared" ca="1" si="2"/>
        <v>xxxxxxxxxxxxxxxxxxxxxxxxxxxxxxxx</v>
      </c>
      <c r="C49" s="92">
        <v>32768</v>
      </c>
      <c r="D49">
        <v>1</v>
      </c>
      <c r="E49">
        <v>0.14852488235406139</v>
      </c>
      <c r="F49">
        <v>0.13302271841951696</v>
      </c>
      <c r="G49">
        <v>0.21035622800700365</v>
      </c>
      <c r="H49">
        <v>7.6079024369955783E-3</v>
      </c>
      <c r="I49" s="92">
        <v>34</v>
      </c>
      <c r="J49" s="92">
        <v>38</v>
      </c>
      <c r="K49" s="92">
        <v>25</v>
      </c>
      <c r="L49" s="92">
        <v>658</v>
      </c>
      <c r="M49" s="92" t="s">
        <v>409</v>
      </c>
      <c r="N49" s="92">
        <v>1114112</v>
      </c>
    </row>
    <row r="50" spans="1:14" x14ac:dyDescent="0.45">
      <c r="A50">
        <f t="shared" ca="1" si="1"/>
        <v>32</v>
      </c>
      <c r="B50" t="str">
        <f t="shared" ca="1" si="2"/>
        <v>xxxxxxxxxxxxxxxxxxxxxxxxxxxxxxxx</v>
      </c>
      <c r="C50" s="92">
        <v>65536</v>
      </c>
      <c r="D50">
        <v>1</v>
      </c>
      <c r="E50">
        <v>0.30915222352589755</v>
      </c>
      <c r="F50">
        <v>0.26373958420988758</v>
      </c>
      <c r="G50">
        <v>0.39920033845835579</v>
      </c>
      <c r="H50">
        <v>1.4204545454545454E-2</v>
      </c>
      <c r="I50" s="92">
        <v>17</v>
      </c>
      <c r="J50" s="92">
        <v>19</v>
      </c>
      <c r="K50" s="92">
        <v>13</v>
      </c>
      <c r="L50" s="92">
        <v>352</v>
      </c>
      <c r="M50" s="92" t="s">
        <v>410</v>
      </c>
      <c r="N50" s="92">
        <v>2228224</v>
      </c>
    </row>
    <row r="51" spans="1:14" x14ac:dyDescent="0.45">
      <c r="A51">
        <f t="shared" ca="1" si="1"/>
        <v>32</v>
      </c>
      <c r="B51" t="str">
        <f t="shared" ca="1" si="2"/>
        <v>xxxxxxxxxxxxxxxxxxxxxxxxxxxxxxxx</v>
      </c>
      <c r="C51" s="92">
        <v>131072</v>
      </c>
      <c r="D51">
        <v>1</v>
      </c>
      <c r="E51">
        <v>0.6050184777575649</v>
      </c>
      <c r="F51">
        <v>0.55859645554381943</v>
      </c>
      <c r="G51">
        <v>0.78133104285890498</v>
      </c>
      <c r="H51">
        <v>2.889655239280613E-2</v>
      </c>
      <c r="I51" s="92">
        <v>9</v>
      </c>
      <c r="J51" s="92">
        <v>9</v>
      </c>
      <c r="K51" s="92">
        <v>7</v>
      </c>
      <c r="L51" s="92">
        <v>174</v>
      </c>
      <c r="M51" s="92" t="s">
        <v>411</v>
      </c>
      <c r="N51" s="92">
        <v>4456448</v>
      </c>
    </row>
    <row r="52" spans="1:14" x14ac:dyDescent="0.45">
      <c r="A52">
        <f t="shared" ca="1" si="1"/>
        <v>32</v>
      </c>
      <c r="B52" t="str">
        <f t="shared" ca="1" si="2"/>
        <v>xxxxxxxxxxxxxxxxxxxxxxxxxxxxxxxx</v>
      </c>
      <c r="C52" s="92">
        <v>262144</v>
      </c>
      <c r="D52">
        <v>1</v>
      </c>
      <c r="E52">
        <v>1.2896335749537684</v>
      </c>
      <c r="F52">
        <v>1.0972952399868519</v>
      </c>
      <c r="G52">
        <v>1.5785825999919325</v>
      </c>
      <c r="H52">
        <v>6.137804868744641E-2</v>
      </c>
      <c r="I52" s="92">
        <v>4</v>
      </c>
      <c r="J52" s="92">
        <v>5</v>
      </c>
      <c r="K52" s="92">
        <v>4</v>
      </c>
      <c r="L52" s="92">
        <v>82</v>
      </c>
      <c r="M52" s="92" t="s">
        <v>412</v>
      </c>
      <c r="N52" s="92">
        <v>8912896</v>
      </c>
    </row>
    <row r="53" spans="1:14" x14ac:dyDescent="0.45">
      <c r="A53">
        <f t="shared" ca="1" si="1"/>
        <v>32</v>
      </c>
      <c r="B53" t="str">
        <f t="shared" ca="1" si="2"/>
        <v>xxxxxxxxxxxxxxxxxxxxxxxxxxxxxxxx</v>
      </c>
      <c r="C53" s="92">
        <v>524288</v>
      </c>
      <c r="D53">
        <v>1</v>
      </c>
      <c r="E53">
        <v>2.4361299666731306</v>
      </c>
      <c r="F53">
        <v>2.257726633377994</v>
      </c>
      <c r="G53">
        <v>3.1496693000663072</v>
      </c>
      <c r="H53">
        <v>0.11160000165303548</v>
      </c>
      <c r="I53" s="92">
        <v>3</v>
      </c>
      <c r="J53" s="92">
        <v>3</v>
      </c>
      <c r="K53" s="92">
        <v>2</v>
      </c>
      <c r="L53" s="92">
        <v>45</v>
      </c>
      <c r="M53" s="92" t="s">
        <v>413</v>
      </c>
      <c r="N53" s="92">
        <v>17825792</v>
      </c>
    </row>
    <row r="54" spans="1:14" x14ac:dyDescent="0.45">
      <c r="A54">
        <f t="shared" ca="1" si="1"/>
        <v>32</v>
      </c>
      <c r="B54" t="str">
        <f t="shared" ca="1" si="2"/>
        <v>xxxxxxxxxxxxxxxxxxxxxxxxxxxxxxxx</v>
      </c>
      <c r="C54" s="92">
        <v>1048576</v>
      </c>
      <c r="D54">
        <v>1</v>
      </c>
      <c r="E54">
        <v>4.8666715500876307</v>
      </c>
      <c r="F54">
        <v>4.4201353499665856</v>
      </c>
      <c r="G54">
        <v>6.1012505998369306</v>
      </c>
      <c r="H54">
        <v>0.24123809451148623</v>
      </c>
      <c r="I54" s="92">
        <v>2</v>
      </c>
      <c r="J54" s="92">
        <v>2</v>
      </c>
      <c r="K54" s="92">
        <v>1</v>
      </c>
      <c r="L54" s="92">
        <v>21</v>
      </c>
      <c r="M54" s="92" t="s">
        <v>414</v>
      </c>
      <c r="N54" s="92">
        <v>35651584</v>
      </c>
    </row>
    <row r="55" spans="1:14" x14ac:dyDescent="0.45">
      <c r="C55" s="92"/>
      <c r="I55" s="92"/>
      <c r="J55" s="92"/>
      <c r="K55" s="92"/>
      <c r="L55" s="92"/>
    </row>
    <row r="56" spans="1:14" x14ac:dyDescent="0.45">
      <c r="I56" s="92"/>
      <c r="J56" s="92"/>
      <c r="K56" s="92"/>
      <c r="L56" s="92"/>
      <c r="N56">
        <f ca="1">N54/1000000/E54</f>
        <v>7.3256605943250985</v>
      </c>
    </row>
    <row r="57" spans="1:14" x14ac:dyDescent="0.45">
      <c r="I57" s="92"/>
      <c r="J57" s="92"/>
      <c r="K57" s="92"/>
      <c r="L57" s="92"/>
      <c r="N57" s="92">
        <f ca="1">C54*D54/E54</f>
        <v>215460.60571544408</v>
      </c>
    </row>
    <row r="58" spans="1:14" x14ac:dyDescent="0.45">
      <c r="I58" s="92"/>
      <c r="J58" s="92"/>
      <c r="K58" s="92"/>
      <c r="L58" s="92"/>
      <c r="M58" s="14" t="s">
        <v>526</v>
      </c>
    </row>
    <row r="59" spans="1:14" x14ac:dyDescent="0.45">
      <c r="I59" s="92"/>
      <c r="J59" s="92"/>
      <c r="K59" s="92"/>
      <c r="L59" s="92"/>
      <c r="M59" t="s">
        <v>534</v>
      </c>
    </row>
    <row r="60" spans="1:14" ht="42.75" x14ac:dyDescent="0.45">
      <c r="A60" s="12" t="s">
        <v>10</v>
      </c>
      <c r="B60" s="12" t="s">
        <v>11</v>
      </c>
      <c r="C60" s="12" t="s">
        <v>12</v>
      </c>
      <c r="D60" s="12" t="s">
        <v>13</v>
      </c>
      <c r="E60" s="13" t="s">
        <v>665</v>
      </c>
      <c r="F60" s="13" t="s">
        <v>369</v>
      </c>
      <c r="G60" s="13" t="s">
        <v>370</v>
      </c>
      <c r="H60" s="13" t="s">
        <v>371</v>
      </c>
      <c r="I60" s="13" t="str" cm="1">
        <f t="array" aca="1" ref="I60:L60" ca="1">"NCalls"&amp;CHAR(10)&amp;E60:H60</f>
        <v>NCalls
CSVRead
v0.14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2">
        <v>1</v>
      </c>
      <c r="D61">
        <v>1</v>
      </c>
      <c r="E61">
        <v>2.5300197339109796E-4</v>
      </c>
      <c r="F61">
        <v>1.9533695355204708E-4</v>
      </c>
      <c r="G61">
        <v>4.0155555376481045E-3</v>
      </c>
      <c r="H61">
        <v>2.6981132692403869E-4</v>
      </c>
      <c r="I61" s="92">
        <v>19763</v>
      </c>
      <c r="J61" s="92">
        <v>25597</v>
      </c>
      <c r="K61" s="92">
        <v>1246</v>
      </c>
      <c r="L61" s="92">
        <v>18550</v>
      </c>
      <c r="M61" s="92" t="s">
        <v>415</v>
      </c>
      <c r="N61" s="92">
        <v>26</v>
      </c>
    </row>
    <row r="62" spans="1:14" x14ac:dyDescent="0.45">
      <c r="A62">
        <f t="shared" ref="A62:A81" ca="1" si="3">LEN(B62)</f>
        <v>20</v>
      </c>
      <c r="B62" t="str">
        <f t="shared" ref="B62:B81" ca="1" si="4">"""xxxxxxxx"&amp;CHAR(13)&amp;CHAR(10)&amp;"yyyyyyyy"""</f>
        <v>"xxxxxxxx_x000D_
yyyyyyyy"</v>
      </c>
      <c r="C62" s="92">
        <v>2</v>
      </c>
      <c r="D62">
        <v>1</v>
      </c>
      <c r="E62">
        <v>3.1342406444322059E-4</v>
      </c>
      <c r="F62">
        <v>2.0457842969083171E-4</v>
      </c>
      <c r="G62">
        <v>3.3080162038218487E-3</v>
      </c>
      <c r="H62">
        <v>2.5379422364346985E-4</v>
      </c>
      <c r="I62" s="92">
        <v>15953</v>
      </c>
      <c r="J62" s="92">
        <v>24441</v>
      </c>
      <c r="K62" s="92">
        <v>1512</v>
      </c>
      <c r="L62" s="92">
        <v>19701</v>
      </c>
      <c r="M62" s="92" t="s">
        <v>416</v>
      </c>
      <c r="N62" s="92">
        <v>52</v>
      </c>
    </row>
    <row r="63" spans="1:14" x14ac:dyDescent="0.45">
      <c r="A63">
        <f t="shared" ca="1" si="3"/>
        <v>20</v>
      </c>
      <c r="B63" t="str">
        <f t="shared" ca="1" si="4"/>
        <v>"xxxxxxxx_x000D_
yyyyyyyy"</v>
      </c>
      <c r="C63" s="92">
        <v>4</v>
      </c>
      <c r="D63">
        <v>1</v>
      </c>
      <c r="E63">
        <v>2.6891377325361778E-4</v>
      </c>
      <c r="F63">
        <v>1.9432981733813321E-4</v>
      </c>
      <c r="G63">
        <v>3.3456894315243464E-3</v>
      </c>
      <c r="H63">
        <v>2.5272947836635666E-4</v>
      </c>
      <c r="I63" s="92">
        <v>18594</v>
      </c>
      <c r="J63" s="92">
        <v>25730</v>
      </c>
      <c r="K63" s="92">
        <v>1495</v>
      </c>
      <c r="L63" s="92">
        <v>19784</v>
      </c>
      <c r="M63" s="92" t="s">
        <v>417</v>
      </c>
      <c r="N63" s="92">
        <v>104</v>
      </c>
    </row>
    <row r="64" spans="1:14" x14ac:dyDescent="0.45">
      <c r="A64">
        <f t="shared" ca="1" si="3"/>
        <v>20</v>
      </c>
      <c r="B64" t="str">
        <f t="shared" ca="1" si="4"/>
        <v>"xxxxxxxx_x000D_
yyyyyyyy"</v>
      </c>
      <c r="C64" s="92">
        <v>8</v>
      </c>
      <c r="D64">
        <v>1</v>
      </c>
      <c r="E64">
        <v>3.264002154124494E-4</v>
      </c>
      <c r="F64">
        <v>2.1949750658482823E-4</v>
      </c>
      <c r="G64">
        <v>3.5823017192329345E-3</v>
      </c>
      <c r="H64">
        <v>2.6289228447252022E-4</v>
      </c>
      <c r="I64" s="92">
        <v>15319</v>
      </c>
      <c r="J64" s="92">
        <v>22780</v>
      </c>
      <c r="K64" s="92">
        <v>1396</v>
      </c>
      <c r="L64" s="92">
        <v>19023</v>
      </c>
      <c r="M64" s="92" t="s">
        <v>418</v>
      </c>
      <c r="N64" s="92">
        <v>208</v>
      </c>
    </row>
    <row r="65" spans="1:14" x14ac:dyDescent="0.45">
      <c r="A65">
        <f t="shared" ca="1" si="3"/>
        <v>20</v>
      </c>
      <c r="B65" t="str">
        <f t="shared" ca="1" si="4"/>
        <v>"xxxxxxxx_x000D_
yyyyyyyy"</v>
      </c>
      <c r="C65" s="92">
        <v>16</v>
      </c>
      <c r="D65">
        <v>1</v>
      </c>
      <c r="E65">
        <v>3.5132286396660767E-4</v>
      </c>
      <c r="F65">
        <v>2.7537317987072273E-4</v>
      </c>
      <c r="G65">
        <v>3.9272275510254303E-3</v>
      </c>
      <c r="H65">
        <v>2.6372698982013817E-4</v>
      </c>
      <c r="I65" s="92">
        <v>14232</v>
      </c>
      <c r="J65" s="92">
        <v>18158</v>
      </c>
      <c r="K65" s="92">
        <v>1274</v>
      </c>
      <c r="L65" s="92">
        <v>18959</v>
      </c>
      <c r="M65" s="92" t="s">
        <v>419</v>
      </c>
      <c r="N65" s="92">
        <v>416</v>
      </c>
    </row>
    <row r="66" spans="1:14" x14ac:dyDescent="0.45">
      <c r="A66">
        <f t="shared" ca="1" si="3"/>
        <v>20</v>
      </c>
      <c r="B66" t="str">
        <f t="shared" ca="1" si="4"/>
        <v>"xxxxxxxx_x000D_
yyyyyyyy"</v>
      </c>
      <c r="C66" s="92">
        <v>32</v>
      </c>
      <c r="D66">
        <v>1</v>
      </c>
      <c r="E66">
        <v>4.4931065683980408E-4</v>
      </c>
      <c r="F66">
        <v>3.6617401685171494E-4</v>
      </c>
      <c r="G66">
        <v>4.7893679118269188E-3</v>
      </c>
      <c r="H66">
        <v>2.8628685943315199E-4</v>
      </c>
      <c r="I66" s="92">
        <v>11129</v>
      </c>
      <c r="J66" s="92">
        <v>13655</v>
      </c>
      <c r="K66" s="92">
        <v>1044</v>
      </c>
      <c r="L66" s="92">
        <v>17465</v>
      </c>
      <c r="M66" s="92" t="s">
        <v>420</v>
      </c>
      <c r="N66" s="92">
        <v>832</v>
      </c>
    </row>
    <row r="67" spans="1:14" x14ac:dyDescent="0.45">
      <c r="A67">
        <f t="shared" ca="1" si="3"/>
        <v>20</v>
      </c>
      <c r="B67" t="str">
        <f t="shared" ca="1" si="4"/>
        <v>"xxxxxxxx_x000D_
yyyyyyyy"</v>
      </c>
      <c r="C67" s="92">
        <v>64</v>
      </c>
      <c r="D67">
        <v>1</v>
      </c>
      <c r="E67">
        <v>6.49876631139084E-4</v>
      </c>
      <c r="F67">
        <v>5.5636042060399531E-4</v>
      </c>
      <c r="G67">
        <v>6.3564827191741639E-3</v>
      </c>
      <c r="H67">
        <v>2.810409757742679E-4</v>
      </c>
      <c r="I67" s="92">
        <v>7694</v>
      </c>
      <c r="J67" s="92">
        <v>8987</v>
      </c>
      <c r="K67" s="92">
        <v>787</v>
      </c>
      <c r="L67" s="92">
        <v>17791</v>
      </c>
      <c r="M67" s="92" t="s">
        <v>421</v>
      </c>
      <c r="N67" s="92">
        <v>1664</v>
      </c>
    </row>
    <row r="68" spans="1:14" x14ac:dyDescent="0.45">
      <c r="A68">
        <f t="shared" ca="1" si="3"/>
        <v>20</v>
      </c>
      <c r="B68" t="str">
        <f t="shared" ca="1" si="4"/>
        <v>"xxxxxxxx_x000D_
yyyyyyyy"</v>
      </c>
      <c r="C68" s="92">
        <v>128</v>
      </c>
      <c r="D68">
        <v>1</v>
      </c>
      <c r="E68">
        <v>1.0105946240814895E-3</v>
      </c>
      <c r="F68">
        <v>9.5456115672861515E-4</v>
      </c>
      <c r="G68">
        <v>1.0021054910081541E-2</v>
      </c>
      <c r="H68">
        <v>2.9140925515794383E-4</v>
      </c>
      <c r="I68" s="92">
        <v>4948</v>
      </c>
      <c r="J68" s="92">
        <v>5239</v>
      </c>
      <c r="K68" s="92">
        <v>499</v>
      </c>
      <c r="L68" s="92">
        <v>17158</v>
      </c>
      <c r="M68" s="92" t="s">
        <v>422</v>
      </c>
      <c r="N68" s="92">
        <v>3328</v>
      </c>
    </row>
    <row r="69" spans="1:14" x14ac:dyDescent="0.45">
      <c r="A69">
        <f t="shared" ca="1" si="3"/>
        <v>20</v>
      </c>
      <c r="B69" t="str">
        <f t="shared" ca="1" si="4"/>
        <v>"xxxxxxxx_x000D_
yyyyyyyy"</v>
      </c>
      <c r="C69" s="92">
        <v>256</v>
      </c>
      <c r="D69">
        <v>1</v>
      </c>
      <c r="E69">
        <v>1.7790346961121489E-3</v>
      </c>
      <c r="F69">
        <v>1.7911198424384862E-3</v>
      </c>
      <c r="G69">
        <v>1.613795645159459E-2</v>
      </c>
      <c r="H69">
        <v>3.2575412078962801E-4</v>
      </c>
      <c r="I69" s="92">
        <v>2813</v>
      </c>
      <c r="J69" s="92">
        <v>2792</v>
      </c>
      <c r="K69" s="92">
        <v>310</v>
      </c>
      <c r="L69" s="92">
        <v>15349</v>
      </c>
      <c r="M69" s="92" t="s">
        <v>423</v>
      </c>
      <c r="N69" s="92">
        <v>6656</v>
      </c>
    </row>
    <row r="70" spans="1:14" x14ac:dyDescent="0.45">
      <c r="A70">
        <f t="shared" ca="1" si="3"/>
        <v>20</v>
      </c>
      <c r="B70" t="str">
        <f t="shared" ca="1" si="4"/>
        <v>"xxxxxxxx_x000D_
yyyyyyyy"</v>
      </c>
      <c r="C70" s="92">
        <v>512</v>
      </c>
      <c r="D70">
        <v>1</v>
      </c>
      <c r="E70">
        <v>3.3747881241507236E-3</v>
      </c>
      <c r="F70">
        <v>3.376900945374444E-3</v>
      </c>
      <c r="G70">
        <v>3.0741802453880477E-2</v>
      </c>
      <c r="H70">
        <v>4.5570543200874956E-4</v>
      </c>
      <c r="I70" s="92">
        <v>1482</v>
      </c>
      <c r="J70" s="92">
        <v>1481</v>
      </c>
      <c r="K70" s="92">
        <v>163</v>
      </c>
      <c r="L70" s="92">
        <v>10972</v>
      </c>
      <c r="M70" s="92" t="s">
        <v>424</v>
      </c>
      <c r="N70" s="92">
        <v>13312</v>
      </c>
    </row>
    <row r="71" spans="1:14" x14ac:dyDescent="0.45">
      <c r="A71">
        <f t="shared" ca="1" si="3"/>
        <v>20</v>
      </c>
      <c r="B71" t="str">
        <f t="shared" ca="1" si="4"/>
        <v>"xxxxxxxx_x000D_
yyyyyyyy"</v>
      </c>
      <c r="C71" s="92">
        <v>1024</v>
      </c>
      <c r="D71">
        <v>1</v>
      </c>
      <c r="E71">
        <v>6.7737469555500069E-3</v>
      </c>
      <c r="F71">
        <v>7.0166541374488351E-3</v>
      </c>
      <c r="G71">
        <v>5.594764110994422E-2</v>
      </c>
      <c r="H71">
        <v>6.0790273556231007E-4</v>
      </c>
      <c r="I71" s="92">
        <v>739</v>
      </c>
      <c r="J71" s="92">
        <v>713</v>
      </c>
      <c r="K71" s="92">
        <v>90</v>
      </c>
      <c r="L71" s="92">
        <v>8225</v>
      </c>
      <c r="M71" s="92" t="s">
        <v>425</v>
      </c>
      <c r="N71" s="92">
        <v>26624</v>
      </c>
    </row>
    <row r="72" spans="1:14" x14ac:dyDescent="0.45">
      <c r="A72">
        <f t="shared" ca="1" si="3"/>
        <v>20</v>
      </c>
      <c r="B72" t="str">
        <f t="shared" ca="1" si="4"/>
        <v>"xxxxxxxx_x000D_
yyyyyyyy"</v>
      </c>
      <c r="C72" s="92">
        <v>2048</v>
      </c>
      <c r="D72">
        <v>1</v>
      </c>
      <c r="E72">
        <v>1.346734784961608E-2</v>
      </c>
      <c r="F72">
        <v>1.3708229863072095E-2</v>
      </c>
      <c r="G72">
        <v>0.11083729782283468</v>
      </c>
      <c r="H72">
        <v>7.6452599388379206E-4</v>
      </c>
      <c r="I72" s="92">
        <v>372</v>
      </c>
      <c r="J72" s="92">
        <v>365</v>
      </c>
      <c r="K72" s="92">
        <v>46</v>
      </c>
      <c r="L72" s="92">
        <v>6540</v>
      </c>
      <c r="M72" s="92" t="s">
        <v>426</v>
      </c>
      <c r="N72" s="92">
        <v>53248</v>
      </c>
    </row>
    <row r="73" spans="1:14" x14ac:dyDescent="0.45">
      <c r="A73">
        <f t="shared" ca="1" si="3"/>
        <v>20</v>
      </c>
      <c r="B73" t="str">
        <f t="shared" ca="1" si="4"/>
        <v>"xxxxxxxx_x000D_
yyyyyyyy"</v>
      </c>
      <c r="C73" s="92">
        <v>4096</v>
      </c>
      <c r="D73">
        <v>1</v>
      </c>
      <c r="E73">
        <v>2.8000324021494171E-2</v>
      </c>
      <c r="F73">
        <v>2.9207896511611896E-2</v>
      </c>
      <c r="G73">
        <v>0.20862729999741228</v>
      </c>
      <c r="H73">
        <v>1.1544321712694671E-3</v>
      </c>
      <c r="I73" s="92">
        <v>179</v>
      </c>
      <c r="J73" s="92">
        <v>172</v>
      </c>
      <c r="K73" s="92">
        <v>24</v>
      </c>
      <c r="L73" s="92">
        <v>4332</v>
      </c>
      <c r="M73" s="92" t="s">
        <v>427</v>
      </c>
      <c r="N73" s="92">
        <v>106496</v>
      </c>
    </row>
    <row r="74" spans="1:14" x14ac:dyDescent="0.45">
      <c r="A74">
        <f t="shared" ca="1" si="3"/>
        <v>20</v>
      </c>
      <c r="B74" t="str">
        <f t="shared" ca="1" si="4"/>
        <v>"xxxxxxxx_x000D_
yyyyyyyy"</v>
      </c>
      <c r="C74" s="92">
        <v>8192</v>
      </c>
      <c r="D74">
        <v>1</v>
      </c>
      <c r="E74">
        <v>5.4085112905370131E-2</v>
      </c>
      <c r="F74">
        <v>6.1177398782314325E-2</v>
      </c>
      <c r="G74">
        <v>0.43446525000035763</v>
      </c>
      <c r="H74">
        <v>2.8555111364934323E-3</v>
      </c>
      <c r="I74" s="92">
        <v>93</v>
      </c>
      <c r="J74" s="92">
        <v>82</v>
      </c>
      <c r="K74" s="92">
        <v>12</v>
      </c>
      <c r="L74" s="92">
        <v>1751</v>
      </c>
      <c r="M74" s="92" t="s">
        <v>428</v>
      </c>
      <c r="N74" s="92">
        <v>212992</v>
      </c>
    </row>
    <row r="75" spans="1:14" x14ac:dyDescent="0.45">
      <c r="A75">
        <f t="shared" ca="1" si="3"/>
        <v>20</v>
      </c>
      <c r="B75" t="str">
        <f t="shared" ca="1" si="4"/>
        <v>"xxxxxxxx_x000D_
yyyyyyyy"</v>
      </c>
      <c r="C75" s="92">
        <v>16384</v>
      </c>
      <c r="D75">
        <v>1</v>
      </c>
      <c r="E75">
        <v>0.11257553111451367</v>
      </c>
      <c r="F75">
        <v>0.11885157674767596</v>
      </c>
      <c r="G75">
        <v>0.8371897166750083</v>
      </c>
      <c r="H75">
        <v>4.6800748559222031E-3</v>
      </c>
      <c r="I75" s="92">
        <v>45</v>
      </c>
      <c r="J75" s="92">
        <v>43</v>
      </c>
      <c r="K75" s="92">
        <v>6</v>
      </c>
      <c r="L75" s="92">
        <v>1069</v>
      </c>
      <c r="M75" s="92" t="s">
        <v>429</v>
      </c>
      <c r="N75" s="92">
        <v>425984</v>
      </c>
    </row>
    <row r="76" spans="1:14" x14ac:dyDescent="0.45">
      <c r="A76">
        <f t="shared" ca="1" si="3"/>
        <v>20</v>
      </c>
      <c r="B76" t="str">
        <f t="shared" ca="1" si="4"/>
        <v>"xxxxxxxx_x000D_
yyyyyyyy"</v>
      </c>
      <c r="C76" s="92">
        <v>32768</v>
      </c>
      <c r="D76">
        <v>1</v>
      </c>
      <c r="E76">
        <v>0.22785291817589579</v>
      </c>
      <c r="F76">
        <v>0.2398024523808133</v>
      </c>
      <c r="G76">
        <v>1.6350267750094645</v>
      </c>
      <c r="H76">
        <v>8.4619288113718313E-3</v>
      </c>
      <c r="I76" s="92">
        <v>22</v>
      </c>
      <c r="J76" s="92">
        <v>21</v>
      </c>
      <c r="K76" s="92">
        <v>4</v>
      </c>
      <c r="L76" s="92">
        <v>591</v>
      </c>
      <c r="M76" s="92" t="s">
        <v>430</v>
      </c>
      <c r="N76" s="92">
        <v>851968</v>
      </c>
    </row>
    <row r="77" spans="1:14" x14ac:dyDescent="0.45">
      <c r="A77">
        <f t="shared" ca="1" si="3"/>
        <v>20</v>
      </c>
      <c r="B77" t="str">
        <f t="shared" ca="1" si="4"/>
        <v>"xxxxxxxx_x000D_
yyyyyyyy"</v>
      </c>
      <c r="C77" s="92">
        <v>65536</v>
      </c>
      <c r="D77">
        <v>1</v>
      </c>
      <c r="E77">
        <v>0.43829103332245722</v>
      </c>
      <c r="F77">
        <v>0.47948735454966401</v>
      </c>
      <c r="G77">
        <v>3.2051809000549838</v>
      </c>
      <c r="H77">
        <v>1.488095238095238E-2</v>
      </c>
      <c r="I77" s="92">
        <v>12</v>
      </c>
      <c r="J77" s="92">
        <v>11</v>
      </c>
      <c r="K77" s="92">
        <v>2</v>
      </c>
      <c r="L77" s="92">
        <v>336</v>
      </c>
      <c r="M77" s="92" t="s">
        <v>431</v>
      </c>
      <c r="N77" s="92">
        <v>1703936</v>
      </c>
    </row>
    <row r="78" spans="1:14" x14ac:dyDescent="0.45">
      <c r="A78">
        <f t="shared" ca="1" si="3"/>
        <v>20</v>
      </c>
      <c r="B78" t="str">
        <f t="shared" ca="1" si="4"/>
        <v>"xxxxxxxx_x000D_
yyyyyyyy"</v>
      </c>
      <c r="C78" s="92">
        <v>131072</v>
      </c>
      <c r="D78">
        <v>1</v>
      </c>
      <c r="E78">
        <v>0.94937775000774616</v>
      </c>
      <c r="F78">
        <v>0.94753575002929813</v>
      </c>
      <c r="G78">
        <v>6.4737803998868912</v>
      </c>
      <c r="H78">
        <v>3.2751633450875874E-2</v>
      </c>
      <c r="I78" s="92">
        <v>6</v>
      </c>
      <c r="J78" s="92">
        <v>6</v>
      </c>
      <c r="K78" s="92">
        <v>1</v>
      </c>
      <c r="L78" s="92">
        <v>153</v>
      </c>
      <c r="M78" s="92" t="s">
        <v>432</v>
      </c>
      <c r="N78" s="92">
        <v>3407872</v>
      </c>
    </row>
    <row r="79" spans="1:14" x14ac:dyDescent="0.45">
      <c r="A79">
        <f t="shared" ca="1" si="3"/>
        <v>20</v>
      </c>
      <c r="B79" t="str">
        <f t="shared" ca="1" si="4"/>
        <v>"xxxxxxxx_x000D_
yyyyyyyy"</v>
      </c>
      <c r="C79" s="92">
        <v>262144</v>
      </c>
      <c r="D79">
        <v>1</v>
      </c>
      <c r="E79">
        <v>1.7773139666921149</v>
      </c>
      <c r="F79">
        <v>1.9068737333485235</v>
      </c>
      <c r="G79">
        <v>12.43556909984909</v>
      </c>
      <c r="H79">
        <v>6.1341465973272558E-2</v>
      </c>
      <c r="I79" s="92">
        <v>3</v>
      </c>
      <c r="J79" s="92">
        <v>3</v>
      </c>
      <c r="K79" s="92">
        <v>1</v>
      </c>
      <c r="L79" s="92">
        <v>82</v>
      </c>
      <c r="M79" s="92" t="s">
        <v>433</v>
      </c>
      <c r="N79" s="92">
        <v>6815744</v>
      </c>
    </row>
    <row r="80" spans="1:14" x14ac:dyDescent="0.45">
      <c r="A80">
        <f t="shared" ca="1" si="3"/>
        <v>20</v>
      </c>
      <c r="B80" t="str">
        <f t="shared" ca="1" si="4"/>
        <v>"xxxxxxxx_x000D_
yyyyyyyy"</v>
      </c>
      <c r="C80" s="92">
        <v>524288</v>
      </c>
      <c r="D80">
        <v>1</v>
      </c>
      <c r="E80">
        <v>3.6922488498967141</v>
      </c>
      <c r="F80">
        <v>3.7951733999652788</v>
      </c>
      <c r="G80">
        <v>25.306580899981782</v>
      </c>
      <c r="H80">
        <v>0.12019047282990955</v>
      </c>
      <c r="I80" s="92">
        <v>2</v>
      </c>
      <c r="J80" s="92">
        <v>2</v>
      </c>
      <c r="K80" s="92">
        <v>1</v>
      </c>
      <c r="L80" s="92">
        <v>42</v>
      </c>
      <c r="M80" s="92" t="s">
        <v>434</v>
      </c>
      <c r="N80" s="92">
        <v>13631488</v>
      </c>
    </row>
    <row r="81" spans="1:14" x14ac:dyDescent="0.45">
      <c r="A81">
        <f t="shared" ca="1" si="3"/>
        <v>20</v>
      </c>
      <c r="B81" t="str">
        <f t="shared" ca="1" si="4"/>
        <v>"xxxxxxxx_x000D_
yyyyyyyy"</v>
      </c>
      <c r="C81" s="92">
        <v>1048576</v>
      </c>
      <c r="D81">
        <v>1</v>
      </c>
      <c r="E81">
        <v>7.1889224001206458</v>
      </c>
      <c r="F81">
        <v>7.5574201999697834</v>
      </c>
      <c r="G81">
        <v>53.515276999911293</v>
      </c>
      <c r="H81">
        <v>0.31800000369548798</v>
      </c>
      <c r="I81" s="92">
        <v>1</v>
      </c>
      <c r="J81" s="92">
        <v>1</v>
      </c>
      <c r="K81" s="92">
        <v>1</v>
      </c>
      <c r="L81" s="92">
        <v>16</v>
      </c>
      <c r="M81" s="92" t="s">
        <v>435</v>
      </c>
      <c r="N81" s="92">
        <v>27262976</v>
      </c>
    </row>
    <row r="82" spans="1:14" x14ac:dyDescent="0.45">
      <c r="C82" s="92"/>
      <c r="I82" s="92"/>
      <c r="J82" s="92"/>
      <c r="K82" s="92"/>
      <c r="L82" s="92"/>
    </row>
    <row r="83" spans="1:14" x14ac:dyDescent="0.45">
      <c r="I83" s="92"/>
      <c r="J83" s="92"/>
      <c r="K83" s="92"/>
      <c r="L83" s="92"/>
      <c r="N83">
        <f ca="1">N81/1000000/E81</f>
        <v>3.7923591996962531</v>
      </c>
    </row>
    <row r="84" spans="1:14" x14ac:dyDescent="0.45">
      <c r="G84">
        <f ca="1">G81/E81</f>
        <v>7.4441305694179132</v>
      </c>
      <c r="I84" s="92"/>
      <c r="J84" s="92"/>
      <c r="K84" s="92"/>
      <c r="L84" s="92"/>
      <c r="N84" s="92">
        <f ca="1">C81*D81/E81</f>
        <v>145859.96921908666</v>
      </c>
    </row>
    <row r="85" spans="1:14" x14ac:dyDescent="0.45">
      <c r="G85">
        <f ca="1">E81/H81</f>
        <v>22.606673951503002</v>
      </c>
      <c r="I85" s="92"/>
      <c r="J85" s="92"/>
      <c r="K85" s="92"/>
      <c r="L85" s="92"/>
      <c r="M85" s="14" t="s">
        <v>529</v>
      </c>
    </row>
    <row r="86" spans="1:14" x14ac:dyDescent="0.45">
      <c r="I86" s="92"/>
      <c r="J86" s="92"/>
      <c r="K86" s="92"/>
      <c r="L86" s="92"/>
      <c r="M86" t="s">
        <v>535</v>
      </c>
    </row>
    <row r="87" spans="1:14" ht="42.75" x14ac:dyDescent="0.45">
      <c r="A87" s="12" t="s">
        <v>10</v>
      </c>
      <c r="B87" s="12" t="s">
        <v>11</v>
      </c>
      <c r="C87" s="12" t="s">
        <v>12</v>
      </c>
      <c r="D87" s="12" t="s">
        <v>13</v>
      </c>
      <c r="E87" s="13" t="s">
        <v>665</v>
      </c>
      <c r="F87" s="13" t="s">
        <v>369</v>
      </c>
      <c r="G87" s="13" t="s">
        <v>370</v>
      </c>
      <c r="H87" s="13" t="s">
        <v>371</v>
      </c>
      <c r="I87" s="13" t="str" cm="1">
        <f t="array" aca="1" ref="I87:L87" ca="1">"NCalls"&amp;CHAR(10)&amp;E87:H87</f>
        <v>NCalls
CSVRead
v0.14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2">
        <v>18495</v>
      </c>
      <c r="J88" s="92">
        <v>27846</v>
      </c>
      <c r="K88" s="92">
        <v>1659</v>
      </c>
      <c r="L88" s="92">
        <v>15856</v>
      </c>
      <c r="M88" s="92" t="s">
        <v>436</v>
      </c>
      <c r="N88" s="92">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2">
        <v>17184</v>
      </c>
      <c r="J89" s="92">
        <v>24160</v>
      </c>
      <c r="K89" s="92">
        <v>1689</v>
      </c>
      <c r="L89" s="92">
        <v>15919</v>
      </c>
      <c r="M89" s="92" t="s">
        <v>437</v>
      </c>
      <c r="N89" s="92">
        <v>362</v>
      </c>
    </row>
    <row r="90" spans="1:14" x14ac:dyDescent="0.45">
      <c r="A90">
        <f t="shared" ca="1" si="5"/>
        <v>17</v>
      </c>
      <c r="B90">
        <v>0.71905720709757637</v>
      </c>
      <c r="C90" s="15">
        <v>4</v>
      </c>
      <c r="D90" s="16">
        <v>10</v>
      </c>
      <c r="E90">
        <v>3.5203513799820612E-4</v>
      </c>
      <c r="F90">
        <v>2.5684917038742424E-4</v>
      </c>
      <c r="G90">
        <v>4.5218013562127327E-3</v>
      </c>
      <c r="H90">
        <v>3.1729914963827898E-4</v>
      </c>
      <c r="I90" s="92">
        <v>14204</v>
      </c>
      <c r="J90" s="92">
        <v>19467</v>
      </c>
      <c r="K90" s="92">
        <v>1106</v>
      </c>
      <c r="L90" s="92">
        <v>15758</v>
      </c>
      <c r="M90" s="92" t="s">
        <v>438</v>
      </c>
      <c r="N90" s="92">
        <v>724</v>
      </c>
    </row>
    <row r="91" spans="1:14" x14ac:dyDescent="0.45">
      <c r="A91">
        <f t="shared" ca="1" si="5"/>
        <v>17</v>
      </c>
      <c r="B91">
        <v>0.71905720709757637</v>
      </c>
      <c r="C91" s="15">
        <v>8</v>
      </c>
      <c r="D91" s="16">
        <v>10</v>
      </c>
      <c r="E91">
        <v>5.0091731116292087E-4</v>
      </c>
      <c r="F91">
        <v>3.6764000441804262E-4</v>
      </c>
      <c r="G91">
        <v>3.300017941869687E-3</v>
      </c>
      <c r="H91">
        <v>3.3485132601125098E-4</v>
      </c>
      <c r="I91" s="92">
        <v>9982</v>
      </c>
      <c r="J91" s="92">
        <v>13601</v>
      </c>
      <c r="K91" s="92">
        <v>1516</v>
      </c>
      <c r="L91" s="92">
        <v>14932</v>
      </c>
      <c r="M91" s="92" t="s">
        <v>439</v>
      </c>
      <c r="N91" s="92">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2">
        <v>6738</v>
      </c>
      <c r="J92" s="92">
        <v>9320</v>
      </c>
      <c r="K92" s="92">
        <v>1035</v>
      </c>
      <c r="L92" s="92">
        <v>15000</v>
      </c>
      <c r="M92" s="92" t="s">
        <v>440</v>
      </c>
      <c r="N92" s="92">
        <v>2896</v>
      </c>
    </row>
    <row r="93" spans="1:14" x14ac:dyDescent="0.45">
      <c r="A93">
        <f t="shared" ca="1" si="5"/>
        <v>17</v>
      </c>
      <c r="B93">
        <v>0.71905720709757637</v>
      </c>
      <c r="C93" s="15">
        <v>32</v>
      </c>
      <c r="D93" s="16">
        <v>10</v>
      </c>
      <c r="E93">
        <v>1.2355827774059957E-3</v>
      </c>
      <c r="F93">
        <v>9.2547353319672051E-4</v>
      </c>
      <c r="G93">
        <v>4.679223666946823E-3</v>
      </c>
      <c r="H93">
        <v>3.5984166966534722E-4</v>
      </c>
      <c r="I93" s="92">
        <v>4047</v>
      </c>
      <c r="J93" s="92">
        <v>5403</v>
      </c>
      <c r="K93" s="92">
        <v>1069</v>
      </c>
      <c r="L93" s="92">
        <v>13895</v>
      </c>
      <c r="M93" s="92" t="s">
        <v>441</v>
      </c>
      <c r="N93" s="92">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2">
        <v>2357</v>
      </c>
      <c r="J94" s="92">
        <v>2869</v>
      </c>
      <c r="K94" s="92">
        <v>889</v>
      </c>
      <c r="L94" s="92">
        <v>10320</v>
      </c>
      <c r="M94" s="92" t="s">
        <v>442</v>
      </c>
      <c r="N94" s="92">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2">
        <v>1249</v>
      </c>
      <c r="J95" s="92">
        <v>1582</v>
      </c>
      <c r="K95" s="92">
        <v>583</v>
      </c>
      <c r="L95" s="92">
        <v>9602</v>
      </c>
      <c r="M95" s="92" t="s">
        <v>443</v>
      </c>
      <c r="N95" s="92">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2">
        <v>410</v>
      </c>
      <c r="J96" s="92">
        <v>563</v>
      </c>
      <c r="K96" s="92">
        <v>255</v>
      </c>
      <c r="L96" s="92">
        <v>6327</v>
      </c>
      <c r="M96" s="92" t="s">
        <v>444</v>
      </c>
      <c r="N96" s="92">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2">
        <v>289</v>
      </c>
      <c r="J97" s="92">
        <v>365</v>
      </c>
      <c r="K97" s="92">
        <v>174</v>
      </c>
      <c r="L97" s="92">
        <v>2493</v>
      </c>
      <c r="M97" s="92" t="s">
        <v>445</v>
      </c>
      <c r="N97" s="92">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2">
        <v>151</v>
      </c>
      <c r="J98" s="92">
        <v>185</v>
      </c>
      <c r="K98" s="92">
        <v>101</v>
      </c>
      <c r="L98" s="92">
        <v>2946</v>
      </c>
      <c r="M98" s="92" t="s">
        <v>446</v>
      </c>
      <c r="N98" s="92">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2">
        <v>67</v>
      </c>
      <c r="J99" s="92">
        <v>89</v>
      </c>
      <c r="K99" s="92">
        <v>52</v>
      </c>
      <c r="L99" s="92">
        <v>2196</v>
      </c>
      <c r="M99" s="92" t="s">
        <v>447</v>
      </c>
      <c r="N99" s="92">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2">
        <v>24</v>
      </c>
      <c r="J100" s="92">
        <v>30</v>
      </c>
      <c r="K100" s="92">
        <v>20</v>
      </c>
      <c r="L100" s="92">
        <v>1473</v>
      </c>
      <c r="M100" s="92" t="s">
        <v>448</v>
      </c>
      <c r="N100" s="92">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2">
        <v>19</v>
      </c>
      <c r="J101" s="92">
        <v>22</v>
      </c>
      <c r="K101" s="92">
        <v>14</v>
      </c>
      <c r="L101" s="92">
        <v>763</v>
      </c>
      <c r="M101" s="92" t="s">
        <v>449</v>
      </c>
      <c r="N101" s="92">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2">
        <v>9</v>
      </c>
      <c r="J102" s="92">
        <v>9</v>
      </c>
      <c r="K102" s="92">
        <v>7</v>
      </c>
      <c r="L102" s="92">
        <v>433</v>
      </c>
      <c r="M102" s="92" t="s">
        <v>450</v>
      </c>
      <c r="N102" s="92">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2">
        <v>5</v>
      </c>
      <c r="J103" s="92">
        <v>6</v>
      </c>
      <c r="K103" s="92">
        <v>4</v>
      </c>
      <c r="L103" s="92">
        <v>188</v>
      </c>
      <c r="M103" s="92" t="s">
        <v>451</v>
      </c>
      <c r="N103" s="92">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2">
        <v>3</v>
      </c>
      <c r="J104" s="92">
        <v>2</v>
      </c>
      <c r="K104" s="92">
        <v>1</v>
      </c>
      <c r="L104" s="92">
        <v>114</v>
      </c>
      <c r="M104" s="92" t="s">
        <v>452</v>
      </c>
      <c r="N104" s="92">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2">
        <v>1</v>
      </c>
      <c r="J105" s="92">
        <v>2</v>
      </c>
      <c r="K105" s="92">
        <v>1</v>
      </c>
      <c r="L105" s="92">
        <v>54</v>
      </c>
      <c r="M105" s="92" t="s">
        <v>453</v>
      </c>
      <c r="N105" s="92">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2">
        <v>1</v>
      </c>
      <c r="J106" s="92">
        <v>1</v>
      </c>
      <c r="K106" s="92">
        <v>1</v>
      </c>
      <c r="L106" s="92">
        <v>30</v>
      </c>
      <c r="M106" s="92" t="s">
        <v>454</v>
      </c>
      <c r="N106" s="92">
        <v>47448064</v>
      </c>
    </row>
    <row r="107" spans="1:14" x14ac:dyDescent="0.45">
      <c r="C107" s="92"/>
      <c r="I107" s="92"/>
      <c r="J107" s="92"/>
      <c r="K107" s="92"/>
      <c r="L107" s="92"/>
      <c r="M107" s="92"/>
    </row>
    <row r="108" spans="1:14" x14ac:dyDescent="0.45">
      <c r="C108" s="92"/>
      <c r="I108" s="92"/>
      <c r="J108" s="92"/>
      <c r="K108" s="92"/>
      <c r="L108" s="92"/>
      <c r="M108" s="92"/>
      <c r="N108">
        <f ca="1">N106/1000000/E106</f>
        <v>5.207088773238385</v>
      </c>
    </row>
    <row r="109" spans="1:14" x14ac:dyDescent="0.45">
      <c r="I109" s="92"/>
      <c r="J109" s="92"/>
      <c r="K109" s="92"/>
      <c r="L109" s="92"/>
      <c r="N109" s="92">
        <f ca="1">C106*D106/E106</f>
        <v>287684.46260985552</v>
      </c>
    </row>
    <row r="110" spans="1:14" x14ac:dyDescent="0.45">
      <c r="C110" s="15"/>
      <c r="D110" s="16"/>
      <c r="I110" s="92"/>
      <c r="J110" s="92"/>
      <c r="K110" s="92"/>
      <c r="L110" s="92"/>
      <c r="M110" s="92"/>
    </row>
    <row r="111" spans="1:14" x14ac:dyDescent="0.45">
      <c r="I111" s="92"/>
      <c r="J111" s="92"/>
      <c r="K111" s="92"/>
      <c r="L111" s="92"/>
    </row>
    <row r="112" spans="1:14" x14ac:dyDescent="0.45">
      <c r="I112" s="92"/>
      <c r="J112" s="92"/>
      <c r="K112" s="92"/>
      <c r="L112" s="92"/>
      <c r="M112" s="14" t="s">
        <v>530</v>
      </c>
    </row>
    <row r="113" spans="1:14" x14ac:dyDescent="0.45">
      <c r="I113" s="92"/>
      <c r="J113" s="92"/>
      <c r="K113" s="92"/>
      <c r="L113" s="92"/>
      <c r="M113" t="s">
        <v>536</v>
      </c>
    </row>
    <row r="114" spans="1:14" ht="42.75" x14ac:dyDescent="0.45">
      <c r="A114" s="12" t="s">
        <v>10</v>
      </c>
      <c r="B114" s="12" t="s">
        <v>11</v>
      </c>
      <c r="C114" s="12" t="s">
        <v>12</v>
      </c>
      <c r="D114" s="12" t="s">
        <v>13</v>
      </c>
      <c r="E114" s="13" t="s">
        <v>665</v>
      </c>
      <c r="F114" s="13" t="s">
        <v>369</v>
      </c>
      <c r="G114" s="13" t="s">
        <v>370</v>
      </c>
      <c r="H114" s="13" t="s">
        <v>371</v>
      </c>
      <c r="I114" s="13" t="str" cm="1">
        <f t="array" aca="1" ref="I114:L114" ca="1">"NCalls"&amp;CHAR(10)&amp;E114:H114</f>
        <v>NCalls
CSVRead
v0.14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2">
        <v>15438</v>
      </c>
      <c r="J115" s="92">
        <v>20792</v>
      </c>
      <c r="K115" s="92">
        <v>1492</v>
      </c>
      <c r="L115" s="92">
        <v>19360</v>
      </c>
      <c r="M115" s="92" t="s">
        <v>455</v>
      </c>
      <c r="N115" s="92">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2">
        <v>12726</v>
      </c>
      <c r="J116" s="92">
        <v>15255</v>
      </c>
      <c r="K116" s="92">
        <v>848</v>
      </c>
      <c r="L116" s="92">
        <v>17751</v>
      </c>
      <c r="M116" s="92" t="s">
        <v>456</v>
      </c>
      <c r="N116" s="92">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2">
        <v>12743</v>
      </c>
      <c r="J117" s="92">
        <v>9913</v>
      </c>
      <c r="K117" s="92">
        <v>1421</v>
      </c>
      <c r="L117" s="92">
        <v>16402</v>
      </c>
      <c r="M117" s="92" t="s">
        <v>457</v>
      </c>
      <c r="N117" s="92">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2">
        <v>10537</v>
      </c>
      <c r="J118" s="92">
        <v>14470</v>
      </c>
      <c r="K118" s="92">
        <v>1312</v>
      </c>
      <c r="L118" s="92">
        <v>14253</v>
      </c>
      <c r="M118" s="92" t="s">
        <v>458</v>
      </c>
      <c r="N118" s="92">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2">
        <v>7263</v>
      </c>
      <c r="J119" s="92">
        <v>8912</v>
      </c>
      <c r="K119" s="92">
        <v>1135</v>
      </c>
      <c r="L119" s="92">
        <v>11533</v>
      </c>
      <c r="M119" s="92" t="s">
        <v>459</v>
      </c>
      <c r="N119" s="92">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2">
        <v>4009</v>
      </c>
      <c r="J120" s="92">
        <v>5998</v>
      </c>
      <c r="K120" s="92">
        <v>835</v>
      </c>
      <c r="L120" s="92">
        <v>8855</v>
      </c>
      <c r="M120" s="92" t="s">
        <v>460</v>
      </c>
      <c r="N120" s="92">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2">
        <v>2080</v>
      </c>
      <c r="J121" s="92">
        <v>3147</v>
      </c>
      <c r="K121" s="92">
        <v>436</v>
      </c>
      <c r="L121" s="92">
        <v>5471</v>
      </c>
      <c r="M121" s="92" t="s">
        <v>461</v>
      </c>
      <c r="N121" s="92">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2">
        <v>1372</v>
      </c>
      <c r="J122" s="92">
        <v>1813</v>
      </c>
      <c r="K122" s="92">
        <v>175</v>
      </c>
      <c r="L122" s="92">
        <v>3511</v>
      </c>
      <c r="M122" s="92" t="s">
        <v>462</v>
      </c>
      <c r="N122" s="92">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2">
        <v>653</v>
      </c>
      <c r="J123" s="92">
        <v>928</v>
      </c>
      <c r="K123" s="92">
        <v>49</v>
      </c>
      <c r="L123" s="92">
        <v>1875</v>
      </c>
      <c r="M123" s="92" t="s">
        <v>463</v>
      </c>
      <c r="N123" s="92">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2">
        <v>354</v>
      </c>
      <c r="J124" s="92">
        <v>470</v>
      </c>
      <c r="K124" s="92">
        <v>14</v>
      </c>
      <c r="L124" s="92">
        <v>1032</v>
      </c>
      <c r="M124" s="92" t="s">
        <v>464</v>
      </c>
      <c r="N124" s="92">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2">
        <v>172</v>
      </c>
      <c r="J125" s="92">
        <v>240</v>
      </c>
      <c r="K125" s="92">
        <v>4</v>
      </c>
      <c r="L125" s="92">
        <v>483</v>
      </c>
      <c r="M125" s="92" t="s">
        <v>465</v>
      </c>
      <c r="N125" s="92">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2">
        <v>93</v>
      </c>
      <c r="J126" s="92">
        <v>111</v>
      </c>
      <c r="K126" s="92">
        <v>1</v>
      </c>
      <c r="L126" s="92">
        <v>245</v>
      </c>
      <c r="M126" s="92" t="s">
        <v>466</v>
      </c>
      <c r="N126" s="92">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2">
        <v>46</v>
      </c>
      <c r="J127" s="92">
        <v>56</v>
      </c>
      <c r="K127" s="92">
        <v>1</v>
      </c>
      <c r="L127" s="92">
        <v>116</v>
      </c>
      <c r="M127" s="92" t="s">
        <v>467</v>
      </c>
      <c r="N127" s="92">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2">
        <v>25</v>
      </c>
      <c r="J128" s="92">
        <v>31</v>
      </c>
      <c r="K128" s="92">
        <v>1</v>
      </c>
      <c r="L128" s="92">
        <v>62</v>
      </c>
      <c r="M128" s="92" t="s">
        <v>468</v>
      </c>
      <c r="N128" s="92">
        <v>1114120</v>
      </c>
    </row>
    <row r="129" spans="1:14" x14ac:dyDescent="0.45">
      <c r="I129" s="92"/>
      <c r="J129" s="92"/>
      <c r="K129" s="92"/>
      <c r="L129" s="92"/>
    </row>
    <row r="130" spans="1:14" x14ac:dyDescent="0.45">
      <c r="I130" s="92"/>
      <c r="J130" s="92"/>
      <c r="K130" s="92"/>
      <c r="L130" s="92"/>
    </row>
    <row r="131" spans="1:14" x14ac:dyDescent="0.45">
      <c r="I131" s="92"/>
      <c r="J131" s="92"/>
      <c r="K131" s="92"/>
      <c r="L131" s="92"/>
      <c r="N131" s="92"/>
    </row>
    <row r="132" spans="1:14" x14ac:dyDescent="0.45">
      <c r="I132" s="92"/>
      <c r="J132" s="92"/>
      <c r="K132" s="92"/>
      <c r="L132" s="92"/>
    </row>
    <row r="133" spans="1:14" x14ac:dyDescent="0.45">
      <c r="I133" s="92"/>
      <c r="J133" s="92"/>
      <c r="K133" s="92"/>
      <c r="L133" s="92"/>
    </row>
    <row r="134" spans="1:14" x14ac:dyDescent="0.45">
      <c r="I134" s="92"/>
      <c r="J134" s="92"/>
      <c r="K134" s="92"/>
      <c r="L134" s="92"/>
    </row>
    <row r="135" spans="1:14" x14ac:dyDescent="0.45">
      <c r="I135" s="92"/>
      <c r="J135" s="92"/>
      <c r="K135" s="92"/>
      <c r="L135" s="92"/>
    </row>
    <row r="136" spans="1:14" x14ac:dyDescent="0.45">
      <c r="I136" s="92"/>
      <c r="J136" s="92"/>
      <c r="K136" s="92"/>
      <c r="L136" s="92"/>
    </row>
    <row r="137" spans="1:14" x14ac:dyDescent="0.45">
      <c r="I137" s="92"/>
      <c r="J137" s="92"/>
      <c r="K137" s="92"/>
      <c r="L137" s="92"/>
    </row>
    <row r="138" spans="1:14" x14ac:dyDescent="0.45">
      <c r="I138" s="92"/>
      <c r="J138" s="92"/>
      <c r="K138" s="92"/>
      <c r="L138" s="92"/>
    </row>
    <row r="139" spans="1:14" x14ac:dyDescent="0.45">
      <c r="I139" s="92"/>
      <c r="J139" s="92"/>
      <c r="K139" s="92"/>
      <c r="L139" s="92"/>
      <c r="M139" s="14" t="s">
        <v>531</v>
      </c>
    </row>
    <row r="140" spans="1:14" x14ac:dyDescent="0.45">
      <c r="I140" s="92"/>
      <c r="J140" s="92"/>
      <c r="K140" s="92"/>
      <c r="L140" s="92"/>
      <c r="M140" t="s">
        <v>537</v>
      </c>
    </row>
    <row r="141" spans="1:14" ht="42.75" x14ac:dyDescent="0.45">
      <c r="A141" s="12" t="s">
        <v>10</v>
      </c>
      <c r="B141" s="12" t="s">
        <v>11</v>
      </c>
      <c r="C141" s="12" t="s">
        <v>12</v>
      </c>
      <c r="D141" s="12" t="s">
        <v>13</v>
      </c>
      <c r="E141" s="13" t="s">
        <v>665</v>
      </c>
      <c r="F141" s="13" t="s">
        <v>369</v>
      </c>
      <c r="G141" s="13" t="s">
        <v>370</v>
      </c>
      <c r="H141" s="13" t="s">
        <v>371</v>
      </c>
      <c r="I141" s="13" t="str" cm="1">
        <f t="array" aca="1" ref="I141:L141" ca="1">"NCalls"&amp;CHAR(10)&amp;E141:H141</f>
        <v>NCalls
CSVRead
v0.14</v>
      </c>
      <c r="J141" s="13" t="str">
        <f ca="1"/>
        <v>NCalls
sdkn104
v1.9</v>
      </c>
      <c r="K141" s="13" t="str">
        <f ca="1"/>
        <v>NCalls
ws_garcia
v3.1.5</v>
      </c>
      <c r="L141" s="59" t="str">
        <f ca="1"/>
        <v>NCalls
CSV.jl
v0.8.5+</v>
      </c>
      <c r="M141" s="12" t="s">
        <v>14</v>
      </c>
      <c r="N141" s="12" t="s">
        <v>15</v>
      </c>
    </row>
    <row r="142" spans="1:14" x14ac:dyDescent="0.45">
      <c r="A142" s="92" cm="1">
        <f t="array" aca="1" ref="A142:A156" ca="1">LEN(B142:B156)</f>
        <v>1</v>
      </c>
      <c r="B142" t="s">
        <v>16</v>
      </c>
      <c r="C142" s="92">
        <v>1024</v>
      </c>
      <c r="D142">
        <v>8</v>
      </c>
      <c r="E142">
        <v>1.7843101067581212E-2</v>
      </c>
      <c r="F142">
        <v>1.2755322704276982E-2</v>
      </c>
      <c r="G142">
        <v>3.4328422603222913E-2</v>
      </c>
      <c r="H142">
        <v>1.364256480218281E-3</v>
      </c>
      <c r="I142" s="92">
        <v>281</v>
      </c>
      <c r="J142" s="92">
        <v>392</v>
      </c>
      <c r="K142" s="92">
        <v>146</v>
      </c>
      <c r="L142" s="92">
        <v>3665</v>
      </c>
      <c r="M142" s="92" t="s">
        <v>469</v>
      </c>
      <c r="N142" s="92">
        <v>17408</v>
      </c>
    </row>
    <row r="143" spans="1:14" x14ac:dyDescent="0.45">
      <c r="A143" s="92">
        <f ca="1"/>
        <v>2</v>
      </c>
      <c r="B143" t="s">
        <v>17</v>
      </c>
      <c r="C143" s="92">
        <v>1024</v>
      </c>
      <c r="D143">
        <v>8</v>
      </c>
      <c r="E143">
        <v>2.2143536726367222E-2</v>
      </c>
      <c r="F143">
        <v>1.3040206510292288E-2</v>
      </c>
      <c r="G143">
        <v>3.6109511511025136E-2</v>
      </c>
      <c r="H143">
        <v>2.6033316845077204E-3</v>
      </c>
      <c r="I143" s="92">
        <v>226</v>
      </c>
      <c r="J143" s="92">
        <v>384</v>
      </c>
      <c r="K143" s="92">
        <v>139</v>
      </c>
      <c r="L143" s="92">
        <v>1921</v>
      </c>
      <c r="M143" s="92" t="s">
        <v>470</v>
      </c>
      <c r="N143" s="92">
        <v>25600</v>
      </c>
    </row>
    <row r="144" spans="1:14" x14ac:dyDescent="0.45">
      <c r="A144" s="92">
        <f ca="1"/>
        <v>4</v>
      </c>
      <c r="B144" t="s">
        <v>18</v>
      </c>
      <c r="C144" s="92">
        <v>1024</v>
      </c>
      <c r="D144">
        <v>8</v>
      </c>
      <c r="E144">
        <v>2.0120139358131343E-2</v>
      </c>
      <c r="F144">
        <v>1.4261212251003184E-2</v>
      </c>
      <c r="G144">
        <v>3.6158674820359768E-2</v>
      </c>
      <c r="H144">
        <v>2.742965371061713E-3</v>
      </c>
      <c r="I144" s="92">
        <v>249</v>
      </c>
      <c r="J144" s="92">
        <v>351</v>
      </c>
      <c r="K144" s="92">
        <v>139</v>
      </c>
      <c r="L144" s="92">
        <v>1848</v>
      </c>
      <c r="M144" s="92" t="s">
        <v>471</v>
      </c>
      <c r="N144" s="92">
        <v>41984</v>
      </c>
    </row>
    <row r="145" spans="1:14" x14ac:dyDescent="0.45">
      <c r="A145" s="92">
        <f ca="1"/>
        <v>8</v>
      </c>
      <c r="B145" t="s">
        <v>19</v>
      </c>
      <c r="C145" s="92">
        <v>1024</v>
      </c>
      <c r="D145">
        <v>8</v>
      </c>
      <c r="E145">
        <v>2.2193586725774591E-2</v>
      </c>
      <c r="F145">
        <v>1.7415785764266428E-2</v>
      </c>
      <c r="G145">
        <v>3.7158210370344696E-2</v>
      </c>
      <c r="H145">
        <v>1.7979144192736426E-3</v>
      </c>
      <c r="I145" s="92">
        <v>226</v>
      </c>
      <c r="J145" s="92">
        <v>288</v>
      </c>
      <c r="K145" s="92">
        <v>135</v>
      </c>
      <c r="L145" s="92">
        <v>2781</v>
      </c>
      <c r="M145" s="92" t="s">
        <v>472</v>
      </c>
      <c r="N145" s="92">
        <v>74752</v>
      </c>
    </row>
    <row r="146" spans="1:14" x14ac:dyDescent="0.45">
      <c r="A146" s="92">
        <f ca="1"/>
        <v>16</v>
      </c>
      <c r="B146" t="s">
        <v>20</v>
      </c>
      <c r="C146" s="92">
        <v>1024</v>
      </c>
      <c r="D146">
        <v>8</v>
      </c>
      <c r="E146">
        <v>2.8081259218060189E-2</v>
      </c>
      <c r="F146">
        <v>2.2036399118938701E-2</v>
      </c>
      <c r="G146">
        <v>3.8426004579461374E-2</v>
      </c>
      <c r="H146">
        <v>1.3818734256758089E-3</v>
      </c>
      <c r="I146" s="92">
        <v>179</v>
      </c>
      <c r="J146" s="92">
        <v>227</v>
      </c>
      <c r="K146" s="92">
        <v>131</v>
      </c>
      <c r="L146" s="92">
        <v>3619</v>
      </c>
      <c r="M146" s="92" t="s">
        <v>473</v>
      </c>
      <c r="N146" s="92">
        <v>140288</v>
      </c>
    </row>
    <row r="147" spans="1:14" x14ac:dyDescent="0.45">
      <c r="A147" s="92">
        <f ca="1"/>
        <v>32</v>
      </c>
      <c r="B147" t="s">
        <v>21</v>
      </c>
      <c r="C147" s="92">
        <v>1024</v>
      </c>
      <c r="D147">
        <v>8</v>
      </c>
      <c r="E147">
        <v>3.6450248550745135E-2</v>
      </c>
      <c r="F147">
        <v>3.167405189751777E-2</v>
      </c>
      <c r="G147">
        <v>4.1428198347114455E-2</v>
      </c>
      <c r="H147">
        <v>1.85459940652819E-3</v>
      </c>
      <c r="I147" s="92">
        <v>138</v>
      </c>
      <c r="J147" s="92">
        <v>158</v>
      </c>
      <c r="K147" s="92">
        <v>121</v>
      </c>
      <c r="L147" s="92">
        <v>2696</v>
      </c>
      <c r="M147" s="92" t="s">
        <v>474</v>
      </c>
      <c r="N147" s="92">
        <v>271360</v>
      </c>
    </row>
    <row r="148" spans="1:14" x14ac:dyDescent="0.45">
      <c r="A148" s="92">
        <f ca="1"/>
        <v>64</v>
      </c>
      <c r="B148" t="s">
        <v>22</v>
      </c>
      <c r="C148" s="92">
        <v>1024</v>
      </c>
      <c r="D148">
        <v>8</v>
      </c>
      <c r="E148">
        <v>5.7900532183569227E-2</v>
      </c>
      <c r="F148">
        <v>5.1100276529370825E-2</v>
      </c>
      <c r="G148">
        <v>3.9965215078111557E-2</v>
      </c>
      <c r="H148">
        <v>2.5863494596905399E-3</v>
      </c>
      <c r="I148" s="92">
        <v>87</v>
      </c>
      <c r="J148" s="92">
        <v>98</v>
      </c>
      <c r="K148" s="92">
        <v>126</v>
      </c>
      <c r="L148" s="92">
        <v>1934</v>
      </c>
      <c r="M148" s="92" t="s">
        <v>475</v>
      </c>
      <c r="N148" s="92">
        <v>533504</v>
      </c>
    </row>
    <row r="149" spans="1:14" x14ac:dyDescent="0.45">
      <c r="A149" s="92">
        <f ca="1"/>
        <v>128</v>
      </c>
      <c r="B149" t="s">
        <v>23</v>
      </c>
      <c r="C149" s="92">
        <v>1024</v>
      </c>
      <c r="D149">
        <v>8</v>
      </c>
      <c r="E149">
        <v>9.4685675470896485E-2</v>
      </c>
      <c r="F149">
        <v>8.7908596490722218E-2</v>
      </c>
      <c r="G149">
        <v>5.1149216328500488E-2</v>
      </c>
      <c r="H149">
        <v>2.4955089458686386E-3</v>
      </c>
      <c r="I149" s="92">
        <v>53</v>
      </c>
      <c r="J149" s="92">
        <v>57</v>
      </c>
      <c r="K149" s="92">
        <v>98</v>
      </c>
      <c r="L149" s="92">
        <v>2004</v>
      </c>
      <c r="M149" s="92" t="s">
        <v>476</v>
      </c>
      <c r="N149" s="92">
        <v>1057792</v>
      </c>
    </row>
    <row r="150" spans="1:14" x14ac:dyDescent="0.45">
      <c r="A150" s="92">
        <f ca="1"/>
        <v>256</v>
      </c>
      <c r="B150" t="s">
        <v>24</v>
      </c>
      <c r="C150" s="92">
        <v>1024</v>
      </c>
      <c r="D150">
        <v>8</v>
      </c>
      <c r="E150">
        <v>0.16879466332805654</v>
      </c>
      <c r="F150">
        <v>0.16441877741336583</v>
      </c>
      <c r="G150">
        <v>6.5597925973185284E-2</v>
      </c>
      <c r="H150">
        <v>4.0428455355867032E-3</v>
      </c>
      <c r="I150" s="92">
        <v>30</v>
      </c>
      <c r="J150" s="92">
        <v>31</v>
      </c>
      <c r="K150" s="92">
        <v>77</v>
      </c>
      <c r="L150" s="92">
        <v>1237</v>
      </c>
      <c r="M150" s="92" t="s">
        <v>477</v>
      </c>
      <c r="N150" s="92">
        <v>2106368</v>
      </c>
    </row>
    <row r="151" spans="1:14" x14ac:dyDescent="0.45">
      <c r="A151" s="92">
        <f ca="1"/>
        <v>512</v>
      </c>
      <c r="B151" t="s">
        <v>25</v>
      </c>
      <c r="C151" s="92">
        <v>1024</v>
      </c>
      <c r="D151">
        <v>8</v>
      </c>
      <c r="E151">
        <v>0.34755982666586838</v>
      </c>
      <c r="F151">
        <v>0.34909867999764782</v>
      </c>
      <c r="G151">
        <v>0.10525561874965206</v>
      </c>
      <c r="H151">
        <v>1.0026052146254178E-2</v>
      </c>
      <c r="I151" s="92">
        <v>15</v>
      </c>
      <c r="J151" s="92">
        <v>15</v>
      </c>
      <c r="K151" s="92">
        <v>48</v>
      </c>
      <c r="L151" s="92">
        <v>499</v>
      </c>
      <c r="M151" s="92" t="s">
        <v>478</v>
      </c>
      <c r="N151" s="92">
        <v>4203520</v>
      </c>
    </row>
    <row r="152" spans="1:14" x14ac:dyDescent="0.45">
      <c r="A152" s="92">
        <f ca="1"/>
        <v>1024</v>
      </c>
      <c r="B152" t="s">
        <v>26</v>
      </c>
      <c r="C152" s="92">
        <v>1024</v>
      </c>
      <c r="D152">
        <v>8</v>
      </c>
      <c r="E152">
        <v>0.62395444445105064</v>
      </c>
      <c r="F152">
        <v>0.60693062223597538</v>
      </c>
      <c r="G152">
        <v>0.3189896374969976</v>
      </c>
      <c r="H152">
        <v>9.9365077321491545E-3</v>
      </c>
      <c r="I152" s="92">
        <v>9</v>
      </c>
      <c r="J152" s="92">
        <v>9</v>
      </c>
      <c r="K152" s="92">
        <v>16</v>
      </c>
      <c r="L152" s="92">
        <v>504</v>
      </c>
      <c r="M152" s="92" t="s">
        <v>479</v>
      </c>
      <c r="N152" s="92">
        <v>8397824</v>
      </c>
    </row>
    <row r="153" spans="1:14" x14ac:dyDescent="0.45">
      <c r="A153" s="92">
        <f ca="1"/>
        <v>2048</v>
      </c>
      <c r="B153" t="s">
        <v>27</v>
      </c>
      <c r="C153" s="92">
        <v>1024</v>
      </c>
      <c r="D153">
        <v>8</v>
      </c>
      <c r="E153">
        <v>1.4731898999889381</v>
      </c>
      <c r="F153">
        <v>1.2197190400213003</v>
      </c>
      <c r="G153">
        <v>0.85384173334265745</v>
      </c>
      <c r="H153">
        <v>2.1982456508435701E-2</v>
      </c>
      <c r="I153" s="92">
        <v>4</v>
      </c>
      <c r="J153" s="92">
        <v>5</v>
      </c>
      <c r="K153" s="92">
        <v>6</v>
      </c>
      <c r="L153" s="92">
        <v>228</v>
      </c>
      <c r="M153" s="92" t="s">
        <v>480</v>
      </c>
      <c r="N153" s="92">
        <v>16786432</v>
      </c>
    </row>
    <row r="154" spans="1:14" x14ac:dyDescent="0.45">
      <c r="A154" s="92">
        <f ca="1"/>
        <v>4096</v>
      </c>
      <c r="B154" t="s">
        <v>28</v>
      </c>
      <c r="C154" s="92">
        <v>1024</v>
      </c>
      <c r="D154">
        <v>8</v>
      </c>
      <c r="E154">
        <v>2.8366426500724629</v>
      </c>
      <c r="F154">
        <v>2.6005792999640107</v>
      </c>
      <c r="G154">
        <v>3.0455874500330538</v>
      </c>
      <c r="H154">
        <v>5.067999839782715E-2</v>
      </c>
      <c r="I154" s="92">
        <v>2</v>
      </c>
      <c r="J154" s="92">
        <v>2</v>
      </c>
      <c r="K154" s="92">
        <v>2</v>
      </c>
      <c r="L154" s="92">
        <v>100</v>
      </c>
      <c r="M154" s="92" t="s">
        <v>481</v>
      </c>
      <c r="N154" s="92">
        <v>33563648</v>
      </c>
    </row>
    <row r="155" spans="1:14" x14ac:dyDescent="0.45">
      <c r="A155" s="92">
        <f ca="1"/>
        <v>8192</v>
      </c>
      <c r="B155" t="s">
        <v>29</v>
      </c>
      <c r="C155" s="92">
        <v>1024</v>
      </c>
      <c r="D155">
        <v>8</v>
      </c>
      <c r="E155">
        <v>5.2588512999936938</v>
      </c>
      <c r="F155">
        <v>5.0116866999305785</v>
      </c>
      <c r="G155">
        <v>12.017903300002217</v>
      </c>
      <c r="H155">
        <v>9.8156863567875882E-2</v>
      </c>
      <c r="I155" s="92">
        <v>1</v>
      </c>
      <c r="J155" s="92">
        <v>1</v>
      </c>
      <c r="K155" s="92">
        <v>1</v>
      </c>
      <c r="L155" s="92">
        <v>51</v>
      </c>
      <c r="M155" s="92" t="s">
        <v>482</v>
      </c>
      <c r="N155" s="92">
        <v>67118080</v>
      </c>
    </row>
    <row r="156" spans="1:14" x14ac:dyDescent="0.45">
      <c r="A156" s="92">
        <f ca="1"/>
        <v>16384</v>
      </c>
      <c r="B156" t="s">
        <v>30</v>
      </c>
      <c r="C156" s="92">
        <v>1024</v>
      </c>
      <c r="D156">
        <v>8</v>
      </c>
      <c r="E156">
        <v>11.078408899949864</v>
      </c>
      <c r="F156">
        <v>10.804766900138929</v>
      </c>
      <c r="G156">
        <v>93.967303199926391</v>
      </c>
      <c r="H156">
        <v>0.14027778307596842</v>
      </c>
      <c r="I156" s="92">
        <v>1</v>
      </c>
      <c r="J156" s="92">
        <v>1</v>
      </c>
      <c r="K156" s="92">
        <v>1</v>
      </c>
      <c r="L156" s="92">
        <v>36</v>
      </c>
      <c r="M156" s="92" t="s">
        <v>483</v>
      </c>
      <c r="N156" s="92">
        <v>134226944</v>
      </c>
    </row>
    <row r="157" spans="1:14" x14ac:dyDescent="0.45">
      <c r="I157" s="92"/>
      <c r="J157" s="92"/>
      <c r="K157" s="92"/>
      <c r="L157" s="92"/>
    </row>
    <row r="158" spans="1:14" x14ac:dyDescent="0.45">
      <c r="I158" s="92"/>
      <c r="J158" s="92"/>
      <c r="K158" s="92"/>
      <c r="L158" s="92"/>
      <c r="N158">
        <f ca="1">N156/1000000/E156</f>
        <v>12.11608500933807</v>
      </c>
    </row>
    <row r="159" spans="1:14" x14ac:dyDescent="0.45">
      <c r="I159" s="92"/>
      <c r="J159" s="92"/>
      <c r="K159" s="92"/>
      <c r="L159" s="92"/>
      <c r="N159" s="92">
        <f ca="1">C156*D156/E156</f>
        <v>739.45636724395263</v>
      </c>
    </row>
    <row r="160" spans="1:14" x14ac:dyDescent="0.45">
      <c r="I160" s="92"/>
      <c r="J160" s="92"/>
      <c r="K160" s="92"/>
      <c r="L160" s="92"/>
    </row>
    <row r="161" spans="1:14" x14ac:dyDescent="0.45">
      <c r="I161" s="92"/>
      <c r="J161" s="92"/>
      <c r="K161" s="92"/>
      <c r="L161" s="92"/>
    </row>
    <row r="162" spans="1:14" x14ac:dyDescent="0.45">
      <c r="I162" s="92"/>
      <c r="J162" s="92"/>
      <c r="K162" s="92"/>
      <c r="L162" s="92"/>
    </row>
    <row r="163" spans="1:14" x14ac:dyDescent="0.45">
      <c r="I163" s="92"/>
      <c r="J163" s="92"/>
      <c r="K163" s="92"/>
      <c r="L163" s="92"/>
    </row>
    <row r="164" spans="1:14" x14ac:dyDescent="0.45">
      <c r="I164" s="92"/>
      <c r="J164" s="92"/>
      <c r="K164" s="92"/>
      <c r="L164" s="92"/>
    </row>
    <row r="165" spans="1:14" x14ac:dyDescent="0.45">
      <c r="I165" s="92"/>
      <c r="J165" s="92"/>
      <c r="K165" s="92"/>
      <c r="L165" s="92"/>
    </row>
    <row r="166" spans="1:14" x14ac:dyDescent="0.45">
      <c r="I166" s="92"/>
      <c r="J166" s="92"/>
      <c r="K166" s="92"/>
      <c r="L166" s="92"/>
      <c r="M166" s="14" t="s">
        <v>532</v>
      </c>
    </row>
    <row r="167" spans="1:14" ht="57" x14ac:dyDescent="0.45">
      <c r="I167" s="92"/>
      <c r="J167" s="92"/>
      <c r="K167" s="92"/>
      <c r="L167" s="92"/>
      <c r="M167" s="65" t="s">
        <v>538</v>
      </c>
    </row>
    <row r="168" spans="1:14" ht="42.75" x14ac:dyDescent="0.45">
      <c r="A168" s="12" t="s">
        <v>10</v>
      </c>
      <c r="B168" s="12" t="s">
        <v>11</v>
      </c>
      <c r="C168" s="12" t="s">
        <v>12</v>
      </c>
      <c r="D168" s="12" t="s">
        <v>13</v>
      </c>
      <c r="E168" s="13" t="s">
        <v>665</v>
      </c>
      <c r="F168" s="13" t="s">
        <v>369</v>
      </c>
      <c r="G168" s="13" t="s">
        <v>370</v>
      </c>
      <c r="H168" s="13" t="s">
        <v>371</v>
      </c>
      <c r="I168" s="13" t="str" cm="1">
        <f t="array" aca="1" ref="I168:L168" ca="1">"NCalls"&amp;CHAR(10)&amp;E168:H168</f>
        <v>NCalls
CSVRead
v0.14</v>
      </c>
      <c r="J168" s="13" t="str">
        <f ca="1"/>
        <v>NCalls
sdkn104
v1.9</v>
      </c>
      <c r="K168" s="13" t="str">
        <f ca="1"/>
        <v>NCalls
ws_garcia
v3.1.5</v>
      </c>
      <c r="L168" s="59" t="str">
        <f ca="1"/>
        <v>NCalls
CSV.jl
v0.8.5+</v>
      </c>
      <c r="M168" s="12" t="s">
        <v>14</v>
      </c>
      <c r="N168" s="12" t="s">
        <v>15</v>
      </c>
    </row>
    <row r="169" spans="1:14" x14ac:dyDescent="0.45">
      <c r="A169" s="92">
        <v>3</v>
      </c>
      <c r="B169" t="s">
        <v>31</v>
      </c>
      <c r="C169" s="92">
        <v>1024</v>
      </c>
      <c r="D169">
        <v>8</v>
      </c>
      <c r="E169">
        <v>5.9959782143345193E-2</v>
      </c>
      <c r="F169">
        <v>4.6998128036002271E-2</v>
      </c>
      <c r="G169">
        <v>0.10428097500213578</v>
      </c>
      <c r="H169">
        <v>2.2690562284576913E-3</v>
      </c>
      <c r="I169" s="92">
        <v>84</v>
      </c>
      <c r="J169" s="92">
        <v>107</v>
      </c>
      <c r="K169" s="92">
        <v>48</v>
      </c>
      <c r="L169" s="92">
        <v>2204</v>
      </c>
      <c r="M169" s="62" t="s">
        <v>484</v>
      </c>
      <c r="N169" s="92">
        <v>66560</v>
      </c>
    </row>
    <row r="170" spans="1:14" x14ac:dyDescent="0.45">
      <c r="A170" s="92">
        <v>4</v>
      </c>
      <c r="B170" t="s">
        <v>32</v>
      </c>
      <c r="C170" s="92">
        <v>1024</v>
      </c>
      <c r="D170">
        <v>8</v>
      </c>
      <c r="E170">
        <v>8.0862275809199816E-2</v>
      </c>
      <c r="F170">
        <v>4.9397517646224624E-2</v>
      </c>
      <c r="G170">
        <v>9.1358189094303682E-2</v>
      </c>
      <c r="H170">
        <v>2.2025539821488695E-3</v>
      </c>
      <c r="I170" s="92">
        <v>62</v>
      </c>
      <c r="J170" s="92">
        <v>102</v>
      </c>
      <c r="K170" s="92">
        <v>55</v>
      </c>
      <c r="L170" s="92">
        <v>2271</v>
      </c>
      <c r="M170" s="92" t="s">
        <v>485</v>
      </c>
      <c r="N170" s="92">
        <v>74752</v>
      </c>
    </row>
    <row r="171" spans="1:14" x14ac:dyDescent="0.45">
      <c r="A171" s="92">
        <v>6</v>
      </c>
      <c r="B171" t="s">
        <v>33</v>
      </c>
      <c r="C171" s="92">
        <v>1024</v>
      </c>
      <c r="D171">
        <v>8</v>
      </c>
      <c r="E171">
        <v>7.0492473240731893E-2</v>
      </c>
      <c r="F171">
        <v>5.2491942706789509E-2</v>
      </c>
      <c r="G171">
        <v>9.5470115094322641E-2</v>
      </c>
      <c r="H171">
        <v>2.303546719263359E-3</v>
      </c>
      <c r="I171" s="92">
        <v>71</v>
      </c>
      <c r="J171" s="92">
        <v>96</v>
      </c>
      <c r="K171" s="92">
        <v>53</v>
      </c>
      <c r="L171" s="92">
        <v>2171</v>
      </c>
      <c r="M171" s="92" t="s">
        <v>486</v>
      </c>
      <c r="N171" s="92">
        <v>91136</v>
      </c>
    </row>
    <row r="172" spans="1:14" x14ac:dyDescent="0.45">
      <c r="A172" s="92">
        <v>10</v>
      </c>
      <c r="B172" t="s">
        <v>34</v>
      </c>
      <c r="C172" s="92">
        <v>1024</v>
      </c>
      <c r="D172">
        <v>8</v>
      </c>
      <c r="E172">
        <v>0.10435026530556533</v>
      </c>
      <c r="F172">
        <v>6.7606131080538034E-2</v>
      </c>
      <c r="G172">
        <v>0.14218310810424187</v>
      </c>
      <c r="H172">
        <v>1.7024174327545114E-3</v>
      </c>
      <c r="I172" s="92">
        <v>49</v>
      </c>
      <c r="J172" s="92">
        <v>74</v>
      </c>
      <c r="K172" s="92">
        <v>37</v>
      </c>
      <c r="L172" s="92">
        <v>2937</v>
      </c>
      <c r="M172" s="92" t="s">
        <v>487</v>
      </c>
      <c r="N172" s="92">
        <v>123904</v>
      </c>
    </row>
    <row r="173" spans="1:14" x14ac:dyDescent="0.45">
      <c r="A173" s="92">
        <v>18</v>
      </c>
      <c r="B173" t="s">
        <v>35</v>
      </c>
      <c r="C173" s="92">
        <v>1024</v>
      </c>
      <c r="D173">
        <v>8</v>
      </c>
      <c r="E173">
        <v>8.5509718644385363E-2</v>
      </c>
      <c r="F173">
        <v>5.7294565909118814E-2</v>
      </c>
      <c r="G173">
        <v>9.345132777795058E-2</v>
      </c>
      <c r="H173">
        <v>1.8529084577698228E-3</v>
      </c>
      <c r="I173" s="92">
        <v>59</v>
      </c>
      <c r="J173" s="92">
        <v>88</v>
      </c>
      <c r="K173" s="92">
        <v>54</v>
      </c>
      <c r="L173" s="92">
        <v>2699</v>
      </c>
      <c r="M173" s="92" t="s">
        <v>488</v>
      </c>
      <c r="N173" s="92">
        <v>189440</v>
      </c>
    </row>
    <row r="174" spans="1:14" x14ac:dyDescent="0.45">
      <c r="A174" s="92">
        <v>34</v>
      </c>
      <c r="B174" t="s">
        <v>36</v>
      </c>
      <c r="C174" s="92">
        <v>1024</v>
      </c>
      <c r="D174">
        <v>8</v>
      </c>
      <c r="E174">
        <v>7.2697775360817715E-2</v>
      </c>
      <c r="F174">
        <v>6.9702530554625108E-2</v>
      </c>
      <c r="G174">
        <v>8.0649458067191218E-2</v>
      </c>
      <c r="H174">
        <v>2.866209132661814E-3</v>
      </c>
      <c r="I174" s="92">
        <v>69</v>
      </c>
      <c r="J174" s="92">
        <v>72</v>
      </c>
      <c r="K174" s="92">
        <v>62</v>
      </c>
      <c r="L174" s="92">
        <v>1749</v>
      </c>
      <c r="M174" s="92" t="s">
        <v>489</v>
      </c>
      <c r="N174" s="92">
        <v>320512</v>
      </c>
    </row>
    <row r="175" spans="1:14" x14ac:dyDescent="0.45">
      <c r="A175" s="92">
        <v>66</v>
      </c>
      <c r="B175" t="s">
        <v>37</v>
      </c>
      <c r="C175" s="92">
        <v>1024</v>
      </c>
      <c r="D175">
        <v>8</v>
      </c>
      <c r="E175">
        <v>9.8866494121395199E-2</v>
      </c>
      <c r="F175">
        <v>9.2129676361483601E-2</v>
      </c>
      <c r="G175">
        <v>0.10068984199780971</v>
      </c>
      <c r="H175">
        <v>3.0562347188264061E-3</v>
      </c>
      <c r="I175" s="92">
        <v>51</v>
      </c>
      <c r="J175" s="92">
        <v>55</v>
      </c>
      <c r="K175" s="92">
        <v>50</v>
      </c>
      <c r="L175" s="92">
        <v>1636</v>
      </c>
      <c r="M175" s="92" t="s">
        <v>490</v>
      </c>
      <c r="N175" s="92">
        <v>582656</v>
      </c>
    </row>
    <row r="176" spans="1:14" x14ac:dyDescent="0.45">
      <c r="A176" s="92">
        <v>130</v>
      </c>
      <c r="B176" t="s">
        <v>38</v>
      </c>
      <c r="C176" s="92">
        <v>1024</v>
      </c>
      <c r="D176">
        <v>8</v>
      </c>
      <c r="E176">
        <v>0.14179184999860203</v>
      </c>
      <c r="F176">
        <v>0.14015398333625248</v>
      </c>
      <c r="G176">
        <v>0.10323124285787344</v>
      </c>
      <c r="H176">
        <v>3.271208171059969E-3</v>
      </c>
      <c r="I176" s="92">
        <v>36</v>
      </c>
      <c r="J176" s="92">
        <v>36</v>
      </c>
      <c r="K176" s="92">
        <v>49</v>
      </c>
      <c r="L176" s="92">
        <v>1556</v>
      </c>
      <c r="M176" s="92" t="s">
        <v>491</v>
      </c>
      <c r="N176" s="92">
        <v>1106944</v>
      </c>
    </row>
    <row r="177" spans="1:14" x14ac:dyDescent="0.45">
      <c r="A177" s="92">
        <v>258</v>
      </c>
      <c r="B177" t="s">
        <v>39</v>
      </c>
      <c r="C177" s="92">
        <v>1024</v>
      </c>
      <c r="D177">
        <v>8</v>
      </c>
      <c r="E177">
        <v>0.21745403333140226</v>
      </c>
      <c r="F177">
        <v>0.21068991250164495</v>
      </c>
      <c r="G177">
        <v>0.13176992368320689</v>
      </c>
      <c r="H177">
        <v>5.5465632161650052E-3</v>
      </c>
      <c r="I177" s="92">
        <v>24</v>
      </c>
      <c r="J177" s="92">
        <v>24</v>
      </c>
      <c r="K177" s="92">
        <v>38</v>
      </c>
      <c r="L177" s="92">
        <v>902</v>
      </c>
      <c r="M177" s="92" t="s">
        <v>492</v>
      </c>
      <c r="N177" s="92">
        <v>2155520</v>
      </c>
    </row>
    <row r="178" spans="1:14" x14ac:dyDescent="0.45">
      <c r="A178" s="92">
        <v>514</v>
      </c>
      <c r="B178" t="s">
        <v>40</v>
      </c>
      <c r="C178" s="92">
        <v>1024</v>
      </c>
      <c r="D178">
        <v>8</v>
      </c>
      <c r="E178">
        <v>0.3581557142814355</v>
      </c>
      <c r="F178">
        <v>0.34285347332867483</v>
      </c>
      <c r="G178">
        <v>0.14377817714453808</v>
      </c>
      <c r="H178">
        <v>1.0118342950734396E-2</v>
      </c>
      <c r="I178" s="92">
        <v>14</v>
      </c>
      <c r="J178" s="92">
        <v>15</v>
      </c>
      <c r="K178" s="92">
        <v>35</v>
      </c>
      <c r="L178" s="92">
        <v>507</v>
      </c>
      <c r="M178" s="92" t="s">
        <v>493</v>
      </c>
      <c r="N178" s="92">
        <v>4252672</v>
      </c>
    </row>
    <row r="179" spans="1:14" x14ac:dyDescent="0.45">
      <c r="A179" s="92">
        <v>1026</v>
      </c>
      <c r="B179" t="s">
        <v>41</v>
      </c>
      <c r="C179" s="92">
        <v>1024</v>
      </c>
      <c r="D179">
        <v>8</v>
      </c>
      <c r="E179">
        <v>0.65973662500618957</v>
      </c>
      <c r="F179">
        <v>0.64424041251186281</v>
      </c>
      <c r="G179">
        <v>0.25968662499217315</v>
      </c>
      <c r="H179">
        <v>1.3891667127609253E-2</v>
      </c>
      <c r="I179" s="92">
        <v>8</v>
      </c>
      <c r="J179" s="92">
        <v>8</v>
      </c>
      <c r="K179" s="92">
        <v>20</v>
      </c>
      <c r="L179" s="92">
        <v>360</v>
      </c>
      <c r="M179" s="92" t="s">
        <v>494</v>
      </c>
      <c r="N179" s="92">
        <v>8446976</v>
      </c>
    </row>
    <row r="180" spans="1:14" x14ac:dyDescent="0.45">
      <c r="A180" s="92">
        <v>2050</v>
      </c>
      <c r="B180" t="s">
        <v>42</v>
      </c>
      <c r="C180" s="92">
        <v>1024</v>
      </c>
      <c r="D180">
        <v>8</v>
      </c>
      <c r="E180">
        <v>1.2382514200173318</v>
      </c>
      <c r="F180">
        <v>1.2167625000234694</v>
      </c>
      <c r="G180">
        <v>0.92099116665000713</v>
      </c>
      <c r="H180">
        <v>2.1743478982344917E-2</v>
      </c>
      <c r="I180" s="92">
        <v>5</v>
      </c>
      <c r="J180" s="92">
        <v>5</v>
      </c>
      <c r="K180" s="92">
        <v>6</v>
      </c>
      <c r="L180" s="92">
        <v>230</v>
      </c>
      <c r="M180" s="92" t="s">
        <v>495</v>
      </c>
      <c r="N180" s="92">
        <v>16835584</v>
      </c>
    </row>
    <row r="181" spans="1:14" x14ac:dyDescent="0.45">
      <c r="A181" s="92">
        <v>4098</v>
      </c>
      <c r="B181" t="s">
        <v>43</v>
      </c>
      <c r="C181" s="92">
        <v>1024</v>
      </c>
      <c r="D181">
        <v>8</v>
      </c>
      <c r="E181">
        <v>2.4251118999285004</v>
      </c>
      <c r="F181">
        <v>2.4182281667211405</v>
      </c>
      <c r="G181">
        <v>3.1974261999130249</v>
      </c>
      <c r="H181">
        <v>4.6444444744675246E-2</v>
      </c>
      <c r="I181" s="92">
        <v>3</v>
      </c>
      <c r="J181" s="92">
        <v>3</v>
      </c>
      <c r="K181" s="92">
        <v>2</v>
      </c>
      <c r="L181" s="92">
        <v>108</v>
      </c>
      <c r="M181" s="92" t="s">
        <v>496</v>
      </c>
      <c r="N181" s="92">
        <v>33612800</v>
      </c>
    </row>
    <row r="182" spans="1:14" x14ac:dyDescent="0.45">
      <c r="A182" s="92">
        <v>8194</v>
      </c>
      <c r="B182" t="s">
        <v>44</v>
      </c>
      <c r="C182" s="92">
        <v>1024</v>
      </c>
      <c r="D182">
        <v>8</v>
      </c>
      <c r="E182">
        <v>5.2603188999928534</v>
      </c>
      <c r="F182">
        <v>6.0452172998338938</v>
      </c>
      <c r="G182">
        <v>13.944379199994728</v>
      </c>
      <c r="H182">
        <v>9.0999999216624675E-2</v>
      </c>
      <c r="I182" s="92">
        <v>2</v>
      </c>
      <c r="J182" s="92">
        <v>1</v>
      </c>
      <c r="K182" s="92">
        <v>1</v>
      </c>
      <c r="L182" s="92">
        <v>56</v>
      </c>
      <c r="M182" s="92" t="s">
        <v>497</v>
      </c>
      <c r="N182" s="92">
        <v>67167232</v>
      </c>
    </row>
    <row r="183" spans="1:14" x14ac:dyDescent="0.45">
      <c r="A183" s="92">
        <v>16386</v>
      </c>
      <c r="B183" t="s">
        <v>45</v>
      </c>
      <c r="C183" s="92">
        <v>1024</v>
      </c>
      <c r="D183">
        <v>8</v>
      </c>
      <c r="E183">
        <v>10.607631100108847</v>
      </c>
      <c r="F183">
        <v>10.319272400112823</v>
      </c>
      <c r="G183">
        <v>77.747447399888188</v>
      </c>
      <c r="H183">
        <v>0.74888888994852698</v>
      </c>
      <c r="I183" s="92">
        <v>1</v>
      </c>
      <c r="J183" s="92">
        <v>1</v>
      </c>
      <c r="K183" s="92">
        <v>1</v>
      </c>
      <c r="L183" s="92">
        <v>9</v>
      </c>
      <c r="M183" s="92" t="s">
        <v>498</v>
      </c>
      <c r="N183" s="92">
        <v>134276096</v>
      </c>
    </row>
    <row r="184" spans="1:14" x14ac:dyDescent="0.45">
      <c r="I184" s="92"/>
      <c r="J184" s="92"/>
      <c r="K184" s="92"/>
      <c r="L184" s="92"/>
    </row>
    <row r="185" spans="1:14" x14ac:dyDescent="0.45">
      <c r="I185" s="92"/>
      <c r="J185" s="92"/>
      <c r="K185" s="92"/>
      <c r="L185" s="92"/>
    </row>
    <row r="186" spans="1:14" x14ac:dyDescent="0.45">
      <c r="I186" s="92"/>
      <c r="J186" s="92"/>
      <c r="K186" s="92"/>
      <c r="L186" s="92"/>
      <c r="N186" s="92"/>
    </row>
    <row r="187" spans="1:14" x14ac:dyDescent="0.45">
      <c r="I187" s="92"/>
      <c r="J187" s="92"/>
      <c r="K187" s="92"/>
      <c r="L187" s="92"/>
    </row>
    <row r="188" spans="1:14" x14ac:dyDescent="0.45">
      <c r="I188" s="92"/>
      <c r="J188" s="92"/>
      <c r="K188" s="92"/>
      <c r="L188" s="92"/>
    </row>
    <row r="189" spans="1:14" x14ac:dyDescent="0.45">
      <c r="I189" s="92"/>
      <c r="J189" s="92"/>
      <c r="K189" s="92"/>
      <c r="L189" s="92"/>
    </row>
    <row r="190" spans="1:14" x14ac:dyDescent="0.45">
      <c r="I190" s="92"/>
      <c r="J190" s="92"/>
      <c r="K190" s="92"/>
      <c r="L190" s="92"/>
    </row>
    <row r="191" spans="1:14" x14ac:dyDescent="0.45">
      <c r="I191" s="92"/>
      <c r="J191" s="92"/>
      <c r="K191" s="92"/>
      <c r="L191" s="92"/>
    </row>
    <row r="192" spans="1:14" x14ac:dyDescent="0.45">
      <c r="I192" s="92"/>
      <c r="J192" s="92"/>
      <c r="K192" s="92"/>
      <c r="L192" s="92"/>
    </row>
    <row r="193" spans="9:12" x14ac:dyDescent="0.45">
      <c r="I193" s="92"/>
      <c r="J193" s="92"/>
      <c r="K193" s="92"/>
      <c r="L193" s="92"/>
    </row>
    <row r="194" spans="9:12" x14ac:dyDescent="0.45">
      <c r="I194" s="92"/>
      <c r="J194" s="92"/>
      <c r="K194" s="92"/>
      <c r="L194" s="92"/>
    </row>
    <row r="195" spans="9:12" x14ac:dyDescent="0.45">
      <c r="I195" s="92"/>
      <c r="J195" s="92"/>
      <c r="K195" s="92"/>
      <c r="L195" s="92"/>
    </row>
    <row r="196" spans="9:12" x14ac:dyDescent="0.45">
      <c r="I196" s="92"/>
      <c r="J196" s="92"/>
      <c r="K196" s="92"/>
      <c r="L196" s="92"/>
    </row>
    <row r="197" spans="9:12" x14ac:dyDescent="0.45">
      <c r="I197" s="92"/>
      <c r="J197" s="92"/>
      <c r="K197" s="92"/>
      <c r="L197" s="92"/>
    </row>
    <row r="198" spans="9:12" x14ac:dyDescent="0.45">
      <c r="I198" s="92"/>
      <c r="J198" s="92"/>
      <c r="K198" s="92"/>
      <c r="L198" s="92"/>
    </row>
    <row r="199" spans="9:12" x14ac:dyDescent="0.45">
      <c r="I199" s="92"/>
      <c r="J199" s="92"/>
      <c r="K199" s="92"/>
      <c r="L199" s="92"/>
    </row>
    <row r="200" spans="9:12" x14ac:dyDescent="0.45">
      <c r="I200" s="92"/>
      <c r="J200" s="92"/>
      <c r="K200" s="92"/>
      <c r="L200" s="92"/>
    </row>
    <row r="201" spans="9:12" x14ac:dyDescent="0.45">
      <c r="I201" s="92"/>
      <c r="J201" s="92"/>
      <c r="K201" s="92"/>
      <c r="L201" s="92"/>
    </row>
    <row r="202" spans="9:12" x14ac:dyDescent="0.45">
      <c r="I202" s="92"/>
      <c r="J202" s="92"/>
      <c r="K202" s="92"/>
      <c r="L202" s="92"/>
    </row>
    <row r="203" spans="9:12" x14ac:dyDescent="0.45">
      <c r="I203" s="92"/>
      <c r="J203" s="92"/>
      <c r="K203" s="92"/>
      <c r="L203" s="92"/>
    </row>
    <row r="204" spans="9:12" x14ac:dyDescent="0.45">
      <c r="I204" s="92"/>
      <c r="J204" s="92"/>
      <c r="K204" s="92"/>
      <c r="L204" s="92"/>
    </row>
    <row r="205" spans="9:12" x14ac:dyDescent="0.45">
      <c r="I205" s="92"/>
      <c r="J205" s="92"/>
      <c r="K205" s="92"/>
      <c r="L205" s="92"/>
    </row>
    <row r="206" spans="9:12" x14ac:dyDescent="0.45">
      <c r="I206" s="92"/>
      <c r="J206" s="92"/>
      <c r="K206" s="92"/>
      <c r="L206" s="92"/>
    </row>
    <row r="207" spans="9:12" x14ac:dyDescent="0.45">
      <c r="I207" s="92"/>
      <c r="J207" s="92"/>
      <c r="K207" s="92"/>
      <c r="L207" s="92"/>
    </row>
    <row r="208" spans="9:12" x14ac:dyDescent="0.45">
      <c r="I208" s="92"/>
      <c r="J208" s="92"/>
      <c r="K208" s="92"/>
      <c r="L208" s="92"/>
    </row>
    <row r="209" spans="9:12" x14ac:dyDescent="0.45">
      <c r="I209" s="92"/>
      <c r="J209" s="92"/>
      <c r="K209" s="92"/>
      <c r="L209" s="92"/>
    </row>
    <row r="210" spans="9:12" x14ac:dyDescent="0.45">
      <c r="I210" s="92"/>
      <c r="J210" s="92"/>
      <c r="K210" s="92"/>
      <c r="L210" s="92"/>
    </row>
    <row r="211" spans="9:12" x14ac:dyDescent="0.45">
      <c r="I211" s="92"/>
      <c r="J211" s="92"/>
      <c r="K211" s="92"/>
      <c r="L211" s="92"/>
    </row>
    <row r="212" spans="9:12" x14ac:dyDescent="0.45">
      <c r="I212" s="92"/>
      <c r="J212" s="92"/>
      <c r="K212" s="92"/>
      <c r="L212" s="92"/>
    </row>
    <row r="213" spans="9:12" x14ac:dyDescent="0.45">
      <c r="I213" s="92"/>
      <c r="J213" s="92"/>
      <c r="K213" s="92"/>
      <c r="L213" s="92"/>
    </row>
    <row r="214" spans="9:12" x14ac:dyDescent="0.45">
      <c r="I214" s="92"/>
      <c r="J214" s="92"/>
      <c r="K214" s="92"/>
      <c r="L214" s="92"/>
    </row>
    <row r="215" spans="9:12" x14ac:dyDescent="0.45">
      <c r="I215" s="92"/>
      <c r="J215" s="92"/>
      <c r="K215" s="92"/>
      <c r="L215" s="92"/>
    </row>
    <row r="216" spans="9:12" x14ac:dyDescent="0.45">
      <c r="I216" s="92"/>
      <c r="J216" s="92"/>
      <c r="K216" s="92"/>
      <c r="L216" s="92"/>
    </row>
    <row r="217" spans="9:12" x14ac:dyDescent="0.45">
      <c r="I217" s="92"/>
      <c r="J217" s="92"/>
      <c r="K217" s="92"/>
      <c r="L217" s="92"/>
    </row>
    <row r="218" spans="9:12" x14ac:dyDescent="0.45">
      <c r="I218" s="92"/>
      <c r="J218" s="92"/>
      <c r="K218" s="92"/>
      <c r="L218"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220</v>
      </c>
    </row>
    <row r="3" spans="1:16" x14ac:dyDescent="0.45">
      <c r="P3" s="92"/>
    </row>
    <row r="5" spans="1:16" x14ac:dyDescent="0.45">
      <c r="A5" s="14" t="s">
        <v>852</v>
      </c>
      <c r="O5" s="14" t="s">
        <v>528</v>
      </c>
    </row>
    <row r="6" spans="1:16" x14ac:dyDescent="0.45">
      <c r="O6" t="s">
        <v>499</v>
      </c>
    </row>
    <row r="7" spans="1:16" ht="42.75" x14ac:dyDescent="0.45">
      <c r="A7" s="12" t="s">
        <v>10</v>
      </c>
      <c r="B7" s="12" t="s">
        <v>11</v>
      </c>
      <c r="C7" s="12" t="s">
        <v>12</v>
      </c>
      <c r="D7" s="12" t="s">
        <v>13</v>
      </c>
      <c r="E7" s="13" t="s">
        <v>666</v>
      </c>
      <c r="F7" s="13" t="s">
        <v>369</v>
      </c>
      <c r="G7" s="13" t="s">
        <v>370</v>
      </c>
      <c r="H7" s="13" t="s">
        <v>851</v>
      </c>
      <c r="I7" s="13" t="s">
        <v>371</v>
      </c>
      <c r="J7" s="13" t="str" cm="1">
        <f t="array" aca="1" ref="J7:N7" ca="1">"NCalls"&amp;CHAR(10)&amp;E7:I7</f>
        <v>NCalls
CSVRead
v0.4</v>
      </c>
      <c r="K7" s="13" t="str">
        <f ca="1"/>
        <v>NCalls
sdkn104
v1.9</v>
      </c>
      <c r="L7" s="13" t="str">
        <f ca="1"/>
        <v>NCalls
ws_garcia
v3.1.5</v>
      </c>
      <c r="M7" s="13" t="str">
        <f ca="1"/>
        <v>NCalls
ArrayFromCSVfile</v>
      </c>
      <c r="N7" s="59" t="str">
        <f ca="1"/>
        <v>NCalls
CSV.jl
v0.8.5+</v>
      </c>
      <c r="O7" s="12" t="s">
        <v>14</v>
      </c>
      <c r="P7" s="12" t="s">
        <v>15</v>
      </c>
    </row>
    <row r="8" spans="1:16" x14ac:dyDescent="0.45">
      <c r="A8">
        <f ca="1">LEN(B8)</f>
        <v>1</v>
      </c>
      <c r="B8" t="s">
        <v>16</v>
      </c>
      <c r="C8" s="92">
        <v>1</v>
      </c>
      <c r="D8">
        <v>1</v>
      </c>
      <c r="E8">
        <v>1.9245810238599224E-4</v>
      </c>
      <c r="F8">
        <v>1.3594306299437542E-4</v>
      </c>
      <c r="G8">
        <v>5.6886539249147204E-3</v>
      </c>
      <c r="H8">
        <v>1.3498111114114544E-4</v>
      </c>
      <c r="I8">
        <v>2.8878364329444379E-4</v>
      </c>
      <c r="J8" s="92">
        <v>25980</v>
      </c>
      <c r="K8" s="92">
        <v>36781</v>
      </c>
      <c r="L8" s="92">
        <v>879</v>
      </c>
      <c r="M8" s="92">
        <v>37043</v>
      </c>
      <c r="N8" s="92">
        <v>17314</v>
      </c>
      <c r="O8" s="60" t="s">
        <v>372</v>
      </c>
      <c r="P8" s="92">
        <v>3</v>
      </c>
    </row>
    <row r="9" spans="1:16" x14ac:dyDescent="0.45">
      <c r="A9">
        <f t="shared" ref="A9:A29" ca="1" si="0">LEN(B9)</f>
        <v>1</v>
      </c>
      <c r="B9" t="s">
        <v>16</v>
      </c>
      <c r="C9" s="92">
        <v>2</v>
      </c>
      <c r="D9">
        <v>1</v>
      </c>
      <c r="E9">
        <v>2.2163445769271222E-4</v>
      </c>
      <c r="F9">
        <v>1.5851744285557272E-4</v>
      </c>
      <c r="G9">
        <v>3.5579524893347759E-3</v>
      </c>
      <c r="H9">
        <v>1.5315777559970763E-4</v>
      </c>
      <c r="I9">
        <v>2.8235825615541E-4</v>
      </c>
      <c r="J9" s="92">
        <v>22561</v>
      </c>
      <c r="K9" s="92">
        <v>31543</v>
      </c>
      <c r="L9" s="92">
        <v>1406</v>
      </c>
      <c r="M9" s="92">
        <v>32647</v>
      </c>
      <c r="N9" s="92">
        <v>17708</v>
      </c>
      <c r="O9" s="61" t="s">
        <v>373</v>
      </c>
      <c r="P9" s="92">
        <v>6</v>
      </c>
    </row>
    <row r="10" spans="1:16" x14ac:dyDescent="0.45">
      <c r="A10">
        <f t="shared" ca="1" si="0"/>
        <v>1</v>
      </c>
      <c r="B10" t="s">
        <v>16</v>
      </c>
      <c r="C10" s="92">
        <v>4</v>
      </c>
      <c r="D10">
        <v>1</v>
      </c>
      <c r="E10">
        <v>2.2581422119850907E-4</v>
      </c>
      <c r="F10">
        <v>1.6039967920949692E-4</v>
      </c>
      <c r="G10">
        <v>3.5415121813022095E-3</v>
      </c>
      <c r="H10">
        <v>1.5443443802734509E-4</v>
      </c>
      <c r="I10">
        <v>3.2488628979857048E-4</v>
      </c>
      <c r="J10" s="92">
        <v>22143</v>
      </c>
      <c r="K10" s="92">
        <v>31173</v>
      </c>
      <c r="L10" s="92">
        <v>1412</v>
      </c>
      <c r="M10" s="92">
        <v>32377</v>
      </c>
      <c r="N10" s="92">
        <v>15390</v>
      </c>
      <c r="O10" s="61" t="s">
        <v>374</v>
      </c>
      <c r="P10" s="92">
        <v>12</v>
      </c>
    </row>
    <row r="11" spans="1:16" x14ac:dyDescent="0.45">
      <c r="A11">
        <f t="shared" ca="1" si="0"/>
        <v>1</v>
      </c>
      <c r="B11" t="s">
        <v>16</v>
      </c>
      <c r="C11" s="92">
        <v>8</v>
      </c>
      <c r="D11">
        <v>1</v>
      </c>
      <c r="E11">
        <v>2.3537419855973688E-4</v>
      </c>
      <c r="F11">
        <v>1.6645105695937929E-4</v>
      </c>
      <c r="G11">
        <v>3.5806365067961093E-3</v>
      </c>
      <c r="H11">
        <v>1.6080273355856481E-4</v>
      </c>
      <c r="I11">
        <v>2.8963679545849504E-4</v>
      </c>
      <c r="J11" s="92">
        <v>21243</v>
      </c>
      <c r="K11" s="92">
        <v>30039</v>
      </c>
      <c r="L11" s="92">
        <v>1397</v>
      </c>
      <c r="M11" s="92">
        <v>31095</v>
      </c>
      <c r="N11" s="92">
        <v>17263</v>
      </c>
      <c r="O11" s="61" t="s">
        <v>375</v>
      </c>
      <c r="P11" s="92">
        <v>24</v>
      </c>
    </row>
    <row r="12" spans="1:16" x14ac:dyDescent="0.45">
      <c r="A12">
        <f t="shared" ca="1" si="0"/>
        <v>1</v>
      </c>
      <c r="B12" t="s">
        <v>16</v>
      </c>
      <c r="C12" s="92">
        <v>16</v>
      </c>
      <c r="D12">
        <v>1</v>
      </c>
      <c r="E12">
        <v>2.5108427739300624E-4</v>
      </c>
      <c r="F12">
        <v>1.7839906522019869E-4</v>
      </c>
      <c r="G12">
        <v>3.5377359971734386E-3</v>
      </c>
      <c r="H12">
        <v>1.7035489421157089E-4</v>
      </c>
      <c r="I12">
        <v>2.9238056254020232E-4</v>
      </c>
      <c r="J12" s="92">
        <v>19914</v>
      </c>
      <c r="K12" s="92">
        <v>28028</v>
      </c>
      <c r="L12" s="92">
        <v>1414</v>
      </c>
      <c r="M12" s="92">
        <v>29351</v>
      </c>
      <c r="N12" s="92">
        <v>17101</v>
      </c>
      <c r="O12" s="61" t="s">
        <v>376</v>
      </c>
      <c r="P12" s="92">
        <v>48</v>
      </c>
    </row>
    <row r="13" spans="1:16" x14ac:dyDescent="0.45">
      <c r="A13">
        <f t="shared" ca="1" si="0"/>
        <v>1</v>
      </c>
      <c r="B13" t="s">
        <v>16</v>
      </c>
      <c r="C13" s="92">
        <v>32</v>
      </c>
      <c r="D13">
        <v>1</v>
      </c>
      <c r="E13">
        <v>2.7578343720706502E-4</v>
      </c>
      <c r="F13">
        <v>1.9946322004169034E-4</v>
      </c>
      <c r="G13">
        <v>3.7133812175206486E-3</v>
      </c>
      <c r="H13">
        <v>1.9406681156594071E-4</v>
      </c>
      <c r="I13">
        <v>2.9631385563588954E-4</v>
      </c>
      <c r="J13" s="92">
        <v>18131</v>
      </c>
      <c r="K13" s="92">
        <v>25068</v>
      </c>
      <c r="L13" s="92">
        <v>1347</v>
      </c>
      <c r="M13" s="92">
        <v>25765</v>
      </c>
      <c r="N13" s="92">
        <v>16874</v>
      </c>
      <c r="O13" s="61" t="s">
        <v>377</v>
      </c>
      <c r="P13" s="92">
        <v>96</v>
      </c>
    </row>
    <row r="14" spans="1:16" x14ac:dyDescent="0.45">
      <c r="A14">
        <f t="shared" ca="1" si="0"/>
        <v>1</v>
      </c>
      <c r="B14" t="s">
        <v>16</v>
      </c>
      <c r="C14" s="92">
        <v>64</v>
      </c>
      <c r="D14">
        <v>1</v>
      </c>
      <c r="E14">
        <v>3.3995580636351602E-4</v>
      </c>
      <c r="F14">
        <v>2.4900038842651831E-4</v>
      </c>
      <c r="G14">
        <v>3.7865520817562366E-3</v>
      </c>
      <c r="H14">
        <v>2.3913017694878095E-4</v>
      </c>
      <c r="I14">
        <v>3.0244374546334384E-4</v>
      </c>
      <c r="J14" s="92">
        <v>14708</v>
      </c>
      <c r="K14" s="92">
        <v>20081</v>
      </c>
      <c r="L14" s="92">
        <v>1321</v>
      </c>
      <c r="M14" s="92">
        <v>20910</v>
      </c>
      <c r="N14" s="92">
        <v>16532</v>
      </c>
      <c r="O14" s="61" t="s">
        <v>378</v>
      </c>
      <c r="P14" s="92">
        <v>192</v>
      </c>
    </row>
    <row r="15" spans="1:16" x14ac:dyDescent="0.45">
      <c r="A15">
        <f t="shared" ca="1" si="0"/>
        <v>1</v>
      </c>
      <c r="B15" t="s">
        <v>16</v>
      </c>
      <c r="C15" s="92">
        <v>128</v>
      </c>
      <c r="D15">
        <v>1</v>
      </c>
      <c r="E15">
        <v>4.6883507735581448E-4</v>
      </c>
      <c r="F15">
        <v>3.3811491073908341E-4</v>
      </c>
      <c r="G15">
        <v>5.7305776632328512E-3</v>
      </c>
      <c r="H15">
        <v>3.7985228653958272E-4</v>
      </c>
      <c r="I15">
        <v>3.0669201987364289E-4</v>
      </c>
      <c r="J15" s="92">
        <v>10665</v>
      </c>
      <c r="K15" s="92">
        <v>14788</v>
      </c>
      <c r="L15" s="92">
        <v>873</v>
      </c>
      <c r="M15" s="92">
        <v>13164</v>
      </c>
      <c r="N15" s="92">
        <v>16303</v>
      </c>
      <c r="O15" s="61" t="s">
        <v>379</v>
      </c>
      <c r="P15" s="92">
        <v>384</v>
      </c>
    </row>
    <row r="16" spans="1:16" x14ac:dyDescent="0.45">
      <c r="A16">
        <f t="shared" ca="1" si="0"/>
        <v>1</v>
      </c>
      <c r="B16" t="s">
        <v>16</v>
      </c>
      <c r="C16" s="92">
        <v>256</v>
      </c>
      <c r="D16">
        <v>1</v>
      </c>
      <c r="E16">
        <v>6.7968623079922542E-4</v>
      </c>
      <c r="F16">
        <v>5.1946261167765367E-4</v>
      </c>
      <c r="G16">
        <v>5.2972575211828431E-3</v>
      </c>
      <c r="H16">
        <v>4.9122999312367274E-4</v>
      </c>
      <c r="I16">
        <v>2.8933510792199528E-4</v>
      </c>
      <c r="J16" s="92">
        <v>7357</v>
      </c>
      <c r="K16" s="92">
        <v>9626</v>
      </c>
      <c r="L16" s="92">
        <v>944</v>
      </c>
      <c r="M16" s="92">
        <v>10179</v>
      </c>
      <c r="N16" s="92">
        <v>17281</v>
      </c>
      <c r="O16" s="61" t="s">
        <v>380</v>
      </c>
      <c r="P16" s="92">
        <v>768</v>
      </c>
    </row>
    <row r="17" spans="1:16" x14ac:dyDescent="0.45">
      <c r="A17">
        <f t="shared" ca="1" si="0"/>
        <v>1</v>
      </c>
      <c r="B17" t="s">
        <v>16</v>
      </c>
      <c r="C17" s="92">
        <v>512</v>
      </c>
      <c r="D17">
        <v>1</v>
      </c>
      <c r="E17">
        <v>1.1109463452577285E-3</v>
      </c>
      <c r="F17">
        <v>8.6570763504221712E-4</v>
      </c>
      <c r="G17">
        <v>6.5245761408111152E-3</v>
      </c>
      <c r="H17">
        <v>8.4031443454672553E-4</v>
      </c>
      <c r="I17">
        <v>3.1281281281281281E-4</v>
      </c>
      <c r="J17" s="92">
        <v>4501</v>
      </c>
      <c r="K17" s="92">
        <v>5776</v>
      </c>
      <c r="L17" s="92">
        <v>767</v>
      </c>
      <c r="M17" s="92">
        <v>5951</v>
      </c>
      <c r="N17" s="92">
        <v>15984</v>
      </c>
      <c r="O17" s="61" t="s">
        <v>381</v>
      </c>
      <c r="P17" s="92">
        <v>1536</v>
      </c>
    </row>
    <row r="18" spans="1:16" x14ac:dyDescent="0.45">
      <c r="A18">
        <f t="shared" ca="1" si="0"/>
        <v>1</v>
      </c>
      <c r="B18" t="s">
        <v>16</v>
      </c>
      <c r="C18" s="92">
        <v>1024</v>
      </c>
      <c r="D18">
        <v>1</v>
      </c>
      <c r="E18">
        <v>2.0510524200148335E-3</v>
      </c>
      <c r="F18">
        <v>1.5616634603354035E-3</v>
      </c>
      <c r="G18">
        <v>9.6753280463989198E-3</v>
      </c>
      <c r="H18">
        <v>1.6432132763716794E-3</v>
      </c>
      <c r="I18">
        <v>3.6791758646063282E-4</v>
      </c>
      <c r="J18" s="92">
        <v>2438</v>
      </c>
      <c r="K18" s="92">
        <v>3202</v>
      </c>
      <c r="L18" s="92">
        <v>517</v>
      </c>
      <c r="M18" s="92">
        <v>3043</v>
      </c>
      <c r="N18" s="92">
        <v>13590</v>
      </c>
      <c r="O18" s="61" t="s">
        <v>382</v>
      </c>
      <c r="P18" s="92">
        <v>3072</v>
      </c>
    </row>
    <row r="19" spans="1:16" x14ac:dyDescent="0.45">
      <c r="A19">
        <f t="shared" ca="1" si="0"/>
        <v>1</v>
      </c>
      <c r="B19" t="s">
        <v>16</v>
      </c>
      <c r="C19" s="92">
        <v>2048</v>
      </c>
      <c r="D19">
        <v>1</v>
      </c>
      <c r="E19">
        <v>3.9374697637789167E-3</v>
      </c>
      <c r="F19">
        <v>3.1192637554592673E-3</v>
      </c>
      <c r="G19">
        <v>1.5257307317103657E-2</v>
      </c>
      <c r="H19">
        <v>2.8477951025060334E-3</v>
      </c>
      <c r="I19">
        <v>5.0926869016092895E-4</v>
      </c>
      <c r="J19" s="92">
        <v>1270</v>
      </c>
      <c r="K19" s="92">
        <v>1603</v>
      </c>
      <c r="L19" s="92">
        <v>328</v>
      </c>
      <c r="M19" s="92">
        <v>1756</v>
      </c>
      <c r="N19" s="92">
        <v>9818</v>
      </c>
      <c r="O19" s="61" t="s">
        <v>383</v>
      </c>
      <c r="P19" s="92">
        <v>6144</v>
      </c>
    </row>
    <row r="20" spans="1:16" x14ac:dyDescent="0.45">
      <c r="A20">
        <f t="shared" ca="1" si="0"/>
        <v>1</v>
      </c>
      <c r="B20" t="s">
        <v>16</v>
      </c>
      <c r="C20" s="92">
        <v>4096</v>
      </c>
      <c r="D20">
        <v>1</v>
      </c>
      <c r="E20">
        <v>7.4854174887960543E-3</v>
      </c>
      <c r="F20">
        <v>5.6734104308364657E-3</v>
      </c>
      <c r="G20">
        <v>3.0219109036138489E-2</v>
      </c>
      <c r="H20">
        <v>5.5733062360776159E-3</v>
      </c>
      <c r="I20">
        <v>9.6469226316804938E-4</v>
      </c>
      <c r="J20" s="92">
        <v>669</v>
      </c>
      <c r="K20" s="92">
        <v>882</v>
      </c>
      <c r="L20" s="92">
        <v>166</v>
      </c>
      <c r="M20" s="92">
        <v>898</v>
      </c>
      <c r="N20" s="92">
        <v>5183</v>
      </c>
      <c r="O20" s="61" t="s">
        <v>384</v>
      </c>
      <c r="P20" s="92">
        <v>12288</v>
      </c>
    </row>
    <row r="21" spans="1:16" x14ac:dyDescent="0.45">
      <c r="A21">
        <f t="shared" ca="1" si="0"/>
        <v>1</v>
      </c>
      <c r="B21" t="s">
        <v>16</v>
      </c>
      <c r="C21" s="92">
        <v>8192</v>
      </c>
      <c r="D21">
        <v>1</v>
      </c>
      <c r="E21">
        <v>1.538660830768864E-2</v>
      </c>
      <c r="F21">
        <v>1.1494866206883399E-2</v>
      </c>
      <c r="G21">
        <v>4.8741033980600285E-2</v>
      </c>
      <c r="H21">
        <v>1.1111598888884246E-2</v>
      </c>
      <c r="I21">
        <v>1.5142337976983646E-3</v>
      </c>
      <c r="J21" s="92">
        <v>325</v>
      </c>
      <c r="K21" s="92">
        <v>435</v>
      </c>
      <c r="L21" s="92">
        <v>103</v>
      </c>
      <c r="M21" s="92">
        <v>450</v>
      </c>
      <c r="N21" s="92">
        <v>3302</v>
      </c>
      <c r="O21" s="61" t="s">
        <v>385</v>
      </c>
      <c r="P21" s="92">
        <v>24576</v>
      </c>
    </row>
    <row r="22" spans="1:16" x14ac:dyDescent="0.45">
      <c r="A22">
        <f t="shared" ca="1" si="0"/>
        <v>1</v>
      </c>
      <c r="B22" t="s">
        <v>16</v>
      </c>
      <c r="C22" s="92">
        <v>16384</v>
      </c>
      <c r="D22">
        <v>1</v>
      </c>
      <c r="E22">
        <v>2.9258074268936288E-2</v>
      </c>
      <c r="F22">
        <v>2.2498946636784697E-2</v>
      </c>
      <c r="G22">
        <v>9.0233687499806231E-2</v>
      </c>
      <c r="H22">
        <v>2.2499586547077049E-2</v>
      </c>
      <c r="I22">
        <v>2.7948574622694241E-3</v>
      </c>
      <c r="J22" s="92">
        <v>171</v>
      </c>
      <c r="K22" s="92">
        <v>223</v>
      </c>
      <c r="L22" s="92">
        <v>56</v>
      </c>
      <c r="M22" s="92">
        <v>223</v>
      </c>
      <c r="N22" s="92">
        <v>1789</v>
      </c>
      <c r="O22" s="61" t="s">
        <v>386</v>
      </c>
      <c r="P22" s="92">
        <v>49152</v>
      </c>
    </row>
    <row r="23" spans="1:16" x14ac:dyDescent="0.45">
      <c r="A23">
        <f t="shared" ca="1" si="0"/>
        <v>1</v>
      </c>
      <c r="B23" t="s">
        <v>16</v>
      </c>
      <c r="C23" s="92">
        <v>32768</v>
      </c>
      <c r="D23">
        <v>1</v>
      </c>
      <c r="E23">
        <v>5.7551893103538594E-2</v>
      </c>
      <c r="F23">
        <v>4.6098335779730208E-2</v>
      </c>
      <c r="G23">
        <v>0.17765420000018664</v>
      </c>
      <c r="H23">
        <v>4.7695639047638648E-2</v>
      </c>
      <c r="I23">
        <v>4.3449176072452916E-3</v>
      </c>
      <c r="J23" s="92">
        <v>87</v>
      </c>
      <c r="K23" s="92">
        <v>109</v>
      </c>
      <c r="L23" s="92">
        <v>29</v>
      </c>
      <c r="M23" s="92">
        <v>105</v>
      </c>
      <c r="N23" s="92">
        <v>1151</v>
      </c>
      <c r="O23" s="61" t="s">
        <v>387</v>
      </c>
      <c r="P23" s="92">
        <v>98304</v>
      </c>
    </row>
    <row r="24" spans="1:16" x14ac:dyDescent="0.45">
      <c r="A24">
        <f t="shared" ca="1" si="0"/>
        <v>1</v>
      </c>
      <c r="B24" t="s">
        <v>16</v>
      </c>
      <c r="C24" s="92">
        <v>65536</v>
      </c>
      <c r="D24">
        <v>1</v>
      </c>
      <c r="E24">
        <v>0.11524348409081787</v>
      </c>
      <c r="F24">
        <v>9.2389696363666604E-2</v>
      </c>
      <c r="G24">
        <v>0.34779826666635927</v>
      </c>
      <c r="H24">
        <v>9.484456415109134E-2</v>
      </c>
      <c r="I24">
        <v>7.7838256236739331E-3</v>
      </c>
      <c r="J24" s="92">
        <v>44</v>
      </c>
      <c r="K24" s="92">
        <v>55</v>
      </c>
      <c r="L24" s="92">
        <v>15</v>
      </c>
      <c r="M24" s="92">
        <v>53</v>
      </c>
      <c r="N24" s="92">
        <v>643</v>
      </c>
      <c r="O24" s="61" t="s">
        <v>388</v>
      </c>
      <c r="P24" s="92">
        <v>196608</v>
      </c>
    </row>
    <row r="25" spans="1:16" x14ac:dyDescent="0.45">
      <c r="A25">
        <f t="shared" ca="1" si="0"/>
        <v>1</v>
      </c>
      <c r="B25" t="s">
        <v>16</v>
      </c>
      <c r="C25" s="92">
        <v>131072</v>
      </c>
      <c r="D25">
        <v>1</v>
      </c>
      <c r="E25">
        <v>0.23830430000022965</v>
      </c>
      <c r="F25">
        <v>0.18251693571385527</v>
      </c>
      <c r="G25">
        <v>0.6672424125008547</v>
      </c>
      <c r="H25">
        <v>0.18952305185181709</v>
      </c>
      <c r="I25">
        <v>1.6587458034553151E-2</v>
      </c>
      <c r="J25" s="92">
        <v>22</v>
      </c>
      <c r="K25" s="92">
        <v>28</v>
      </c>
      <c r="L25" s="92">
        <v>8</v>
      </c>
      <c r="M25" s="92">
        <v>27</v>
      </c>
      <c r="N25" s="92">
        <v>303</v>
      </c>
      <c r="O25" s="61" t="s">
        <v>389</v>
      </c>
      <c r="P25" s="92">
        <v>393216</v>
      </c>
    </row>
    <row r="26" spans="1:16" x14ac:dyDescent="0.45">
      <c r="A26">
        <f t="shared" ca="1" si="0"/>
        <v>1</v>
      </c>
      <c r="B26" t="s">
        <v>16</v>
      </c>
      <c r="C26" s="92">
        <v>262144</v>
      </c>
      <c r="D26">
        <v>1</v>
      </c>
      <c r="E26">
        <v>0.46397152727215807</v>
      </c>
      <c r="F26">
        <v>0.35819367142851533</v>
      </c>
      <c r="G26">
        <v>1.3181699249980738</v>
      </c>
      <c r="H26">
        <v>0.52197440000018103</v>
      </c>
      <c r="I26">
        <v>3.0932098259160549E-2</v>
      </c>
      <c r="J26" s="92">
        <v>11</v>
      </c>
      <c r="K26" s="92">
        <v>14</v>
      </c>
      <c r="L26" s="92">
        <v>4</v>
      </c>
      <c r="M26" s="92">
        <v>10</v>
      </c>
      <c r="N26" s="92">
        <v>162</v>
      </c>
      <c r="O26" s="61" t="s">
        <v>390</v>
      </c>
      <c r="P26" s="92">
        <v>786432</v>
      </c>
    </row>
    <row r="27" spans="1:16" x14ac:dyDescent="0.45">
      <c r="A27">
        <f t="shared" ca="1" si="0"/>
        <v>1</v>
      </c>
      <c r="B27" t="s">
        <v>16</v>
      </c>
      <c r="C27" s="92">
        <v>524288</v>
      </c>
      <c r="D27">
        <v>1</v>
      </c>
      <c r="E27">
        <v>0.93845911666721804</v>
      </c>
      <c r="F27">
        <v>0.71529038571627879</v>
      </c>
      <c r="G27">
        <v>2.5906562000018312</v>
      </c>
      <c r="H27">
        <v>1.4370780999997805</v>
      </c>
      <c r="I27">
        <v>6.2234569478918006E-2</v>
      </c>
      <c r="J27" s="92">
        <v>6</v>
      </c>
      <c r="K27" s="92">
        <v>7</v>
      </c>
      <c r="L27" s="92">
        <v>2</v>
      </c>
      <c r="M27" s="92">
        <v>4</v>
      </c>
      <c r="N27" s="92">
        <v>81</v>
      </c>
      <c r="O27" s="61" t="s">
        <v>391</v>
      </c>
      <c r="P27" s="92">
        <v>1572864</v>
      </c>
    </row>
    <row r="28" spans="1:16" x14ac:dyDescent="0.45">
      <c r="A28">
        <f t="shared" ca="1" si="0"/>
        <v>1</v>
      </c>
      <c r="B28" t="s">
        <v>16</v>
      </c>
      <c r="C28" s="92">
        <v>1048576</v>
      </c>
      <c r="D28">
        <v>1</v>
      </c>
      <c r="E28">
        <v>1.8035423333349172</v>
      </c>
      <c r="F28">
        <v>1.4780514750018483</v>
      </c>
      <c r="G28">
        <v>5.2210930000001099</v>
      </c>
      <c r="H28">
        <v>4.2609138000043458</v>
      </c>
      <c r="I28">
        <v>0.13415789604187012</v>
      </c>
      <c r="J28" s="92">
        <v>3</v>
      </c>
      <c r="K28" s="92">
        <v>4</v>
      </c>
      <c r="L28" s="92">
        <v>1</v>
      </c>
      <c r="M28" s="92">
        <v>2</v>
      </c>
      <c r="N28" s="92">
        <v>38</v>
      </c>
      <c r="O28" s="61" t="s">
        <v>392</v>
      </c>
      <c r="P28" s="92">
        <v>3145728</v>
      </c>
    </row>
    <row r="29" spans="1:16" x14ac:dyDescent="0.45">
      <c r="A29">
        <f t="shared" ca="1" si="0"/>
        <v>1</v>
      </c>
      <c r="B29" t="s">
        <v>16</v>
      </c>
      <c r="C29" s="92">
        <v>2097152</v>
      </c>
      <c r="D29">
        <v>1</v>
      </c>
      <c r="E29">
        <v>3.6462057500029914</v>
      </c>
      <c r="F29">
        <v>2.9306522500046412</v>
      </c>
      <c r="G29">
        <v>9.9557077000063146</v>
      </c>
      <c r="H29">
        <v>14.966843700007303</v>
      </c>
      <c r="I29">
        <v>0.27861110369364422</v>
      </c>
      <c r="J29" s="92">
        <v>2</v>
      </c>
      <c r="K29" s="92">
        <v>2</v>
      </c>
      <c r="L29" s="92">
        <v>1</v>
      </c>
      <c r="M29" s="92">
        <v>1</v>
      </c>
      <c r="N29" s="92">
        <v>18</v>
      </c>
      <c r="O29" s="61" t="s">
        <v>393</v>
      </c>
      <c r="P29" s="92">
        <v>6291456</v>
      </c>
    </row>
    <row r="30" spans="1:16" x14ac:dyDescent="0.45">
      <c r="J30" s="92"/>
      <c r="K30" s="92"/>
      <c r="L30" s="92"/>
      <c r="M30" s="92"/>
      <c r="N30" s="92"/>
    </row>
    <row r="31" spans="1:16" x14ac:dyDescent="0.45">
      <c r="P31">
        <f ca="1">P29/1000000/E29</f>
        <v>1.7254802475134154</v>
      </c>
    </row>
    <row r="32" spans="1:16" x14ac:dyDescent="0.45">
      <c r="J32" s="92"/>
      <c r="K32" s="92"/>
      <c r="L32" s="92"/>
      <c r="M32" s="92"/>
      <c r="N32" s="92"/>
      <c r="O32" s="14" t="s">
        <v>527</v>
      </c>
      <c r="P32" s="92">
        <f ca="1">C29*D29/E29</f>
        <v>575160.08250447176</v>
      </c>
    </row>
    <row r="33" spans="1:16" x14ac:dyDescent="0.45">
      <c r="J33" s="92"/>
      <c r="K33" s="92"/>
      <c r="L33" s="92"/>
      <c r="M33" s="92"/>
      <c r="N33" s="92"/>
      <c r="O33" t="s">
        <v>533</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9" t="str">
        <f ca="1"/>
        <v>NCalls
CSV.jl
v0.8.5+</v>
      </c>
      <c r="O34" s="12" t="s">
        <v>14</v>
      </c>
      <c r="P34" s="12" t="s">
        <v>15</v>
      </c>
    </row>
    <row r="35" spans="1:16" x14ac:dyDescent="0.45">
      <c r="A35">
        <f ca="1">LEN(B35)</f>
        <v>32</v>
      </c>
      <c r="B35" t="str">
        <f ca="1">REPT("x",32)</f>
        <v>xxxxxxxxxxxxxxxxxxxxxxxxxxxxxxxx</v>
      </c>
      <c r="C35" s="92">
        <v>1</v>
      </c>
      <c r="D35">
        <v>1</v>
      </c>
      <c r="E35">
        <v>1.9774036225571372E-4</v>
      </c>
      <c r="F35">
        <v>1.4551286595665665E-4</v>
      </c>
      <c r="G35">
        <v>5.6397527621292768E-3</v>
      </c>
      <c r="H35">
        <v>1.3924214263838543E-4</v>
      </c>
      <c r="I35">
        <v>3.4204405527431931E-4</v>
      </c>
      <c r="J35" s="92">
        <v>25286</v>
      </c>
      <c r="K35" s="92">
        <v>34362</v>
      </c>
      <c r="L35" s="92">
        <v>887</v>
      </c>
      <c r="M35" s="92">
        <v>35909</v>
      </c>
      <c r="N35" s="92">
        <v>14618</v>
      </c>
      <c r="O35" s="92" t="s">
        <v>394</v>
      </c>
      <c r="P35" s="92">
        <v>34</v>
      </c>
    </row>
    <row r="36" spans="1:16" x14ac:dyDescent="0.45">
      <c r="A36">
        <f t="shared" ref="A36:A55" ca="1" si="1">LEN(B36)</f>
        <v>32</v>
      </c>
      <c r="B36" t="str">
        <f t="shared" ref="B36:B55" ca="1" si="2">REPT("x",32)</f>
        <v>xxxxxxxxxxxxxxxxxxxxxxxxxxxxxxxx</v>
      </c>
      <c r="C36" s="92">
        <v>2</v>
      </c>
      <c r="D36">
        <v>1</v>
      </c>
      <c r="E36">
        <v>2.083401041666851E-4</v>
      </c>
      <c r="F36">
        <v>1.6196533428368572E-4</v>
      </c>
      <c r="G36">
        <v>6.6991269076250833E-3</v>
      </c>
      <c r="H36">
        <v>1.4045678249401903E-4</v>
      </c>
      <c r="I36">
        <v>2.94681174104227E-4</v>
      </c>
      <c r="J36" s="92">
        <v>24000</v>
      </c>
      <c r="K36" s="92">
        <v>30872</v>
      </c>
      <c r="L36" s="92">
        <v>747</v>
      </c>
      <c r="M36" s="92">
        <v>35599</v>
      </c>
      <c r="N36" s="92">
        <v>17015</v>
      </c>
      <c r="O36" s="92" t="s">
        <v>395</v>
      </c>
      <c r="P36" s="92">
        <v>68</v>
      </c>
    </row>
    <row r="37" spans="1:16" x14ac:dyDescent="0.45">
      <c r="A37">
        <f t="shared" ca="1" si="1"/>
        <v>32</v>
      </c>
      <c r="B37" t="str">
        <f t="shared" ca="1" si="2"/>
        <v>xxxxxxxxxxxxxxxxxxxxxxxxxxxxxxxx</v>
      </c>
      <c r="C37" s="92">
        <v>4</v>
      </c>
      <c r="D37">
        <v>1</v>
      </c>
      <c r="E37">
        <v>2.2246420181536804E-4</v>
      </c>
      <c r="F37">
        <v>1.5579848565123487E-4</v>
      </c>
      <c r="G37">
        <v>5.5458778270560021E-3</v>
      </c>
      <c r="H37">
        <v>1.4769216659278026E-4</v>
      </c>
      <c r="I37">
        <v>2.7922947669015922E-4</v>
      </c>
      <c r="J37" s="92">
        <v>22476</v>
      </c>
      <c r="K37" s="92">
        <v>32093</v>
      </c>
      <c r="L37" s="92">
        <v>902</v>
      </c>
      <c r="M37" s="92">
        <v>33855</v>
      </c>
      <c r="N37" s="92">
        <v>17910</v>
      </c>
      <c r="O37" s="92" t="s">
        <v>396</v>
      </c>
      <c r="P37" s="92">
        <v>136</v>
      </c>
    </row>
    <row r="38" spans="1:16" x14ac:dyDescent="0.45">
      <c r="A38">
        <f t="shared" ca="1" si="1"/>
        <v>32</v>
      </c>
      <c r="B38" t="str">
        <f t="shared" ca="1" si="2"/>
        <v>xxxxxxxxxxxxxxxxxxxxxxxxxxxxxxxx</v>
      </c>
      <c r="C38" s="92">
        <v>8</v>
      </c>
      <c r="D38">
        <v>1</v>
      </c>
      <c r="E38">
        <v>2.2748184258458725E-4</v>
      </c>
      <c r="F38">
        <v>1.6659581181535679E-4</v>
      </c>
      <c r="G38">
        <v>5.8523259649178481E-3</v>
      </c>
      <c r="H38">
        <v>1.6023105592019211E-4</v>
      </c>
      <c r="I38">
        <v>2.8538812785388126E-4</v>
      </c>
      <c r="J38" s="92">
        <v>21980</v>
      </c>
      <c r="K38" s="92">
        <v>30013</v>
      </c>
      <c r="L38" s="92">
        <v>855</v>
      </c>
      <c r="M38" s="92">
        <v>31205</v>
      </c>
      <c r="N38" s="92">
        <v>17520</v>
      </c>
      <c r="O38" s="92" t="s">
        <v>397</v>
      </c>
      <c r="P38" s="92">
        <v>272</v>
      </c>
    </row>
    <row r="39" spans="1:16" x14ac:dyDescent="0.45">
      <c r="A39">
        <f t="shared" ca="1" si="1"/>
        <v>32</v>
      </c>
      <c r="B39" t="str">
        <f t="shared" ca="1" si="2"/>
        <v>xxxxxxxxxxxxxxxxxxxxxxxxxxxxxxxx</v>
      </c>
      <c r="C39" s="92">
        <v>16</v>
      </c>
      <c r="D39">
        <v>1</v>
      </c>
      <c r="E39">
        <v>2.5908140318096846E-4</v>
      </c>
      <c r="F39">
        <v>1.9245611408328815E-4</v>
      </c>
      <c r="G39">
        <v>1.3001851688325104E-2</v>
      </c>
      <c r="H39">
        <v>2.5060848035245755E-4</v>
      </c>
      <c r="I39">
        <v>2.9453345900094249E-4</v>
      </c>
      <c r="J39" s="92">
        <v>19299</v>
      </c>
      <c r="K39" s="92">
        <v>25981</v>
      </c>
      <c r="L39" s="92">
        <v>385</v>
      </c>
      <c r="M39" s="92">
        <v>19952</v>
      </c>
      <c r="N39" s="92">
        <v>16976</v>
      </c>
      <c r="O39" s="92" t="s">
        <v>398</v>
      </c>
      <c r="P39" s="92">
        <v>544</v>
      </c>
    </row>
    <row r="40" spans="1:16" x14ac:dyDescent="0.45">
      <c r="A40">
        <f t="shared" ca="1" si="1"/>
        <v>32</v>
      </c>
      <c r="B40" t="str">
        <f t="shared" ca="1" si="2"/>
        <v>xxxxxxxxxxxxxxxxxxxxxxxxxxxxxxxx</v>
      </c>
      <c r="C40" s="92">
        <v>32</v>
      </c>
      <c r="D40">
        <v>1</v>
      </c>
      <c r="E40">
        <v>4.1733037309123574E-4</v>
      </c>
      <c r="F40">
        <v>3.3560811463846028E-4</v>
      </c>
      <c r="G40">
        <v>1.0761425321918709E-2</v>
      </c>
      <c r="H40">
        <v>2.5745928118976329E-4</v>
      </c>
      <c r="I40">
        <v>2.9301453352086266E-4</v>
      </c>
      <c r="J40" s="92">
        <v>11981</v>
      </c>
      <c r="K40" s="92">
        <v>14899</v>
      </c>
      <c r="L40" s="92">
        <v>466</v>
      </c>
      <c r="M40" s="92">
        <v>19421</v>
      </c>
      <c r="N40" s="92">
        <v>17064</v>
      </c>
      <c r="O40" s="92" t="s">
        <v>399</v>
      </c>
      <c r="P40" s="92">
        <v>1088</v>
      </c>
    </row>
    <row r="41" spans="1:16" x14ac:dyDescent="0.45">
      <c r="A41">
        <f t="shared" ca="1" si="1"/>
        <v>32</v>
      </c>
      <c r="B41" t="str">
        <f t="shared" ca="1" si="2"/>
        <v>xxxxxxxxxxxxxxxxxxxxxxxxxxxxxxxx</v>
      </c>
      <c r="C41" s="92">
        <v>64</v>
      </c>
      <c r="D41">
        <v>1</v>
      </c>
      <c r="E41">
        <v>4.268794245713005E-4</v>
      </c>
      <c r="F41">
        <v>3.4806484059657816E-4</v>
      </c>
      <c r="G41">
        <v>6.403665428950777E-3</v>
      </c>
      <c r="H41">
        <v>3.2586900417112276E-4</v>
      </c>
      <c r="I41">
        <v>2.7915805929317177E-4</v>
      </c>
      <c r="J41" s="92">
        <v>11713</v>
      </c>
      <c r="K41" s="92">
        <v>14366</v>
      </c>
      <c r="L41" s="92">
        <v>781</v>
      </c>
      <c r="M41" s="92">
        <v>15344</v>
      </c>
      <c r="N41" s="92">
        <v>17911</v>
      </c>
      <c r="O41" s="92" t="s">
        <v>400</v>
      </c>
      <c r="P41" s="92">
        <v>2176</v>
      </c>
    </row>
    <row r="42" spans="1:16" x14ac:dyDescent="0.45">
      <c r="A42">
        <f t="shared" ca="1" si="1"/>
        <v>32</v>
      </c>
      <c r="B42" t="str">
        <f t="shared" ca="1" si="2"/>
        <v>xxxxxxxxxxxxxxxxxxxxxxxxxxxxxxxx</v>
      </c>
      <c r="C42" s="92">
        <v>128</v>
      </c>
      <c r="D42">
        <v>1</v>
      </c>
      <c r="E42">
        <v>6.2912497483513178E-4</v>
      </c>
      <c r="F42">
        <v>5.344991020846217E-4</v>
      </c>
      <c r="G42">
        <v>8.9028714032186995E-3</v>
      </c>
      <c r="H42">
        <v>5.5422216803478579E-4</v>
      </c>
      <c r="I42">
        <v>3.0894710825506676E-4</v>
      </c>
      <c r="J42" s="92">
        <v>7948</v>
      </c>
      <c r="K42" s="92">
        <v>9355</v>
      </c>
      <c r="L42" s="92">
        <v>563</v>
      </c>
      <c r="M42" s="92">
        <v>9022</v>
      </c>
      <c r="N42" s="92">
        <v>16184</v>
      </c>
      <c r="O42" s="92" t="s">
        <v>401</v>
      </c>
      <c r="P42" s="92">
        <v>4352</v>
      </c>
    </row>
    <row r="43" spans="1:16" x14ac:dyDescent="0.45">
      <c r="A43">
        <f t="shared" ca="1" si="1"/>
        <v>32</v>
      </c>
      <c r="B43" t="str">
        <f t="shared" ca="1" si="2"/>
        <v>xxxxxxxxxxxxxxxxxxxxxxxxxxxxxxxx</v>
      </c>
      <c r="C43" s="92">
        <v>256</v>
      </c>
      <c r="D43">
        <v>1</v>
      </c>
      <c r="E43">
        <v>1.1253898717086127E-3</v>
      </c>
      <c r="F43">
        <v>9.4687242946337347E-4</v>
      </c>
      <c r="G43">
        <v>7.4308643387698044E-3</v>
      </c>
      <c r="H43">
        <v>9.054193554233885E-4</v>
      </c>
      <c r="I43">
        <v>3.9872408293460925E-4</v>
      </c>
      <c r="J43" s="92">
        <v>4443</v>
      </c>
      <c r="K43" s="92">
        <v>5281</v>
      </c>
      <c r="L43" s="92">
        <v>673</v>
      </c>
      <c r="M43" s="92">
        <v>5523</v>
      </c>
      <c r="N43" s="92">
        <v>12540</v>
      </c>
      <c r="O43" s="92" t="s">
        <v>402</v>
      </c>
      <c r="P43" s="92">
        <v>8704</v>
      </c>
    </row>
    <row r="44" spans="1:16" x14ac:dyDescent="0.45">
      <c r="A44">
        <f t="shared" ca="1" si="1"/>
        <v>32</v>
      </c>
      <c r="B44" t="str">
        <f t="shared" ca="1" si="2"/>
        <v>xxxxxxxxxxxxxxxxxxxxxxxxxxxxxxxx</v>
      </c>
      <c r="C44" s="92">
        <v>512</v>
      </c>
      <c r="D44">
        <v>1</v>
      </c>
      <c r="E44">
        <v>2.1922624726007671E-3</v>
      </c>
      <c r="F44">
        <v>1.6656961692191553E-3</v>
      </c>
      <c r="G44">
        <v>9.0279689530731889E-3</v>
      </c>
      <c r="H44">
        <v>1.7442819672137406E-3</v>
      </c>
      <c r="I44">
        <v>4.164584374479427E-4</v>
      </c>
      <c r="J44" s="92">
        <v>2281</v>
      </c>
      <c r="K44" s="92">
        <v>3002</v>
      </c>
      <c r="L44" s="92">
        <v>554</v>
      </c>
      <c r="M44" s="92">
        <v>2867</v>
      </c>
      <c r="N44" s="92">
        <v>12006</v>
      </c>
      <c r="O44" s="92" t="s">
        <v>403</v>
      </c>
      <c r="P44" s="92">
        <v>17408</v>
      </c>
    </row>
    <row r="45" spans="1:16" x14ac:dyDescent="0.45">
      <c r="A45">
        <f t="shared" ca="1" si="1"/>
        <v>32</v>
      </c>
      <c r="B45" t="str">
        <f t="shared" ca="1" si="2"/>
        <v>xxxxxxxxxxxxxxxxxxxxxxxxxxxxxxxx</v>
      </c>
      <c r="C45" s="92">
        <v>1024</v>
      </c>
      <c r="D45">
        <v>1</v>
      </c>
      <c r="E45">
        <v>3.6609514641272461E-3</v>
      </c>
      <c r="F45">
        <v>3.2825906167990525E-3</v>
      </c>
      <c r="G45">
        <v>1.1955460381833337E-2</v>
      </c>
      <c r="H45">
        <v>3.2532713077373125E-3</v>
      </c>
      <c r="I45">
        <v>5.2537564358516337E-4</v>
      </c>
      <c r="J45" s="92">
        <v>1366</v>
      </c>
      <c r="K45" s="92">
        <v>1524</v>
      </c>
      <c r="L45" s="92">
        <v>419</v>
      </c>
      <c r="M45" s="92">
        <v>1537</v>
      </c>
      <c r="N45" s="92">
        <v>9517</v>
      </c>
      <c r="O45" s="92" t="s">
        <v>404</v>
      </c>
      <c r="P45" s="92">
        <v>34816</v>
      </c>
    </row>
    <row r="46" spans="1:16" x14ac:dyDescent="0.45">
      <c r="A46">
        <f t="shared" ca="1" si="1"/>
        <v>32</v>
      </c>
      <c r="B46" t="str">
        <f t="shared" ca="1" si="2"/>
        <v>xxxxxxxxxxxxxxxxxxxxxxxxxxxxxxxx</v>
      </c>
      <c r="C46" s="92">
        <v>2048</v>
      </c>
      <c r="D46">
        <v>1</v>
      </c>
      <c r="E46">
        <v>7.3847228613617534E-3</v>
      </c>
      <c r="F46">
        <v>6.3174310606230232E-3</v>
      </c>
      <c r="G46">
        <v>1.8526233333331119E-2</v>
      </c>
      <c r="H46">
        <v>7.4390579494775684E-3</v>
      </c>
      <c r="I46">
        <v>7.1633237822349568E-4</v>
      </c>
      <c r="J46" s="92">
        <v>678</v>
      </c>
      <c r="K46" s="92">
        <v>792</v>
      </c>
      <c r="L46" s="92">
        <v>270</v>
      </c>
      <c r="M46" s="92">
        <v>673</v>
      </c>
      <c r="N46" s="92">
        <v>6980</v>
      </c>
      <c r="O46" s="92" t="s">
        <v>405</v>
      </c>
      <c r="P46" s="92">
        <v>69632</v>
      </c>
    </row>
    <row r="47" spans="1:16" x14ac:dyDescent="0.45">
      <c r="A47">
        <f t="shared" ca="1" si="1"/>
        <v>32</v>
      </c>
      <c r="B47" t="str">
        <f t="shared" ca="1" si="2"/>
        <v>xxxxxxxxxxxxxxxxxxxxxxxxxxxxxxxx</v>
      </c>
      <c r="C47" s="92">
        <v>4096</v>
      </c>
      <c r="D47">
        <v>1</v>
      </c>
      <c r="E47">
        <v>1.5437009259237388E-2</v>
      </c>
      <c r="F47">
        <v>1.281219488489912E-2</v>
      </c>
      <c r="G47">
        <v>3.2210231410247689E-2</v>
      </c>
      <c r="H47">
        <v>1.3930596657394701E-2</v>
      </c>
      <c r="I47">
        <v>1.126887536623845E-3</v>
      </c>
      <c r="J47" s="92">
        <v>324</v>
      </c>
      <c r="K47" s="92">
        <v>391</v>
      </c>
      <c r="L47" s="92">
        <v>156</v>
      </c>
      <c r="M47" s="92">
        <v>359</v>
      </c>
      <c r="N47" s="92">
        <v>4437</v>
      </c>
      <c r="O47" s="92" t="s">
        <v>406</v>
      </c>
      <c r="P47" s="92">
        <v>139264</v>
      </c>
    </row>
    <row r="48" spans="1:16" x14ac:dyDescent="0.45">
      <c r="A48">
        <f t="shared" ca="1" si="1"/>
        <v>32</v>
      </c>
      <c r="B48" t="str">
        <f t="shared" ca="1" si="2"/>
        <v>xxxxxxxxxxxxxxxxxxxxxxxxxxxxxxxx</v>
      </c>
      <c r="C48" s="92">
        <v>8192</v>
      </c>
      <c r="D48">
        <v>1</v>
      </c>
      <c r="E48">
        <v>3.0083985029912171E-2</v>
      </c>
      <c r="F48">
        <v>2.7209686412986586E-2</v>
      </c>
      <c r="G48">
        <v>6.0608356626366308E-2</v>
      </c>
      <c r="H48">
        <v>2.8394723163820978E-2</v>
      </c>
      <c r="I48">
        <v>2.2231110466851126E-3</v>
      </c>
      <c r="J48" s="92">
        <v>167</v>
      </c>
      <c r="K48" s="92">
        <v>184</v>
      </c>
      <c r="L48" s="92">
        <v>83</v>
      </c>
      <c r="M48" s="92">
        <v>177</v>
      </c>
      <c r="N48" s="92">
        <v>2250</v>
      </c>
      <c r="O48" s="92" t="s">
        <v>407</v>
      </c>
      <c r="P48" s="92">
        <v>278528</v>
      </c>
    </row>
    <row r="49" spans="1:16" x14ac:dyDescent="0.45">
      <c r="A49">
        <f t="shared" ca="1" si="1"/>
        <v>32</v>
      </c>
      <c r="B49" t="str">
        <f t="shared" ca="1" si="2"/>
        <v>xxxxxxxxxxxxxxxxxxxxxxxxxxxxxxxx</v>
      </c>
      <c r="C49" s="92">
        <v>16384</v>
      </c>
      <c r="D49">
        <v>1</v>
      </c>
      <c r="E49">
        <v>6.1813309876554368E-2</v>
      </c>
      <c r="F49">
        <v>5.9389950588229115E-2</v>
      </c>
      <c r="G49">
        <v>0.10013271200004965</v>
      </c>
      <c r="H49">
        <v>6.0046509523783154E-2</v>
      </c>
      <c r="I49">
        <v>4.2898800115438104E-3</v>
      </c>
      <c r="J49" s="92">
        <v>81</v>
      </c>
      <c r="K49" s="92">
        <v>85</v>
      </c>
      <c r="L49" s="92">
        <v>50</v>
      </c>
      <c r="M49" s="92">
        <v>84</v>
      </c>
      <c r="N49" s="92">
        <v>1166</v>
      </c>
      <c r="O49" s="92" t="s">
        <v>408</v>
      </c>
      <c r="P49" s="92">
        <v>557056</v>
      </c>
    </row>
    <row r="50" spans="1:16" x14ac:dyDescent="0.45">
      <c r="A50">
        <f t="shared" ca="1" si="1"/>
        <v>32</v>
      </c>
      <c r="B50" t="str">
        <f t="shared" ca="1" si="2"/>
        <v>xxxxxxxxxxxxxxxxxxxxxxxxxxxxxxxx</v>
      </c>
      <c r="C50" s="92">
        <v>32768</v>
      </c>
      <c r="D50">
        <v>1</v>
      </c>
      <c r="E50">
        <v>0.12593739250005456</v>
      </c>
      <c r="F50">
        <v>0.10873392826096792</v>
      </c>
      <c r="G50">
        <v>0.20276528399961535</v>
      </c>
      <c r="H50">
        <v>0.12368014634149603</v>
      </c>
      <c r="I50">
        <v>7.6079024369955783E-3</v>
      </c>
      <c r="J50" s="92">
        <v>40</v>
      </c>
      <c r="K50" s="92">
        <v>46</v>
      </c>
      <c r="L50" s="92">
        <v>25</v>
      </c>
      <c r="M50" s="92">
        <v>41</v>
      </c>
      <c r="N50" s="92">
        <v>658</v>
      </c>
      <c r="O50" s="92" t="s">
        <v>409</v>
      </c>
      <c r="P50" s="92">
        <v>1114112</v>
      </c>
    </row>
    <row r="51" spans="1:16" x14ac:dyDescent="0.45">
      <c r="A51">
        <f t="shared" ca="1" si="1"/>
        <v>32</v>
      </c>
      <c r="B51" t="str">
        <f t="shared" ca="1" si="2"/>
        <v>xxxxxxxxxxxxxxxxxxxxxxxxxxxxxxxx</v>
      </c>
      <c r="C51" s="92">
        <v>65536</v>
      </c>
      <c r="D51">
        <v>1</v>
      </c>
      <c r="E51">
        <v>0.24893057619088463</v>
      </c>
      <c r="F51">
        <v>0.20891117916714089</v>
      </c>
      <c r="G51">
        <v>0.36599035714295625</v>
      </c>
      <c r="H51">
        <v>0.2501403299997037</v>
      </c>
      <c r="I51">
        <v>1.4204545454545454E-2</v>
      </c>
      <c r="J51" s="92">
        <v>21</v>
      </c>
      <c r="K51" s="92">
        <v>24</v>
      </c>
      <c r="L51" s="92">
        <v>14</v>
      </c>
      <c r="M51" s="92">
        <v>20</v>
      </c>
      <c r="N51" s="92">
        <v>352</v>
      </c>
      <c r="O51" s="92" t="s">
        <v>410</v>
      </c>
      <c r="P51" s="92">
        <v>2228224</v>
      </c>
    </row>
    <row r="52" spans="1:16" x14ac:dyDescent="0.45">
      <c r="A52">
        <f t="shared" ca="1" si="1"/>
        <v>32</v>
      </c>
      <c r="B52" t="str">
        <f t="shared" ca="1" si="2"/>
        <v>xxxxxxxxxxxxxxxxxxxxxxxxxxxxxxxx</v>
      </c>
      <c r="C52" s="92">
        <v>131072</v>
      </c>
      <c r="D52">
        <v>1</v>
      </c>
      <c r="E52">
        <v>0.50188946000125723</v>
      </c>
      <c r="F52">
        <v>0.42259143333285465</v>
      </c>
      <c r="G52">
        <v>0.73307485714238807</v>
      </c>
      <c r="H52">
        <v>0.50088849090918142</v>
      </c>
      <c r="I52">
        <v>2.889655239280613E-2</v>
      </c>
      <c r="J52" s="92">
        <v>10</v>
      </c>
      <c r="K52" s="92">
        <v>12</v>
      </c>
      <c r="L52" s="92">
        <v>7</v>
      </c>
      <c r="M52" s="92">
        <v>11</v>
      </c>
      <c r="N52" s="92">
        <v>174</v>
      </c>
      <c r="O52" s="92" t="s">
        <v>411</v>
      </c>
      <c r="P52" s="92">
        <v>4456448</v>
      </c>
    </row>
    <row r="53" spans="1:16" x14ac:dyDescent="0.45">
      <c r="A53">
        <f t="shared" ca="1" si="1"/>
        <v>32</v>
      </c>
      <c r="B53" t="str">
        <f t="shared" ca="1" si="2"/>
        <v>xxxxxxxxxxxxxxxxxxxxxxxxxxxxxxxx</v>
      </c>
      <c r="C53" s="92">
        <v>262144</v>
      </c>
      <c r="D53">
        <v>1</v>
      </c>
      <c r="E53">
        <v>0.94772575000145787</v>
      </c>
      <c r="F53">
        <v>0.84903001666680211</v>
      </c>
      <c r="G53">
        <v>1.5176469250000082</v>
      </c>
      <c r="H53">
        <v>1.2296502399985911</v>
      </c>
      <c r="I53">
        <v>6.137804868744641E-2</v>
      </c>
      <c r="J53" s="92">
        <v>6</v>
      </c>
      <c r="K53" s="92">
        <v>6</v>
      </c>
      <c r="L53" s="92">
        <v>4</v>
      </c>
      <c r="M53" s="92">
        <v>5</v>
      </c>
      <c r="N53" s="92">
        <v>82</v>
      </c>
      <c r="O53" s="92" t="s">
        <v>412</v>
      </c>
      <c r="P53" s="92">
        <v>8912896</v>
      </c>
    </row>
    <row r="54" spans="1:16" x14ac:dyDescent="0.45">
      <c r="A54">
        <f t="shared" ca="1" si="1"/>
        <v>32</v>
      </c>
      <c r="B54" t="str">
        <f t="shared" ca="1" si="2"/>
        <v>xxxxxxxxxxxxxxxxxxxxxxxxxxxxxxxx</v>
      </c>
      <c r="C54" s="92">
        <v>524288</v>
      </c>
      <c r="D54">
        <v>1</v>
      </c>
      <c r="E54">
        <v>1.95300490000227</v>
      </c>
      <c r="F54">
        <v>1.7339026666692614</v>
      </c>
      <c r="G54">
        <v>2.9479670000000624</v>
      </c>
      <c r="H54">
        <v>2.6433009000029415</v>
      </c>
      <c r="I54">
        <v>0.11160000165303548</v>
      </c>
      <c r="J54" s="92">
        <v>3</v>
      </c>
      <c r="K54" s="92">
        <v>3</v>
      </c>
      <c r="L54" s="92">
        <v>2</v>
      </c>
      <c r="M54" s="92">
        <v>2</v>
      </c>
      <c r="N54" s="92">
        <v>45</v>
      </c>
      <c r="O54" s="92" t="s">
        <v>413</v>
      </c>
      <c r="P54" s="92">
        <v>17825792</v>
      </c>
    </row>
    <row r="55" spans="1:16" x14ac:dyDescent="0.45">
      <c r="A55">
        <f t="shared" ca="1" si="1"/>
        <v>32</v>
      </c>
      <c r="B55" t="str">
        <f t="shared" ca="1" si="2"/>
        <v>xxxxxxxxxxxxxxxxxxxxxxxxxxxxxxxx</v>
      </c>
      <c r="C55" s="92">
        <v>1048576</v>
      </c>
      <c r="D55">
        <v>1</v>
      </c>
      <c r="E55">
        <v>4.0259089499959373</v>
      </c>
      <c r="F55">
        <v>3.5771946500026388</v>
      </c>
      <c r="G55">
        <v>6.2068918999866582</v>
      </c>
      <c r="H55">
        <v>6.7599382000043988</v>
      </c>
      <c r="I55">
        <v>0.24123809451148623</v>
      </c>
      <c r="J55" s="92">
        <v>2</v>
      </c>
      <c r="K55" s="92">
        <v>2</v>
      </c>
      <c r="L55" s="92">
        <v>1</v>
      </c>
      <c r="M55" s="92">
        <v>1</v>
      </c>
      <c r="N55" s="92">
        <v>21</v>
      </c>
      <c r="O55" s="92" t="s">
        <v>414</v>
      </c>
      <c r="P55" s="92">
        <v>35651584</v>
      </c>
    </row>
    <row r="56" spans="1:16" x14ac:dyDescent="0.45">
      <c r="C56" s="92"/>
      <c r="J56" s="92"/>
      <c r="K56" s="92"/>
      <c r="L56" s="92"/>
      <c r="M56" s="92"/>
      <c r="N56" s="92"/>
    </row>
    <row r="57" spans="1:16" x14ac:dyDescent="0.45">
      <c r="J57" s="92"/>
      <c r="K57" s="92"/>
      <c r="L57" s="92"/>
      <c r="M57" s="92"/>
      <c r="N57" s="92"/>
      <c r="P57">
        <f ca="1">P55/1000000/E55</f>
        <v>8.8555365863492703</v>
      </c>
    </row>
    <row r="58" spans="1:16" x14ac:dyDescent="0.45">
      <c r="J58" s="92"/>
      <c r="K58" s="92"/>
      <c r="L58" s="92"/>
      <c r="M58" s="92"/>
      <c r="N58" s="92"/>
      <c r="P58" s="92">
        <f ca="1">C55*D55/E55</f>
        <v>260456.95842203737</v>
      </c>
    </row>
    <row r="59" spans="1:16" x14ac:dyDescent="0.45">
      <c r="J59" s="92"/>
      <c r="K59" s="92"/>
      <c r="L59" s="92"/>
      <c r="M59" s="92"/>
      <c r="N59" s="92"/>
      <c r="O59" s="14" t="s">
        <v>526</v>
      </c>
    </row>
    <row r="60" spans="1:16" x14ac:dyDescent="0.45">
      <c r="J60" s="92"/>
      <c r="K60" s="92"/>
      <c r="L60" s="92"/>
      <c r="M60" s="92"/>
      <c r="N60" s="92"/>
      <c r="O60" t="s">
        <v>534</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9" t="str">
        <f ca="1"/>
        <v>NCalls
CSV.jl
v0.8.5+</v>
      </c>
      <c r="O61" s="12" t="s">
        <v>14</v>
      </c>
      <c r="P61" s="12" t="s">
        <v>15</v>
      </c>
    </row>
    <row r="62" spans="1:16" x14ac:dyDescent="0.45">
      <c r="A62">
        <f ca="1">LEN(B62)</f>
        <v>20</v>
      </c>
      <c r="B62" t="str">
        <f ca="1">"""xxxxxxxx"&amp;CHAR(13)&amp;CHAR(10)&amp;"yyyyyyyy"""</f>
        <v>"xxxxxxxx_x000D_
yyyyyyyy"</v>
      </c>
      <c r="C62" s="92">
        <v>1</v>
      </c>
      <c r="D62">
        <v>1</v>
      </c>
      <c r="E62">
        <v>2.0837042423717221E-4</v>
      </c>
      <c r="F62">
        <v>1.4822228019219184E-4</v>
      </c>
      <c r="G62">
        <v>4.4025011443601459E-3</v>
      </c>
      <c r="H62">
        <v>1.4819914935267021E-4</v>
      </c>
      <c r="I62">
        <v>2.6981132692403869E-4</v>
      </c>
      <c r="J62" s="92">
        <v>23996</v>
      </c>
      <c r="K62" s="92">
        <v>33734</v>
      </c>
      <c r="L62" s="92">
        <v>1136</v>
      </c>
      <c r="M62" s="92">
        <v>33739</v>
      </c>
      <c r="N62" s="92">
        <v>18550</v>
      </c>
      <c r="O62" s="92" t="s">
        <v>415</v>
      </c>
      <c r="P62" s="92">
        <v>26</v>
      </c>
    </row>
    <row r="63" spans="1:16" x14ac:dyDescent="0.45">
      <c r="A63">
        <f t="shared" ref="A63:A82" ca="1" si="3">LEN(B63)</f>
        <v>20</v>
      </c>
      <c r="B63" t="str">
        <f t="shared" ref="B63:B82" ca="1" si="4">"""xxxxxxxx"&amp;CHAR(13)&amp;CHAR(10)&amp;"yyyyyyyy"""</f>
        <v>"xxxxxxxx_x000D_
yyyyyyyy"</v>
      </c>
      <c r="C63" s="92">
        <v>2</v>
      </c>
      <c r="D63">
        <v>1</v>
      </c>
      <c r="E63">
        <v>2.1248820279652368E-4</v>
      </c>
      <c r="F63">
        <v>1.5324809207113723E-4</v>
      </c>
      <c r="G63">
        <v>5.4252680043437125E-3</v>
      </c>
      <c r="H63">
        <v>1.4534676317537129E-4</v>
      </c>
      <c r="I63">
        <v>2.5379422364346985E-4</v>
      </c>
      <c r="J63" s="92">
        <v>23531</v>
      </c>
      <c r="K63" s="92">
        <v>32627</v>
      </c>
      <c r="L63" s="92">
        <v>922</v>
      </c>
      <c r="M63" s="92">
        <v>34401</v>
      </c>
      <c r="N63" s="92">
        <v>19701</v>
      </c>
      <c r="O63" s="92" t="s">
        <v>416</v>
      </c>
      <c r="P63" s="92">
        <v>52</v>
      </c>
    </row>
    <row r="64" spans="1:16" x14ac:dyDescent="0.45">
      <c r="A64">
        <f t="shared" ca="1" si="3"/>
        <v>20</v>
      </c>
      <c r="B64" t="str">
        <f t="shared" ca="1" si="4"/>
        <v>"xxxxxxxx_x000D_
yyyyyyyy"</v>
      </c>
      <c r="C64" s="92">
        <v>4</v>
      </c>
      <c r="D64">
        <v>1</v>
      </c>
      <c r="E64">
        <v>2.2220403964057884E-4</v>
      </c>
      <c r="F64">
        <v>1.6237238423107931E-4</v>
      </c>
      <c r="G64">
        <v>4.8656964007780228E-3</v>
      </c>
      <c r="H64">
        <v>1.5078278700862176E-4</v>
      </c>
      <c r="I64">
        <v>2.5272947836635666E-4</v>
      </c>
      <c r="J64" s="92">
        <v>22502</v>
      </c>
      <c r="K64" s="92">
        <v>30794</v>
      </c>
      <c r="L64" s="92">
        <v>1028</v>
      </c>
      <c r="M64" s="92">
        <v>33161</v>
      </c>
      <c r="N64" s="92">
        <v>19784</v>
      </c>
      <c r="O64" s="92" t="s">
        <v>417</v>
      </c>
      <c r="P64" s="92">
        <v>104</v>
      </c>
    </row>
    <row r="65" spans="1:16" x14ac:dyDescent="0.45">
      <c r="A65">
        <f t="shared" ca="1" si="3"/>
        <v>20</v>
      </c>
      <c r="B65" t="str">
        <f t="shared" ca="1" si="4"/>
        <v>"xxxxxxxx_x000D_
yyyyyyyy"</v>
      </c>
      <c r="C65" s="92">
        <v>8</v>
      </c>
      <c r="D65">
        <v>1</v>
      </c>
      <c r="E65">
        <v>2.4954844537663817E-4</v>
      </c>
      <c r="F65">
        <v>1.8305855239075591E-4</v>
      </c>
      <c r="G65">
        <v>5.1655465908992454E-3</v>
      </c>
      <c r="H65">
        <v>1.6875041511987983E-4</v>
      </c>
      <c r="I65">
        <v>2.6289228447252022E-4</v>
      </c>
      <c r="J65" s="92">
        <v>20037</v>
      </c>
      <c r="K65" s="92">
        <v>27314</v>
      </c>
      <c r="L65" s="92">
        <v>968</v>
      </c>
      <c r="M65" s="92">
        <v>29630</v>
      </c>
      <c r="N65" s="92">
        <v>19023</v>
      </c>
      <c r="O65" s="92" t="s">
        <v>418</v>
      </c>
      <c r="P65" s="92">
        <v>208</v>
      </c>
    </row>
    <row r="66" spans="1:16" x14ac:dyDescent="0.45">
      <c r="A66">
        <f t="shared" ca="1" si="3"/>
        <v>20</v>
      </c>
      <c r="B66" t="str">
        <f t="shared" ca="1" si="4"/>
        <v>"xxxxxxxx_x000D_
yyyyyyyy"</v>
      </c>
      <c r="C66" s="92">
        <v>16</v>
      </c>
      <c r="D66">
        <v>1</v>
      </c>
      <c r="E66">
        <v>2.8892395123052871E-4</v>
      </c>
      <c r="F66">
        <v>2.2415817717195172E-4</v>
      </c>
      <c r="G66">
        <v>5.5629632925421509E-3</v>
      </c>
      <c r="H66">
        <v>2.0104294157838949E-4</v>
      </c>
      <c r="I66">
        <v>2.6372698982013817E-4</v>
      </c>
      <c r="J66" s="92">
        <v>17306</v>
      </c>
      <c r="K66" s="92">
        <v>22306</v>
      </c>
      <c r="L66" s="92">
        <v>899</v>
      </c>
      <c r="M66" s="92">
        <v>24871</v>
      </c>
      <c r="N66" s="92">
        <v>18959</v>
      </c>
      <c r="O66" s="92" t="s">
        <v>419</v>
      </c>
      <c r="P66" s="92">
        <v>416</v>
      </c>
    </row>
    <row r="67" spans="1:16" x14ac:dyDescent="0.45">
      <c r="A67">
        <f t="shared" ca="1" si="3"/>
        <v>20</v>
      </c>
      <c r="B67" t="str">
        <f t="shared" ca="1" si="4"/>
        <v>"xxxxxxxx_x000D_
yyyyyyyy"</v>
      </c>
      <c r="C67" s="92">
        <v>32</v>
      </c>
      <c r="D67">
        <v>1</v>
      </c>
      <c r="E67">
        <v>3.6484120393996542E-4</v>
      </c>
      <c r="F67">
        <v>3.1211624843902367E-4</v>
      </c>
      <c r="G67">
        <v>6.3173619949550199E-3</v>
      </c>
      <c r="H67">
        <v>2.6394093644410997E-4</v>
      </c>
      <c r="I67">
        <v>2.8628685943315199E-4</v>
      </c>
      <c r="J67" s="92">
        <v>13705</v>
      </c>
      <c r="K67" s="92">
        <v>16020</v>
      </c>
      <c r="L67" s="92">
        <v>792</v>
      </c>
      <c r="M67" s="92">
        <v>18944</v>
      </c>
      <c r="N67" s="92">
        <v>17465</v>
      </c>
      <c r="O67" s="92" t="s">
        <v>420</v>
      </c>
      <c r="P67" s="92">
        <v>832</v>
      </c>
    </row>
    <row r="68" spans="1:16" x14ac:dyDescent="0.45">
      <c r="A68">
        <f t="shared" ca="1" si="3"/>
        <v>20</v>
      </c>
      <c r="B68" t="str">
        <f t="shared" ca="1" si="4"/>
        <v>"xxxxxxxx_x000D_
yyyyyyyy"</v>
      </c>
      <c r="C68" s="92">
        <v>64</v>
      </c>
      <c r="D68">
        <v>1</v>
      </c>
      <c r="E68">
        <v>5.1562584304492133E-4</v>
      </c>
      <c r="F68">
        <v>4.6245462449141615E-4</v>
      </c>
      <c r="G68">
        <v>8.0273388443031848E-3</v>
      </c>
      <c r="H68">
        <v>3.8617766450362376E-4</v>
      </c>
      <c r="I68">
        <v>2.810409757742679E-4</v>
      </c>
      <c r="J68" s="92">
        <v>9697</v>
      </c>
      <c r="K68" s="92">
        <v>10812</v>
      </c>
      <c r="L68" s="92">
        <v>623</v>
      </c>
      <c r="M68" s="92">
        <v>12948</v>
      </c>
      <c r="N68" s="92">
        <v>17791</v>
      </c>
      <c r="O68" s="92" t="s">
        <v>421</v>
      </c>
      <c r="P68" s="92">
        <v>1664</v>
      </c>
    </row>
    <row r="69" spans="1:16" x14ac:dyDescent="0.45">
      <c r="A69">
        <f t="shared" ca="1" si="3"/>
        <v>20</v>
      </c>
      <c r="B69" t="str">
        <f t="shared" ca="1" si="4"/>
        <v>"xxxxxxxx_x000D_
yyyyyyyy"</v>
      </c>
      <c r="C69" s="92">
        <v>128</v>
      </c>
      <c r="D69">
        <v>1</v>
      </c>
      <c r="E69">
        <v>8.2205012329634292E-4</v>
      </c>
      <c r="F69">
        <v>7.7714712465058765E-4</v>
      </c>
      <c r="G69">
        <v>1.0508938025231444E-2</v>
      </c>
      <c r="H69">
        <v>6.3121875789030532E-4</v>
      </c>
      <c r="I69">
        <v>2.9140925515794383E-4</v>
      </c>
      <c r="J69" s="92">
        <v>6083</v>
      </c>
      <c r="K69" s="92">
        <v>6434</v>
      </c>
      <c r="L69" s="92">
        <v>476</v>
      </c>
      <c r="M69" s="92">
        <v>7922</v>
      </c>
      <c r="N69" s="92">
        <v>17158</v>
      </c>
      <c r="O69" s="92" t="s">
        <v>422</v>
      </c>
      <c r="P69" s="92">
        <v>3328</v>
      </c>
    </row>
    <row r="70" spans="1:16" x14ac:dyDescent="0.45">
      <c r="A70">
        <f t="shared" ca="1" si="3"/>
        <v>20</v>
      </c>
      <c r="B70" t="str">
        <f t="shared" ca="1" si="4"/>
        <v>"xxxxxxxx_x000D_
yyyyyyyy"</v>
      </c>
      <c r="C70" s="92">
        <v>256</v>
      </c>
      <c r="D70">
        <v>1</v>
      </c>
      <c r="E70">
        <v>1.4565891931225805E-3</v>
      </c>
      <c r="F70">
        <v>1.4296989994275803E-3</v>
      </c>
      <c r="G70">
        <v>1.6487719078931581E-2</v>
      </c>
      <c r="H70">
        <v>1.1465271205883341E-3</v>
      </c>
      <c r="I70">
        <v>3.2575412078962801E-4</v>
      </c>
      <c r="J70" s="92">
        <v>3433</v>
      </c>
      <c r="K70" s="92">
        <v>3498</v>
      </c>
      <c r="L70" s="92">
        <v>304</v>
      </c>
      <c r="M70" s="92">
        <v>4362</v>
      </c>
      <c r="N70" s="92">
        <v>15349</v>
      </c>
      <c r="O70" s="92" t="s">
        <v>423</v>
      </c>
      <c r="P70" s="92">
        <v>6656</v>
      </c>
    </row>
    <row r="71" spans="1:16" x14ac:dyDescent="0.45">
      <c r="A71">
        <f t="shared" ca="1" si="3"/>
        <v>20</v>
      </c>
      <c r="B71" t="str">
        <f t="shared" ca="1" si="4"/>
        <v>"xxxxxxxx_x000D_
yyyyyyyy"</v>
      </c>
      <c r="C71" s="92">
        <v>512</v>
      </c>
      <c r="D71">
        <v>1</v>
      </c>
      <c r="E71">
        <v>2.716759043996549E-3</v>
      </c>
      <c r="F71">
        <v>2.7189742795025468E-3</v>
      </c>
      <c r="G71">
        <v>2.8313670621456125E-2</v>
      </c>
      <c r="H71">
        <v>2.147192700728588E-3</v>
      </c>
      <c r="I71">
        <v>4.5570543200874956E-4</v>
      </c>
      <c r="J71" s="92">
        <v>1841</v>
      </c>
      <c r="K71" s="92">
        <v>1839</v>
      </c>
      <c r="L71" s="92">
        <v>177</v>
      </c>
      <c r="M71" s="92">
        <v>2329</v>
      </c>
      <c r="N71" s="92">
        <v>10972</v>
      </c>
      <c r="O71" s="92" t="s">
        <v>424</v>
      </c>
      <c r="P71" s="92">
        <v>13312</v>
      </c>
    </row>
    <row r="72" spans="1:16" x14ac:dyDescent="0.45">
      <c r="A72">
        <f t="shared" ca="1" si="3"/>
        <v>20</v>
      </c>
      <c r="B72" t="str">
        <f t="shared" ca="1" si="4"/>
        <v>"xxxxxxxx_x000D_
yyyyyyyy"</v>
      </c>
      <c r="C72" s="92">
        <v>1024</v>
      </c>
      <c r="D72">
        <v>1</v>
      </c>
      <c r="E72">
        <v>5.318818809788706E-3</v>
      </c>
      <c r="F72">
        <v>5.5620996666645318E-3</v>
      </c>
      <c r="G72">
        <v>5.1172609183651026E-2</v>
      </c>
      <c r="H72">
        <v>4.2171869308562692E-3</v>
      </c>
      <c r="I72">
        <v>6.0790273556231007E-4</v>
      </c>
      <c r="J72" s="92">
        <v>941</v>
      </c>
      <c r="K72" s="92">
        <v>900</v>
      </c>
      <c r="L72" s="92">
        <v>98</v>
      </c>
      <c r="M72" s="92">
        <v>1186</v>
      </c>
      <c r="N72" s="92">
        <v>8225</v>
      </c>
      <c r="O72" s="92" t="s">
        <v>425</v>
      </c>
      <c r="P72" s="92">
        <v>26624</v>
      </c>
    </row>
    <row r="73" spans="1:16" x14ac:dyDescent="0.45">
      <c r="A73">
        <f t="shared" ca="1" si="3"/>
        <v>20</v>
      </c>
      <c r="B73" t="str">
        <f t="shared" ca="1" si="4"/>
        <v>"xxxxxxxx_x000D_
yyyyyyyy"</v>
      </c>
      <c r="C73" s="92">
        <v>2048</v>
      </c>
      <c r="D73">
        <v>1</v>
      </c>
      <c r="E73">
        <v>1.016776341466021E-2</v>
      </c>
      <c r="F73">
        <v>1.0295072427978107E-2</v>
      </c>
      <c r="G73">
        <v>9.8451207843027078E-2</v>
      </c>
      <c r="H73">
        <v>8.7161236933942805E-3</v>
      </c>
      <c r="I73">
        <v>7.6452599388379206E-4</v>
      </c>
      <c r="J73" s="92">
        <v>492</v>
      </c>
      <c r="K73" s="92">
        <v>486</v>
      </c>
      <c r="L73" s="92">
        <v>51</v>
      </c>
      <c r="M73" s="92">
        <v>574</v>
      </c>
      <c r="N73" s="92">
        <v>6540</v>
      </c>
      <c r="O73" s="92" t="s">
        <v>426</v>
      </c>
      <c r="P73" s="92">
        <v>53248</v>
      </c>
    </row>
    <row r="74" spans="1:16" x14ac:dyDescent="0.45">
      <c r="A74">
        <f t="shared" ca="1" si="3"/>
        <v>20</v>
      </c>
      <c r="B74" t="str">
        <f t="shared" ca="1" si="4"/>
        <v>"xxxxxxxx_x000D_
yyyyyyyy"</v>
      </c>
      <c r="C74" s="92">
        <v>4096</v>
      </c>
      <c r="D74">
        <v>1</v>
      </c>
      <c r="E74">
        <v>2.0297074193583665E-2</v>
      </c>
      <c r="F74">
        <v>2.0719876033032682E-2</v>
      </c>
      <c r="G74">
        <v>0.21879393750047407</v>
      </c>
      <c r="H74">
        <v>3.0396758181847294E-2</v>
      </c>
      <c r="I74">
        <v>1.1544321712694671E-3</v>
      </c>
      <c r="J74" s="92">
        <v>248</v>
      </c>
      <c r="K74" s="92">
        <v>242</v>
      </c>
      <c r="L74" s="92">
        <v>24</v>
      </c>
      <c r="M74" s="92">
        <v>165</v>
      </c>
      <c r="N74" s="92">
        <v>4332</v>
      </c>
      <c r="O74" s="92" t="s">
        <v>427</v>
      </c>
      <c r="P74" s="92">
        <v>106496</v>
      </c>
    </row>
    <row r="75" spans="1:16" x14ac:dyDescent="0.45">
      <c r="A75">
        <f t="shared" ca="1" si="3"/>
        <v>20</v>
      </c>
      <c r="B75" t="str">
        <f t="shared" ca="1" si="4"/>
        <v>"xxxxxxxx_x000D_
yyyyyyyy"</v>
      </c>
      <c r="C75" s="92">
        <v>8192</v>
      </c>
      <c r="D75">
        <v>1</v>
      </c>
      <c r="E75">
        <v>6.2662631249986583E-2</v>
      </c>
      <c r="F75">
        <v>5.2434297916685559E-2</v>
      </c>
      <c r="G75">
        <v>0.46140577272771305</v>
      </c>
      <c r="H75">
        <v>3.8234445801513972E-2</v>
      </c>
      <c r="I75">
        <v>2.8555111364934323E-3</v>
      </c>
      <c r="J75" s="92">
        <v>80</v>
      </c>
      <c r="K75" s="92">
        <v>96</v>
      </c>
      <c r="L75" s="92">
        <v>11</v>
      </c>
      <c r="M75" s="92">
        <v>131</v>
      </c>
      <c r="N75" s="92">
        <v>1751</v>
      </c>
      <c r="O75" s="92" t="s">
        <v>428</v>
      </c>
      <c r="P75" s="92">
        <v>212992</v>
      </c>
    </row>
    <row r="76" spans="1:16" x14ac:dyDescent="0.45">
      <c r="A76">
        <f t="shared" ca="1" si="3"/>
        <v>20</v>
      </c>
      <c r="B76" t="str">
        <f t="shared" ca="1" si="4"/>
        <v>"xxxxxxxx_x000D_
yyyyyyyy"</v>
      </c>
      <c r="C76" s="92">
        <v>16384</v>
      </c>
      <c r="D76">
        <v>1</v>
      </c>
      <c r="E76">
        <v>0.10175671999983024</v>
      </c>
      <c r="F76">
        <v>0.10184466200007591</v>
      </c>
      <c r="G76">
        <v>0.78182818571388324</v>
      </c>
      <c r="H76">
        <v>8.3798428333345026E-2</v>
      </c>
      <c r="I76">
        <v>4.6800748559222031E-3</v>
      </c>
      <c r="J76" s="92">
        <v>50</v>
      </c>
      <c r="K76" s="92">
        <v>50</v>
      </c>
      <c r="L76" s="92">
        <v>7</v>
      </c>
      <c r="M76" s="92">
        <v>60</v>
      </c>
      <c r="N76" s="92">
        <v>1069</v>
      </c>
      <c r="O76" s="92" t="s">
        <v>429</v>
      </c>
      <c r="P76" s="92">
        <v>425984</v>
      </c>
    </row>
    <row r="77" spans="1:16" x14ac:dyDescent="0.45">
      <c r="A77">
        <f t="shared" ca="1" si="3"/>
        <v>20</v>
      </c>
      <c r="B77" t="str">
        <f t="shared" ca="1" si="4"/>
        <v>"xxxxxxxx_x000D_
yyyyyyyy"</v>
      </c>
      <c r="C77" s="92">
        <v>32768</v>
      </c>
      <c r="D77">
        <v>1</v>
      </c>
      <c r="E77">
        <v>0.16359403225801689</v>
      </c>
      <c r="F77">
        <v>0.18128961428582052</v>
      </c>
      <c r="G77">
        <v>1.5461234249996778</v>
      </c>
      <c r="H77">
        <v>0.15757775625024806</v>
      </c>
      <c r="I77">
        <v>8.4619288113718313E-3</v>
      </c>
      <c r="J77" s="92">
        <v>31</v>
      </c>
      <c r="K77" s="92">
        <v>28</v>
      </c>
      <c r="L77" s="92">
        <v>4</v>
      </c>
      <c r="M77" s="92">
        <v>32</v>
      </c>
      <c r="N77" s="92">
        <v>591</v>
      </c>
      <c r="O77" s="92" t="s">
        <v>430</v>
      </c>
      <c r="P77" s="92">
        <v>851968</v>
      </c>
    </row>
    <row r="78" spans="1:16" x14ac:dyDescent="0.45">
      <c r="A78">
        <f t="shared" ca="1" si="3"/>
        <v>20</v>
      </c>
      <c r="B78" t="str">
        <f t="shared" ca="1" si="4"/>
        <v>"xxxxxxxx_x000D_
yyyyyyyy"</v>
      </c>
      <c r="C78" s="92">
        <v>65536</v>
      </c>
      <c r="D78">
        <v>1</v>
      </c>
      <c r="E78">
        <v>0.33169604999966396</v>
      </c>
      <c r="F78">
        <v>0.37821077142871218</v>
      </c>
      <c r="G78">
        <v>3.0543598500007647</v>
      </c>
      <c r="H78">
        <v>0.31542140000055952</v>
      </c>
      <c r="I78">
        <v>1.488095238095238E-2</v>
      </c>
      <c r="J78" s="92">
        <v>16</v>
      </c>
      <c r="K78" s="92">
        <v>14</v>
      </c>
      <c r="L78" s="92">
        <v>2</v>
      </c>
      <c r="M78" s="92">
        <v>16</v>
      </c>
      <c r="N78" s="92">
        <v>336</v>
      </c>
      <c r="O78" s="92" t="s">
        <v>431</v>
      </c>
      <c r="P78" s="92">
        <v>1703936</v>
      </c>
    </row>
    <row r="79" spans="1:16" x14ac:dyDescent="0.45">
      <c r="A79">
        <f t="shared" ca="1" si="3"/>
        <v>20</v>
      </c>
      <c r="B79" t="str">
        <f t="shared" ca="1" si="4"/>
        <v>"xxxxxxxx_x000D_
yyyyyyyy"</v>
      </c>
      <c r="C79" s="92">
        <v>131072</v>
      </c>
      <c r="D79">
        <v>1</v>
      </c>
      <c r="E79">
        <v>0.71999988571457962</v>
      </c>
      <c r="F79">
        <v>0.80199544285590363</v>
      </c>
      <c r="G79">
        <v>7.0190771000052337</v>
      </c>
      <c r="H79">
        <v>1.014315719998558</v>
      </c>
      <c r="I79">
        <v>3.2751633450875874E-2</v>
      </c>
      <c r="J79" s="92">
        <v>7</v>
      </c>
      <c r="K79" s="92">
        <v>7</v>
      </c>
      <c r="L79" s="92">
        <v>1</v>
      </c>
      <c r="M79" s="92">
        <v>5</v>
      </c>
      <c r="N79" s="92">
        <v>153</v>
      </c>
      <c r="O79" s="92" t="s">
        <v>432</v>
      </c>
      <c r="P79" s="92">
        <v>3407872</v>
      </c>
    </row>
    <row r="80" spans="1:16" x14ac:dyDescent="0.45">
      <c r="A80">
        <f t="shared" ca="1" si="3"/>
        <v>20</v>
      </c>
      <c r="B80" t="str">
        <f t="shared" ca="1" si="4"/>
        <v>"xxxxxxxx_x000D_
yyyyyyyy"</v>
      </c>
      <c r="C80" s="92">
        <v>262144</v>
      </c>
      <c r="D80">
        <v>1</v>
      </c>
      <c r="E80">
        <v>1.8530280333313083</v>
      </c>
      <c r="F80">
        <v>2.1459187000000384</v>
      </c>
      <c r="G80">
        <v>13.58657569999923</v>
      </c>
      <c r="H80">
        <v>2.7594499000042561</v>
      </c>
      <c r="I80">
        <v>6.1341465973272558E-2</v>
      </c>
      <c r="J80" s="92">
        <v>3</v>
      </c>
      <c r="K80" s="92">
        <v>3</v>
      </c>
      <c r="L80" s="92">
        <v>1</v>
      </c>
      <c r="M80" s="92">
        <v>2</v>
      </c>
      <c r="N80" s="92">
        <v>82</v>
      </c>
      <c r="O80" s="92" t="s">
        <v>433</v>
      </c>
      <c r="P80" s="92">
        <v>6815744</v>
      </c>
    </row>
    <row r="81" spans="1:16" x14ac:dyDescent="0.45">
      <c r="A81">
        <f t="shared" ca="1" si="3"/>
        <v>20</v>
      </c>
      <c r="B81" t="str">
        <f t="shared" ca="1" si="4"/>
        <v>"xxxxxxxx_x000D_
yyyyyyyy"</v>
      </c>
      <c r="C81" s="92">
        <v>524288</v>
      </c>
      <c r="D81">
        <v>1</v>
      </c>
      <c r="E81">
        <v>2.6306359500013059</v>
      </c>
      <c r="F81">
        <v>2.9664403499991749</v>
      </c>
      <c r="G81">
        <v>27.179190499999095</v>
      </c>
      <c r="H81">
        <v>7.1085759999987204</v>
      </c>
      <c r="I81">
        <v>0.12019047282990955</v>
      </c>
      <c r="J81" s="92">
        <v>2</v>
      </c>
      <c r="K81" s="92">
        <v>2</v>
      </c>
      <c r="L81" s="92">
        <v>1</v>
      </c>
      <c r="M81" s="92">
        <v>1</v>
      </c>
      <c r="N81" s="92">
        <v>42</v>
      </c>
      <c r="O81" s="92" t="s">
        <v>434</v>
      </c>
      <c r="P81" s="92">
        <v>13631488</v>
      </c>
    </row>
    <row r="82" spans="1:16" x14ac:dyDescent="0.45">
      <c r="A82">
        <f t="shared" ca="1" si="3"/>
        <v>20</v>
      </c>
      <c r="B82" t="str">
        <f t="shared" ca="1" si="4"/>
        <v>"xxxxxxxx_x000D_
yyyyyyyy"</v>
      </c>
      <c r="C82" s="92">
        <v>1048576</v>
      </c>
      <c r="D82">
        <v>1</v>
      </c>
      <c r="E82">
        <v>5.2614844999916386</v>
      </c>
      <c r="F82">
        <v>5.9387074000114808</v>
      </c>
      <c r="G82">
        <v>47.431599699993967</v>
      </c>
      <c r="H82">
        <v>23.792623600005754</v>
      </c>
      <c r="I82">
        <v>0.31800000369548798</v>
      </c>
      <c r="J82" s="92">
        <v>1</v>
      </c>
      <c r="K82" s="92">
        <v>1</v>
      </c>
      <c r="L82" s="92">
        <v>1</v>
      </c>
      <c r="M82" s="92">
        <v>1</v>
      </c>
      <c r="N82" s="92">
        <v>16</v>
      </c>
      <c r="O82" s="92" t="s">
        <v>435</v>
      </c>
      <c r="P82" s="92">
        <v>27262976</v>
      </c>
    </row>
    <row r="83" spans="1:16" x14ac:dyDescent="0.45">
      <c r="C83" s="92"/>
      <c r="J83" s="92"/>
      <c r="K83" s="92"/>
      <c r="L83" s="92"/>
      <c r="M83" s="92"/>
      <c r="N83" s="92"/>
    </row>
    <row r="84" spans="1:16" x14ac:dyDescent="0.45">
      <c r="J84" s="92"/>
      <c r="K84" s="92"/>
      <c r="L84" s="92"/>
      <c r="M84" s="92"/>
      <c r="N84" s="92"/>
      <c r="P84">
        <f ca="1">P82/1000000/E82</f>
        <v>5.1816129079242419</v>
      </c>
    </row>
    <row r="85" spans="1:16" x14ac:dyDescent="0.45">
      <c r="G85">
        <f ca="1">G82/E82</f>
        <v>9.0148701759112555</v>
      </c>
      <c r="J85" s="92"/>
      <c r="K85" s="92"/>
      <c r="L85" s="92"/>
      <c r="M85" s="92"/>
      <c r="N85" s="92"/>
      <c r="P85" s="92">
        <f ca="1">C82*D82/E82</f>
        <v>199292.80415093238</v>
      </c>
    </row>
    <row r="86" spans="1:16" x14ac:dyDescent="0.45">
      <c r="G86">
        <f ca="1">E82/I82</f>
        <v>16.545548549835733</v>
      </c>
      <c r="J86" s="92"/>
      <c r="K86" s="92"/>
      <c r="L86" s="92"/>
      <c r="M86" s="92"/>
      <c r="N86" s="92"/>
      <c r="O86" s="14" t="s">
        <v>529</v>
      </c>
    </row>
    <row r="87" spans="1:16" x14ac:dyDescent="0.45">
      <c r="J87" s="92"/>
      <c r="K87" s="92"/>
      <c r="L87" s="92"/>
      <c r="M87" s="92"/>
      <c r="N87" s="92"/>
      <c r="O87" t="s">
        <v>535</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9"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2">
        <v>23026</v>
      </c>
      <c r="K89" s="92">
        <v>32438</v>
      </c>
      <c r="L89" s="92">
        <v>1034</v>
      </c>
      <c r="M89" s="92">
        <v>32647</v>
      </c>
      <c r="N89" s="92">
        <v>15856</v>
      </c>
      <c r="O89" s="92" t="s">
        <v>436</v>
      </c>
      <c r="P89" s="92">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2">
        <v>20125</v>
      </c>
      <c r="K90" s="92">
        <v>28197</v>
      </c>
      <c r="L90" s="92">
        <v>935</v>
      </c>
      <c r="M90" s="92">
        <v>30337</v>
      </c>
      <c r="N90" s="92">
        <v>15919</v>
      </c>
      <c r="O90" s="92" t="s">
        <v>437</v>
      </c>
      <c r="P90" s="92">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2">
        <v>16981</v>
      </c>
      <c r="K91" s="92">
        <v>23640</v>
      </c>
      <c r="L91" s="92">
        <v>859</v>
      </c>
      <c r="M91" s="92">
        <v>25005</v>
      </c>
      <c r="N91" s="92">
        <v>15758</v>
      </c>
      <c r="O91" s="92" t="s">
        <v>438</v>
      </c>
      <c r="P91" s="92">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2">
        <v>12552</v>
      </c>
      <c r="K92" s="92">
        <v>17163</v>
      </c>
      <c r="L92" s="92">
        <v>868</v>
      </c>
      <c r="M92" s="92">
        <v>18884</v>
      </c>
      <c r="N92" s="92">
        <v>14932</v>
      </c>
      <c r="O92" s="92" t="s">
        <v>439</v>
      </c>
      <c r="P92" s="92">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2">
        <v>8250</v>
      </c>
      <c r="K93" s="92">
        <v>10875</v>
      </c>
      <c r="L93" s="92">
        <v>574</v>
      </c>
      <c r="M93" s="92">
        <v>11964</v>
      </c>
      <c r="N93" s="92">
        <v>15000</v>
      </c>
      <c r="O93" s="92" t="s">
        <v>440</v>
      </c>
      <c r="P93" s="92">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2">
        <v>5210</v>
      </c>
      <c r="K94" s="92">
        <v>6499</v>
      </c>
      <c r="L94" s="92">
        <v>744</v>
      </c>
      <c r="M94" s="92">
        <v>7630</v>
      </c>
      <c r="N94" s="92">
        <v>13895</v>
      </c>
      <c r="O94" s="92" t="s">
        <v>441</v>
      </c>
      <c r="P94" s="92">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2">
        <v>2972</v>
      </c>
      <c r="K95" s="92">
        <v>3750</v>
      </c>
      <c r="L95" s="92">
        <v>631</v>
      </c>
      <c r="M95" s="92">
        <v>4255</v>
      </c>
      <c r="N95" s="92">
        <v>10320</v>
      </c>
      <c r="O95" s="92" t="s">
        <v>442</v>
      </c>
      <c r="P95" s="92">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2">
        <v>1346</v>
      </c>
      <c r="K96" s="92">
        <v>1816</v>
      </c>
      <c r="L96" s="92">
        <v>481</v>
      </c>
      <c r="M96" s="92">
        <v>2121</v>
      </c>
      <c r="N96" s="92">
        <v>9602</v>
      </c>
      <c r="O96" s="92" t="s">
        <v>443</v>
      </c>
      <c r="P96" s="92">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2">
        <v>783</v>
      </c>
      <c r="K97" s="92">
        <v>988</v>
      </c>
      <c r="L97" s="92">
        <v>321</v>
      </c>
      <c r="M97" s="92">
        <v>1095</v>
      </c>
      <c r="N97" s="92">
        <v>6327</v>
      </c>
      <c r="O97" s="92" t="s">
        <v>444</v>
      </c>
      <c r="P97" s="92">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2">
        <v>386</v>
      </c>
      <c r="K98" s="92">
        <v>489</v>
      </c>
      <c r="L98" s="92">
        <v>193</v>
      </c>
      <c r="M98" s="92">
        <v>531</v>
      </c>
      <c r="N98" s="92">
        <v>2493</v>
      </c>
      <c r="O98" s="92" t="s">
        <v>445</v>
      </c>
      <c r="P98" s="92">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2">
        <v>152</v>
      </c>
      <c r="K99" s="92">
        <v>195</v>
      </c>
      <c r="L99" s="92">
        <v>88</v>
      </c>
      <c r="M99" s="92">
        <v>216</v>
      </c>
      <c r="N99" s="92">
        <v>2946</v>
      </c>
      <c r="O99" s="92" t="s">
        <v>446</v>
      </c>
      <c r="P99" s="92">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2">
        <v>94</v>
      </c>
      <c r="K100" s="92">
        <v>115</v>
      </c>
      <c r="L100" s="92">
        <v>55</v>
      </c>
      <c r="M100" s="92">
        <v>116</v>
      </c>
      <c r="N100" s="92">
        <v>2196</v>
      </c>
      <c r="O100" s="92" t="s">
        <v>447</v>
      </c>
      <c r="P100" s="92">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2">
        <v>45</v>
      </c>
      <c r="K101" s="92">
        <v>55</v>
      </c>
      <c r="L101" s="92">
        <v>33</v>
      </c>
      <c r="M101" s="92">
        <v>54</v>
      </c>
      <c r="N101" s="92">
        <v>1473</v>
      </c>
      <c r="O101" s="92" t="s">
        <v>448</v>
      </c>
      <c r="P101" s="92">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2">
        <v>24</v>
      </c>
      <c r="K102" s="92">
        <v>28</v>
      </c>
      <c r="L102" s="92">
        <v>16</v>
      </c>
      <c r="M102" s="92">
        <v>27</v>
      </c>
      <c r="N102" s="92">
        <v>763</v>
      </c>
      <c r="O102" s="92" t="s">
        <v>449</v>
      </c>
      <c r="P102" s="92">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2">
        <v>12</v>
      </c>
      <c r="K103" s="92">
        <v>14</v>
      </c>
      <c r="L103" s="92">
        <v>8</v>
      </c>
      <c r="M103" s="92">
        <v>14</v>
      </c>
      <c r="N103" s="92">
        <v>433</v>
      </c>
      <c r="O103" s="92" t="s">
        <v>450</v>
      </c>
      <c r="P103" s="92">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2">
        <v>6</v>
      </c>
      <c r="K104" s="92">
        <v>7</v>
      </c>
      <c r="L104" s="92">
        <v>4</v>
      </c>
      <c r="M104" s="92">
        <v>7</v>
      </c>
      <c r="N104" s="92">
        <v>188</v>
      </c>
      <c r="O104" s="92" t="s">
        <v>451</v>
      </c>
      <c r="P104" s="92">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2">
        <v>3</v>
      </c>
      <c r="K105" s="92">
        <v>4</v>
      </c>
      <c r="L105" s="92">
        <v>3</v>
      </c>
      <c r="M105" s="92">
        <v>4</v>
      </c>
      <c r="N105" s="92">
        <v>114</v>
      </c>
      <c r="O105" s="92" t="s">
        <v>452</v>
      </c>
      <c r="P105" s="92">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2">
        <v>2</v>
      </c>
      <c r="K106" s="92">
        <v>2</v>
      </c>
      <c r="L106" s="92">
        <v>1</v>
      </c>
      <c r="M106" s="92">
        <v>2</v>
      </c>
      <c r="N106" s="92">
        <v>54</v>
      </c>
      <c r="O106" s="92" t="s">
        <v>453</v>
      </c>
      <c r="P106" s="92">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2">
        <v>1</v>
      </c>
      <c r="K107" s="92">
        <v>1</v>
      </c>
      <c r="L107" s="92">
        <v>1</v>
      </c>
      <c r="M107" s="92">
        <v>1</v>
      </c>
      <c r="N107" s="92">
        <v>30</v>
      </c>
      <c r="O107" s="92" t="s">
        <v>454</v>
      </c>
      <c r="P107" s="92">
        <v>47448064</v>
      </c>
    </row>
    <row r="108" spans="1:16" x14ac:dyDescent="0.45">
      <c r="C108" s="92"/>
      <c r="J108" s="92"/>
      <c r="K108" s="92"/>
      <c r="L108" s="92"/>
      <c r="M108" s="92"/>
      <c r="N108" s="92"/>
      <c r="O108" s="92"/>
    </row>
    <row r="109" spans="1:16" x14ac:dyDescent="0.45">
      <c r="C109" s="92"/>
      <c r="J109" s="92"/>
      <c r="K109" s="92"/>
      <c r="L109" s="92"/>
      <c r="M109" s="92"/>
      <c r="N109" s="92"/>
      <c r="O109" s="92"/>
      <c r="P109">
        <f ca="1">P107/1000000/E107</f>
        <v>6.6769945481972055</v>
      </c>
    </row>
    <row r="110" spans="1:16" x14ac:dyDescent="0.45">
      <c r="J110" s="92"/>
      <c r="K110" s="92"/>
      <c r="L110" s="92"/>
      <c r="M110" s="92"/>
      <c r="N110" s="92"/>
      <c r="P110" s="92">
        <f ca="1">C107*D107/E107</f>
        <v>368894.72641973506</v>
      </c>
    </row>
    <row r="111" spans="1:16" x14ac:dyDescent="0.45">
      <c r="C111" s="15"/>
      <c r="D111" s="16"/>
      <c r="J111" s="92"/>
      <c r="K111" s="92"/>
      <c r="L111" s="92"/>
      <c r="M111" s="92"/>
      <c r="N111" s="92"/>
      <c r="O111" s="92"/>
    </row>
    <row r="112" spans="1:16" x14ac:dyDescent="0.45">
      <c r="J112" s="92"/>
      <c r="K112" s="92"/>
      <c r="L112" s="92"/>
      <c r="M112" s="92"/>
      <c r="N112" s="92"/>
    </row>
    <row r="113" spans="1:16" x14ac:dyDescent="0.45">
      <c r="J113" s="92"/>
      <c r="K113" s="92"/>
      <c r="L113" s="92"/>
      <c r="M113" s="92"/>
      <c r="N113" s="92"/>
      <c r="O113" s="14" t="s">
        <v>530</v>
      </c>
    </row>
    <row r="114" spans="1:16" x14ac:dyDescent="0.45">
      <c r="J114" s="92"/>
      <c r="K114" s="92"/>
      <c r="L114" s="92"/>
      <c r="M114" s="92"/>
      <c r="N114" s="92"/>
      <c r="O114" t="s">
        <v>536</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9"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2">
        <v>23129</v>
      </c>
      <c r="K116" s="92">
        <v>32567</v>
      </c>
      <c r="L116" s="92">
        <v>1060</v>
      </c>
      <c r="M116" s="92">
        <v>32883</v>
      </c>
      <c r="N116" s="92">
        <v>19360</v>
      </c>
      <c r="O116" s="92" t="s">
        <v>455</v>
      </c>
      <c r="P116" s="92">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2">
        <v>21136</v>
      </c>
      <c r="K117" s="92">
        <v>29209</v>
      </c>
      <c r="L117" s="92">
        <v>993</v>
      </c>
      <c r="M117" s="92">
        <v>30237</v>
      </c>
      <c r="N117" s="92">
        <v>17751</v>
      </c>
      <c r="O117" s="92" t="s">
        <v>456</v>
      </c>
      <c r="P117" s="92">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2">
        <v>18107</v>
      </c>
      <c r="K118" s="92">
        <v>24985</v>
      </c>
      <c r="L118" s="92">
        <v>945</v>
      </c>
      <c r="M118" s="92">
        <v>26307</v>
      </c>
      <c r="N118" s="92">
        <v>16402</v>
      </c>
      <c r="O118" s="92" t="s">
        <v>457</v>
      </c>
      <c r="P118" s="92">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2">
        <v>14234</v>
      </c>
      <c r="K119" s="92">
        <v>19399</v>
      </c>
      <c r="L119" s="92">
        <v>930</v>
      </c>
      <c r="M119" s="92">
        <v>20933</v>
      </c>
      <c r="N119" s="92">
        <v>14253</v>
      </c>
      <c r="O119" s="92" t="s">
        <v>458</v>
      </c>
      <c r="P119" s="92">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2">
        <v>9699</v>
      </c>
      <c r="K120" s="92">
        <v>13398</v>
      </c>
      <c r="L120" s="92">
        <v>844</v>
      </c>
      <c r="M120" s="92">
        <v>15045</v>
      </c>
      <c r="N120" s="92">
        <v>11533</v>
      </c>
      <c r="O120" s="92" t="s">
        <v>459</v>
      </c>
      <c r="P120" s="92">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2">
        <v>6515</v>
      </c>
      <c r="K121" s="92">
        <v>8299</v>
      </c>
      <c r="L121" s="92">
        <v>730</v>
      </c>
      <c r="M121" s="92">
        <v>9464</v>
      </c>
      <c r="N121" s="92">
        <v>8855</v>
      </c>
      <c r="O121" s="92" t="s">
        <v>460</v>
      </c>
      <c r="P121" s="92">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2">
        <v>3708</v>
      </c>
      <c r="K122" s="92">
        <v>4578</v>
      </c>
      <c r="L122" s="92">
        <v>469</v>
      </c>
      <c r="M122" s="92">
        <v>5436</v>
      </c>
      <c r="N122" s="92">
        <v>5471</v>
      </c>
      <c r="O122" s="92" t="s">
        <v>461</v>
      </c>
      <c r="P122" s="92">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2">
        <v>1987</v>
      </c>
      <c r="K123" s="92">
        <v>2527</v>
      </c>
      <c r="L123" s="92">
        <v>209</v>
      </c>
      <c r="M123" s="92">
        <v>2825</v>
      </c>
      <c r="N123" s="92">
        <v>3511</v>
      </c>
      <c r="O123" s="92" t="s">
        <v>462</v>
      </c>
      <c r="P123" s="92">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2">
        <v>993</v>
      </c>
      <c r="K124" s="92">
        <v>1240</v>
      </c>
      <c r="L124" s="92">
        <v>68</v>
      </c>
      <c r="M124" s="92">
        <v>1479</v>
      </c>
      <c r="N124" s="92">
        <v>1875</v>
      </c>
      <c r="O124" s="92" t="s">
        <v>463</v>
      </c>
      <c r="P124" s="92">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2">
        <v>514</v>
      </c>
      <c r="K125" s="92">
        <v>638</v>
      </c>
      <c r="L125" s="92">
        <v>19</v>
      </c>
      <c r="M125" s="92">
        <v>667</v>
      </c>
      <c r="N125" s="92">
        <v>1032</v>
      </c>
      <c r="O125" s="92" t="s">
        <v>464</v>
      </c>
      <c r="P125" s="92">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2">
        <v>246</v>
      </c>
      <c r="K126" s="92">
        <v>309</v>
      </c>
      <c r="L126" s="92">
        <v>5</v>
      </c>
      <c r="M126" s="92">
        <v>337</v>
      </c>
      <c r="N126" s="92">
        <v>483</v>
      </c>
      <c r="O126" s="92" t="s">
        <v>465</v>
      </c>
      <c r="P126" s="92">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2">
        <v>124</v>
      </c>
      <c r="K127" s="92">
        <v>152</v>
      </c>
      <c r="L127" s="92">
        <v>2</v>
      </c>
      <c r="M127" s="92">
        <v>160</v>
      </c>
      <c r="N127" s="92">
        <v>245</v>
      </c>
      <c r="O127" s="92" t="s">
        <v>466</v>
      </c>
      <c r="P127" s="92">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2">
        <v>61</v>
      </c>
      <c r="K128" s="92">
        <v>77</v>
      </c>
      <c r="L128" s="92">
        <v>1</v>
      </c>
      <c r="M128" s="92">
        <v>75</v>
      </c>
      <c r="N128" s="92">
        <v>116</v>
      </c>
      <c r="O128" s="92" t="s">
        <v>467</v>
      </c>
      <c r="P128" s="92">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2">
        <v>31</v>
      </c>
      <c r="K129" s="92">
        <v>38</v>
      </c>
      <c r="L129" s="92">
        <v>1</v>
      </c>
      <c r="M129" s="92">
        <v>37</v>
      </c>
      <c r="N129" s="92">
        <v>62</v>
      </c>
      <c r="O129" s="92" t="s">
        <v>468</v>
      </c>
      <c r="P129" s="92">
        <v>1114120</v>
      </c>
    </row>
    <row r="130" spans="1:16" x14ac:dyDescent="0.45">
      <c r="J130" s="92"/>
      <c r="K130" s="92"/>
      <c r="L130" s="92"/>
      <c r="M130" s="92"/>
      <c r="N130" s="92"/>
    </row>
    <row r="131" spans="1:16" x14ac:dyDescent="0.45">
      <c r="J131" s="92"/>
      <c r="K131" s="92"/>
      <c r="L131" s="92"/>
      <c r="M131" s="92"/>
      <c r="N131" s="92"/>
    </row>
    <row r="132" spans="1:16" x14ac:dyDescent="0.45">
      <c r="J132" s="92"/>
      <c r="K132" s="92"/>
      <c r="L132" s="92"/>
      <c r="M132" s="92"/>
      <c r="N132" s="92"/>
      <c r="P132" s="92"/>
    </row>
    <row r="133" spans="1:16" x14ac:dyDescent="0.45">
      <c r="J133" s="92"/>
      <c r="K133" s="92"/>
      <c r="L133" s="92"/>
      <c r="M133" s="92"/>
      <c r="N133" s="92"/>
    </row>
    <row r="134" spans="1:16" x14ac:dyDescent="0.45">
      <c r="J134" s="92"/>
      <c r="K134" s="92"/>
      <c r="L134" s="92"/>
      <c r="M134" s="92"/>
      <c r="N134" s="92"/>
    </row>
    <row r="135" spans="1:16" x14ac:dyDescent="0.45">
      <c r="J135" s="92"/>
      <c r="K135" s="92"/>
      <c r="L135" s="92"/>
      <c r="M135" s="92"/>
      <c r="N135" s="92"/>
    </row>
    <row r="136" spans="1:16" x14ac:dyDescent="0.45">
      <c r="J136" s="92"/>
      <c r="K136" s="92"/>
      <c r="L136" s="92"/>
      <c r="M136" s="92"/>
      <c r="N136" s="92"/>
    </row>
    <row r="137" spans="1:16" x14ac:dyDescent="0.45">
      <c r="J137" s="92"/>
      <c r="K137" s="92"/>
      <c r="L137" s="92"/>
      <c r="M137" s="92"/>
      <c r="N137" s="92"/>
    </row>
    <row r="138" spans="1:16" x14ac:dyDescent="0.45">
      <c r="J138" s="92"/>
      <c r="K138" s="92"/>
      <c r="L138" s="92"/>
      <c r="M138" s="92"/>
      <c r="N138" s="92"/>
    </row>
    <row r="139" spans="1:16" x14ac:dyDescent="0.45">
      <c r="J139" s="92"/>
      <c r="K139" s="92"/>
      <c r="L139" s="92"/>
      <c r="M139" s="92"/>
      <c r="N139" s="92"/>
    </row>
    <row r="140" spans="1:16" x14ac:dyDescent="0.45">
      <c r="J140" s="92"/>
      <c r="K140" s="92"/>
      <c r="L140" s="92"/>
      <c r="M140" s="92"/>
      <c r="N140" s="92"/>
      <c r="O140" s="14" t="s">
        <v>531</v>
      </c>
    </row>
    <row r="141" spans="1:16" x14ac:dyDescent="0.45">
      <c r="J141" s="92"/>
      <c r="K141" s="92"/>
      <c r="L141" s="92"/>
      <c r="M141" s="92"/>
      <c r="N141" s="92"/>
      <c r="O141" t="s">
        <v>537</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9" t="str">
        <f ca="1"/>
        <v>NCalls
CSV.jl
v0.8.5+</v>
      </c>
      <c r="O142" s="12" t="s">
        <v>14</v>
      </c>
      <c r="P142" s="12" t="s">
        <v>15</v>
      </c>
    </row>
    <row r="143" spans="1:16" x14ac:dyDescent="0.45">
      <c r="A143" s="92" cm="1">
        <f t="array" aca="1" ref="A143:A157" ca="1">LEN(B143:B157)</f>
        <v>1</v>
      </c>
      <c r="B143" t="s">
        <v>16</v>
      </c>
      <c r="C143" s="92">
        <v>1024</v>
      </c>
      <c r="D143">
        <v>8</v>
      </c>
      <c r="E143">
        <v>1.3592645380452703E-2</v>
      </c>
      <c r="F143">
        <v>9.3176350093124097E-3</v>
      </c>
      <c r="G143">
        <v>2.8255874011287398E-2</v>
      </c>
      <c r="H143">
        <v>6.752051147098927E-3</v>
      </c>
      <c r="I143">
        <v>1.364256480218281E-3</v>
      </c>
      <c r="J143" s="92">
        <v>368</v>
      </c>
      <c r="K143" s="92">
        <v>537</v>
      </c>
      <c r="L143" s="92">
        <v>177</v>
      </c>
      <c r="M143" s="92">
        <v>741</v>
      </c>
      <c r="N143" s="92">
        <v>3665</v>
      </c>
      <c r="O143" s="92" t="s">
        <v>469</v>
      </c>
      <c r="P143" s="92">
        <v>17408</v>
      </c>
    </row>
    <row r="144" spans="1:16" x14ac:dyDescent="0.45">
      <c r="A144" s="92">
        <f ca="1"/>
        <v>2</v>
      </c>
      <c r="B144" t="s">
        <v>17</v>
      </c>
      <c r="C144" s="92">
        <v>1024</v>
      </c>
      <c r="D144">
        <v>8</v>
      </c>
      <c r="E144">
        <v>1.4903866172119083E-2</v>
      </c>
      <c r="F144">
        <v>1.3641120980928933E-2</v>
      </c>
      <c r="G144">
        <v>3.6864261029383186E-2</v>
      </c>
      <c r="H144">
        <v>8.8689264184271047E-3</v>
      </c>
      <c r="I144">
        <v>2.6033316845077204E-3</v>
      </c>
      <c r="J144" s="92">
        <v>337</v>
      </c>
      <c r="K144" s="92">
        <v>367</v>
      </c>
      <c r="L144" s="92">
        <v>136</v>
      </c>
      <c r="M144" s="92">
        <v>564</v>
      </c>
      <c r="N144" s="92">
        <v>1921</v>
      </c>
      <c r="O144" s="92" t="s">
        <v>470</v>
      </c>
      <c r="P144" s="92">
        <v>25600</v>
      </c>
    </row>
    <row r="145" spans="1:16" x14ac:dyDescent="0.45">
      <c r="A145" s="92">
        <f ca="1"/>
        <v>4</v>
      </c>
      <c r="B145" t="s">
        <v>18</v>
      </c>
      <c r="C145" s="92">
        <v>1024</v>
      </c>
      <c r="D145">
        <v>8</v>
      </c>
      <c r="E145">
        <v>1.8342290476182879E-2</v>
      </c>
      <c r="F145">
        <v>1.3268829177716433E-2</v>
      </c>
      <c r="G145">
        <v>1.1449958999990486</v>
      </c>
      <c r="H145">
        <v>9.2137777163993576E-3</v>
      </c>
      <c r="I145">
        <v>2.742965371061713E-3</v>
      </c>
      <c r="J145" s="92">
        <v>273</v>
      </c>
      <c r="K145" s="92">
        <v>377</v>
      </c>
      <c r="L145" s="92">
        <v>10</v>
      </c>
      <c r="M145" s="92">
        <v>543</v>
      </c>
      <c r="N145" s="92">
        <v>1848</v>
      </c>
      <c r="O145" s="92" t="s">
        <v>471</v>
      </c>
      <c r="P145" s="92">
        <v>41984</v>
      </c>
    </row>
    <row r="146" spans="1:16" x14ac:dyDescent="0.45">
      <c r="A146" s="92">
        <f ca="1"/>
        <v>8</v>
      </c>
      <c r="B146" t="s">
        <v>19</v>
      </c>
      <c r="C146" s="92">
        <v>1024</v>
      </c>
      <c r="D146">
        <v>8</v>
      </c>
      <c r="E146">
        <v>1.8600280297373518E-2</v>
      </c>
      <c r="F146">
        <v>1.3647337874657111E-2</v>
      </c>
      <c r="G146">
        <v>3.9433200787487035E-2</v>
      </c>
      <c r="H146">
        <v>1.1777266823508612E-2</v>
      </c>
      <c r="I146">
        <v>1.7979144192736426E-3</v>
      </c>
      <c r="J146" s="92">
        <v>269</v>
      </c>
      <c r="K146" s="92">
        <v>367</v>
      </c>
      <c r="L146" s="92">
        <v>127</v>
      </c>
      <c r="M146" s="92">
        <v>425</v>
      </c>
      <c r="N146" s="92">
        <v>2781</v>
      </c>
      <c r="O146" s="92" t="s">
        <v>472</v>
      </c>
      <c r="P146" s="92">
        <v>74752</v>
      </c>
    </row>
    <row r="147" spans="1:16" x14ac:dyDescent="0.45">
      <c r="A147" s="92">
        <f ca="1"/>
        <v>16</v>
      </c>
      <c r="B147" t="s">
        <v>20</v>
      </c>
      <c r="C147" s="92">
        <v>1024</v>
      </c>
      <c r="D147">
        <v>8</v>
      </c>
      <c r="E147">
        <v>2.3119970506917116E-2</v>
      </c>
      <c r="F147">
        <v>1.5007355688631251E-2</v>
      </c>
      <c r="G147">
        <v>3.2076674359044634E-2</v>
      </c>
      <c r="H147">
        <v>1.379736418732873E-2</v>
      </c>
      <c r="I147">
        <v>1.3818734256758089E-3</v>
      </c>
      <c r="J147" s="92">
        <v>217</v>
      </c>
      <c r="K147" s="92">
        <v>334</v>
      </c>
      <c r="L147" s="92">
        <v>156</v>
      </c>
      <c r="M147" s="92">
        <v>363</v>
      </c>
      <c r="N147" s="92">
        <v>3619</v>
      </c>
      <c r="O147" s="92" t="s">
        <v>473</v>
      </c>
      <c r="P147" s="92">
        <v>140288</v>
      </c>
    </row>
    <row r="148" spans="1:16" x14ac:dyDescent="0.45">
      <c r="A148" s="92">
        <f ca="1"/>
        <v>32</v>
      </c>
      <c r="B148" t="s">
        <v>21</v>
      </c>
      <c r="C148" s="92">
        <v>1024</v>
      </c>
      <c r="D148">
        <v>8</v>
      </c>
      <c r="E148">
        <v>2.7855357777783259E-2</v>
      </c>
      <c r="F148">
        <v>2.3952259523849492E-2</v>
      </c>
      <c r="G148">
        <v>3.4625315172336836E-2</v>
      </c>
      <c r="H148">
        <v>2.3419985046776698E-2</v>
      </c>
      <c r="I148">
        <v>1.85459940652819E-3</v>
      </c>
      <c r="J148" s="92">
        <v>180</v>
      </c>
      <c r="K148" s="92">
        <v>210</v>
      </c>
      <c r="L148" s="92">
        <v>145</v>
      </c>
      <c r="M148" s="92">
        <v>214</v>
      </c>
      <c r="N148" s="92">
        <v>2696</v>
      </c>
      <c r="O148" s="92" t="s">
        <v>474</v>
      </c>
      <c r="P148" s="92">
        <v>271360</v>
      </c>
    </row>
    <row r="149" spans="1:16" x14ac:dyDescent="0.45">
      <c r="A149" s="92">
        <f ca="1"/>
        <v>64</v>
      </c>
      <c r="B149" t="s">
        <v>22</v>
      </c>
      <c r="C149" s="92">
        <v>1024</v>
      </c>
      <c r="D149">
        <v>8</v>
      </c>
      <c r="E149">
        <v>4.3952792105285382E-2</v>
      </c>
      <c r="F149">
        <v>3.7229404444439784E-2</v>
      </c>
      <c r="G149">
        <v>3.6734370802920892E-2</v>
      </c>
      <c r="H149">
        <v>4.0182366400025787E-2</v>
      </c>
      <c r="I149">
        <v>2.5863494596905399E-3</v>
      </c>
      <c r="J149" s="92">
        <v>114</v>
      </c>
      <c r="K149" s="92">
        <v>135</v>
      </c>
      <c r="L149" s="92">
        <v>137</v>
      </c>
      <c r="M149" s="92">
        <v>125</v>
      </c>
      <c r="N149" s="92">
        <v>1934</v>
      </c>
      <c r="O149" s="92" t="s">
        <v>475</v>
      </c>
      <c r="P149" s="92">
        <v>533504</v>
      </c>
    </row>
    <row r="150" spans="1:16" x14ac:dyDescent="0.45">
      <c r="A150" s="92">
        <f ca="1"/>
        <v>128</v>
      </c>
      <c r="B150" t="s">
        <v>23</v>
      </c>
      <c r="C150" s="92">
        <v>1024</v>
      </c>
      <c r="D150">
        <v>8</v>
      </c>
      <c r="E150">
        <v>7.1190242253450525E-2</v>
      </c>
      <c r="F150">
        <v>6.4360888461427138E-2</v>
      </c>
      <c r="G150">
        <v>4.3912635087811701E-2</v>
      </c>
      <c r="H150">
        <v>7.3403976811475688E-2</v>
      </c>
      <c r="I150">
        <v>2.4955089458686386E-3</v>
      </c>
      <c r="J150" s="92">
        <v>71</v>
      </c>
      <c r="K150" s="92">
        <v>78</v>
      </c>
      <c r="L150" s="92">
        <v>114</v>
      </c>
      <c r="M150" s="92">
        <v>69</v>
      </c>
      <c r="N150" s="92">
        <v>2004</v>
      </c>
      <c r="O150" s="92" t="s">
        <v>476</v>
      </c>
      <c r="P150" s="92">
        <v>1057792</v>
      </c>
    </row>
    <row r="151" spans="1:16" x14ac:dyDescent="0.45">
      <c r="A151" s="92">
        <f ca="1"/>
        <v>256</v>
      </c>
      <c r="B151" t="s">
        <v>24</v>
      </c>
      <c r="C151" s="92">
        <v>1024</v>
      </c>
      <c r="D151">
        <v>8</v>
      </c>
      <c r="E151">
        <v>0.12713753499992891</v>
      </c>
      <c r="F151">
        <v>0.12408128780491719</v>
      </c>
      <c r="G151">
        <v>5.7669193103532149E-2</v>
      </c>
      <c r="H151">
        <v>0.14306559142839562</v>
      </c>
      <c r="I151">
        <v>4.0428455355867032E-3</v>
      </c>
      <c r="J151" s="92">
        <v>40</v>
      </c>
      <c r="K151" s="92">
        <v>41</v>
      </c>
      <c r="L151" s="92">
        <v>87</v>
      </c>
      <c r="M151" s="92">
        <v>35</v>
      </c>
      <c r="N151" s="92">
        <v>1237</v>
      </c>
      <c r="O151" s="92" t="s">
        <v>477</v>
      </c>
      <c r="P151" s="92">
        <v>2106368</v>
      </c>
    </row>
    <row r="152" spans="1:16" x14ac:dyDescent="0.45">
      <c r="A152" s="92">
        <f ca="1"/>
        <v>512</v>
      </c>
      <c r="B152" t="s">
        <v>25</v>
      </c>
      <c r="C152" s="92">
        <v>1024</v>
      </c>
      <c r="D152">
        <v>8</v>
      </c>
      <c r="E152">
        <v>0.23767884090921143</v>
      </c>
      <c r="F152">
        <v>0.23129758181841514</v>
      </c>
      <c r="G152">
        <v>9.4801241509453835E-2</v>
      </c>
      <c r="H152">
        <v>0.28116996111121906</v>
      </c>
      <c r="I152">
        <v>1.0026052146254178E-2</v>
      </c>
      <c r="J152" s="92">
        <v>22</v>
      </c>
      <c r="K152" s="92">
        <v>22</v>
      </c>
      <c r="L152" s="92">
        <v>53</v>
      </c>
      <c r="M152" s="92">
        <v>18</v>
      </c>
      <c r="N152" s="92">
        <v>499</v>
      </c>
      <c r="O152" s="92" t="s">
        <v>478</v>
      </c>
      <c r="P152" s="92">
        <v>4203520</v>
      </c>
    </row>
    <row r="153" spans="1:16" x14ac:dyDescent="0.45">
      <c r="A153" s="92">
        <f ca="1"/>
        <v>1024</v>
      </c>
      <c r="B153" t="s">
        <v>26</v>
      </c>
      <c r="C153" s="92">
        <v>1024</v>
      </c>
      <c r="D153">
        <v>8</v>
      </c>
      <c r="E153">
        <v>0.45954294545464852</v>
      </c>
      <c r="F153">
        <v>0.44919445833268884</v>
      </c>
      <c r="G153">
        <v>0.20433770800009371</v>
      </c>
      <c r="H153">
        <v>0.56166161111226154</v>
      </c>
      <c r="I153">
        <v>9.9365077321491545E-3</v>
      </c>
      <c r="J153" s="92">
        <v>11</v>
      </c>
      <c r="K153" s="92">
        <v>12</v>
      </c>
      <c r="L153" s="92">
        <v>25</v>
      </c>
      <c r="M153" s="92">
        <v>9</v>
      </c>
      <c r="N153" s="92">
        <v>504</v>
      </c>
      <c r="O153" s="92" t="s">
        <v>479</v>
      </c>
      <c r="P153" s="92">
        <v>8397824</v>
      </c>
    </row>
    <row r="154" spans="1:16" x14ac:dyDescent="0.45">
      <c r="A154" s="92">
        <f ca="1"/>
        <v>2048</v>
      </c>
      <c r="B154" t="s">
        <v>27</v>
      </c>
      <c r="C154" s="92">
        <v>1024</v>
      </c>
      <c r="D154">
        <v>8</v>
      </c>
      <c r="E154">
        <v>0.91810576666709187</v>
      </c>
      <c r="F154">
        <v>0.89113098333230789</v>
      </c>
      <c r="G154">
        <v>0.60469360000085237</v>
      </c>
      <c r="H154">
        <v>1.1203149600012694</v>
      </c>
      <c r="I154">
        <v>2.1982456508435701E-2</v>
      </c>
      <c r="J154" s="92">
        <v>6</v>
      </c>
      <c r="K154" s="92">
        <v>6</v>
      </c>
      <c r="L154" s="92">
        <v>9</v>
      </c>
      <c r="M154" s="92">
        <v>5</v>
      </c>
      <c r="N154" s="92">
        <v>228</v>
      </c>
      <c r="O154" s="92" t="s">
        <v>480</v>
      </c>
      <c r="P154" s="92">
        <v>16786432</v>
      </c>
    </row>
    <row r="155" spans="1:16" x14ac:dyDescent="0.45">
      <c r="A155" s="92">
        <f ca="1"/>
        <v>4096</v>
      </c>
      <c r="B155" t="s">
        <v>28</v>
      </c>
      <c r="C155" s="92">
        <v>1024</v>
      </c>
      <c r="D155">
        <v>8</v>
      </c>
      <c r="E155">
        <v>1.8501382000007045</v>
      </c>
      <c r="F155">
        <v>2.0695369666646002</v>
      </c>
      <c r="G155">
        <v>2.9865907999992487</v>
      </c>
      <c r="H155">
        <v>2.8137236999973538</v>
      </c>
      <c r="I155">
        <v>5.067999839782715E-2</v>
      </c>
      <c r="J155" s="92">
        <v>3</v>
      </c>
      <c r="K155" s="92">
        <v>3</v>
      </c>
      <c r="L155" s="92">
        <v>2</v>
      </c>
      <c r="M155" s="92">
        <v>2</v>
      </c>
      <c r="N155" s="92">
        <v>100</v>
      </c>
      <c r="O155" s="92" t="s">
        <v>481</v>
      </c>
      <c r="P155" s="92">
        <v>33563648</v>
      </c>
    </row>
    <row r="156" spans="1:16" x14ac:dyDescent="0.45">
      <c r="A156" s="92">
        <f ca="1"/>
        <v>8192</v>
      </c>
      <c r="B156" t="s">
        <v>29</v>
      </c>
      <c r="C156" s="92">
        <v>1024</v>
      </c>
      <c r="D156">
        <v>8</v>
      </c>
      <c r="E156">
        <v>3.822518900000432</v>
      </c>
      <c r="F156">
        <v>3.8516308999969624</v>
      </c>
      <c r="G156">
        <v>8.9701028999988921</v>
      </c>
      <c r="H156">
        <v>4.9868639499982237</v>
      </c>
      <c r="I156">
        <v>9.8156863567875882E-2</v>
      </c>
      <c r="J156" s="92">
        <v>2</v>
      </c>
      <c r="K156" s="92">
        <v>2</v>
      </c>
      <c r="L156" s="92">
        <v>1</v>
      </c>
      <c r="M156" s="92">
        <v>2</v>
      </c>
      <c r="N156" s="92">
        <v>51</v>
      </c>
      <c r="O156" s="92" t="s">
        <v>482</v>
      </c>
      <c r="P156" s="92">
        <v>67118080</v>
      </c>
    </row>
    <row r="157" spans="1:16" x14ac:dyDescent="0.45">
      <c r="A157" s="92">
        <f ca="1"/>
        <v>16384</v>
      </c>
      <c r="B157" t="s">
        <v>30</v>
      </c>
      <c r="C157" s="92">
        <v>1024</v>
      </c>
      <c r="D157">
        <v>8</v>
      </c>
      <c r="E157">
        <v>8.611970800004201</v>
      </c>
      <c r="F157">
        <v>9.3334349000069778</v>
      </c>
      <c r="G157">
        <v>55.447550600001705</v>
      </c>
      <c r="H157">
        <v>12.620722100007697</v>
      </c>
      <c r="I157">
        <v>0.14027778307596842</v>
      </c>
      <c r="J157" s="92">
        <v>1</v>
      </c>
      <c r="K157" s="92">
        <v>1</v>
      </c>
      <c r="L157" s="92">
        <v>1</v>
      </c>
      <c r="M157" s="92">
        <v>1</v>
      </c>
      <c r="N157" s="92">
        <v>36</v>
      </c>
      <c r="O157" s="92" t="s">
        <v>483</v>
      </c>
      <c r="P157" s="92">
        <v>134226944</v>
      </c>
    </row>
    <row r="158" spans="1:16" x14ac:dyDescent="0.45">
      <c r="J158" s="92"/>
      <c r="K158" s="92"/>
      <c r="L158" s="92"/>
      <c r="M158" s="92"/>
      <c r="N158" s="92"/>
    </row>
    <row r="159" spans="1:16" x14ac:dyDescent="0.45">
      <c r="J159" s="92"/>
      <c r="K159" s="92"/>
      <c r="L159" s="92"/>
      <c r="M159" s="92"/>
      <c r="N159" s="92"/>
      <c r="P159">
        <f ca="1">P157/1000000/E157</f>
        <v>15.586089074980901</v>
      </c>
    </row>
    <row r="160" spans="1:16" x14ac:dyDescent="0.45">
      <c r="J160" s="92"/>
      <c r="K160" s="92"/>
      <c r="L160" s="92"/>
      <c r="M160" s="92"/>
      <c r="N160" s="92"/>
      <c r="P160" s="92">
        <f ca="1">C157*D157/E157</f>
        <v>951.23406595805034</v>
      </c>
    </row>
    <row r="161" spans="1:16" x14ac:dyDescent="0.45">
      <c r="J161" s="92"/>
      <c r="K161" s="92"/>
      <c r="L161" s="92"/>
      <c r="M161" s="92"/>
      <c r="N161" s="92"/>
    </row>
    <row r="162" spans="1:16" x14ac:dyDescent="0.45">
      <c r="J162" s="92"/>
      <c r="K162" s="92"/>
      <c r="L162" s="92"/>
      <c r="M162" s="92"/>
      <c r="N162" s="92"/>
    </row>
    <row r="163" spans="1:16" x14ac:dyDescent="0.45">
      <c r="J163" s="92"/>
      <c r="K163" s="92"/>
      <c r="L163" s="92"/>
      <c r="M163" s="92"/>
      <c r="N163" s="92"/>
    </row>
    <row r="164" spans="1:16" x14ac:dyDescent="0.45">
      <c r="J164" s="92"/>
      <c r="K164" s="92"/>
      <c r="L164" s="92"/>
      <c r="M164" s="92"/>
      <c r="N164" s="92"/>
    </row>
    <row r="165" spans="1:16" x14ac:dyDescent="0.45">
      <c r="J165" s="92"/>
      <c r="K165" s="92"/>
      <c r="L165" s="92"/>
      <c r="M165" s="92"/>
      <c r="N165" s="92"/>
    </row>
    <row r="166" spans="1:16" x14ac:dyDescent="0.45">
      <c r="J166" s="92"/>
      <c r="K166" s="92"/>
      <c r="L166" s="92"/>
      <c r="M166" s="92"/>
      <c r="N166" s="92"/>
    </row>
    <row r="167" spans="1:16" x14ac:dyDescent="0.45">
      <c r="J167" s="92"/>
      <c r="K167" s="92"/>
      <c r="L167" s="92"/>
      <c r="M167" s="92"/>
      <c r="N167" s="92"/>
      <c r="O167" s="14" t="s">
        <v>532</v>
      </c>
    </row>
    <row r="168" spans="1:16" ht="57" x14ac:dyDescent="0.45">
      <c r="J168" s="92"/>
      <c r="K168" s="92"/>
      <c r="L168" s="92"/>
      <c r="M168" s="92"/>
      <c r="N168" s="92"/>
      <c r="O168" s="65" t="s">
        <v>538</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9" t="str">
        <f ca="1"/>
        <v>NCalls
CSV.jl
v0.8.5+</v>
      </c>
      <c r="O169" s="12" t="s">
        <v>14</v>
      </c>
      <c r="P169" s="12" t="s">
        <v>15</v>
      </c>
    </row>
    <row r="170" spans="1:16" x14ac:dyDescent="0.45">
      <c r="A170" s="92">
        <v>3</v>
      </c>
      <c r="B170" t="s">
        <v>31</v>
      </c>
      <c r="C170" s="92">
        <v>1024</v>
      </c>
      <c r="D170">
        <v>8</v>
      </c>
      <c r="E170">
        <v>3.1305731874999763E-2</v>
      </c>
      <c r="F170">
        <v>2.541133350251552E-2</v>
      </c>
      <c r="G170">
        <v>5.244081874995269E-2</v>
      </c>
      <c r="H170">
        <v>1.1985006459322189E-2</v>
      </c>
      <c r="I170">
        <v>2.2690562284576913E-3</v>
      </c>
      <c r="J170" s="92">
        <v>160</v>
      </c>
      <c r="K170" s="92">
        <v>197</v>
      </c>
      <c r="L170" s="92">
        <v>96</v>
      </c>
      <c r="M170" s="92">
        <v>418</v>
      </c>
      <c r="N170" s="92">
        <v>2204</v>
      </c>
      <c r="O170" s="62" t="s">
        <v>484</v>
      </c>
      <c r="P170" s="92">
        <v>66560</v>
      </c>
    </row>
    <row r="171" spans="1:16" x14ac:dyDescent="0.45">
      <c r="A171" s="92">
        <v>4</v>
      </c>
      <c r="B171" t="s">
        <v>32</v>
      </c>
      <c r="C171" s="92">
        <v>1024</v>
      </c>
      <c r="D171">
        <v>8</v>
      </c>
      <c r="E171">
        <v>3.285550849673527E-2</v>
      </c>
      <c r="F171">
        <v>2.5984185492276657E-2</v>
      </c>
      <c r="G171">
        <v>5.4808544565236407E-2</v>
      </c>
      <c r="H171">
        <v>1.291413865981236E-2</v>
      </c>
      <c r="I171">
        <v>2.2025539821488695E-3</v>
      </c>
      <c r="J171" s="92">
        <v>153</v>
      </c>
      <c r="K171" s="92">
        <v>193</v>
      </c>
      <c r="L171" s="92">
        <v>92</v>
      </c>
      <c r="M171" s="92">
        <v>388</v>
      </c>
      <c r="N171" s="92">
        <v>2271</v>
      </c>
      <c r="O171" s="92" t="s">
        <v>485</v>
      </c>
      <c r="P171" s="92">
        <v>74752</v>
      </c>
    </row>
    <row r="172" spans="1:16" x14ac:dyDescent="0.45">
      <c r="A172" s="92">
        <v>6</v>
      </c>
      <c r="B172" t="s">
        <v>33</v>
      </c>
      <c r="C172" s="92">
        <v>1024</v>
      </c>
      <c r="D172">
        <v>8</v>
      </c>
      <c r="E172">
        <v>3.2824767973948135E-2</v>
      </c>
      <c r="F172">
        <v>2.7283601630425317E-2</v>
      </c>
      <c r="G172">
        <v>5.4067881720457275E-2</v>
      </c>
      <c r="H172">
        <v>1.3901905555556166E-2</v>
      </c>
      <c r="I172">
        <v>2.303546719263359E-3</v>
      </c>
      <c r="J172" s="92">
        <v>153</v>
      </c>
      <c r="K172" s="92">
        <v>184</v>
      </c>
      <c r="L172" s="92">
        <v>93</v>
      </c>
      <c r="M172" s="92">
        <v>360</v>
      </c>
      <c r="N172" s="92">
        <v>2171</v>
      </c>
      <c r="O172" s="92" t="s">
        <v>486</v>
      </c>
      <c r="P172" s="92">
        <v>91136</v>
      </c>
    </row>
    <row r="173" spans="1:16" x14ac:dyDescent="0.45">
      <c r="A173" s="92">
        <v>10</v>
      </c>
      <c r="B173" t="s">
        <v>34</v>
      </c>
      <c r="C173" s="92">
        <v>1024</v>
      </c>
      <c r="D173">
        <v>8</v>
      </c>
      <c r="E173">
        <v>3.3634569127430618E-2</v>
      </c>
      <c r="F173">
        <v>3.2582551298750713E-2</v>
      </c>
      <c r="G173">
        <v>5.6208959550582388E-2</v>
      </c>
      <c r="H173">
        <v>1.6059269551288499E-2</v>
      </c>
      <c r="I173">
        <v>1.7024174327545114E-3</v>
      </c>
      <c r="J173" s="92">
        <v>149</v>
      </c>
      <c r="K173" s="92">
        <v>154</v>
      </c>
      <c r="L173" s="92">
        <v>89</v>
      </c>
      <c r="M173" s="92">
        <v>312</v>
      </c>
      <c r="N173" s="92">
        <v>2937</v>
      </c>
      <c r="O173" s="92" t="s">
        <v>487</v>
      </c>
      <c r="P173" s="92">
        <v>123904</v>
      </c>
    </row>
    <row r="174" spans="1:16" x14ac:dyDescent="0.45">
      <c r="A174" s="92">
        <v>18</v>
      </c>
      <c r="B174" t="s">
        <v>35</v>
      </c>
      <c r="C174" s="92">
        <v>1024</v>
      </c>
      <c r="D174">
        <v>8</v>
      </c>
      <c r="E174">
        <v>3.8974220930240402E-2</v>
      </c>
      <c r="F174">
        <v>3.2935423026317856E-2</v>
      </c>
      <c r="G174">
        <v>5.7320277272744781E-2</v>
      </c>
      <c r="H174">
        <v>2.1077292857159952E-2</v>
      </c>
      <c r="I174">
        <v>1.8529084577698228E-3</v>
      </c>
      <c r="J174" s="92">
        <v>129</v>
      </c>
      <c r="K174" s="92">
        <v>152</v>
      </c>
      <c r="L174" s="92">
        <v>88</v>
      </c>
      <c r="M174" s="92">
        <v>238</v>
      </c>
      <c r="N174" s="92">
        <v>2699</v>
      </c>
      <c r="O174" s="92" t="s">
        <v>488</v>
      </c>
      <c r="P174" s="92">
        <v>189440</v>
      </c>
    </row>
    <row r="175" spans="1:16" x14ac:dyDescent="0.45">
      <c r="A175" s="92">
        <v>34</v>
      </c>
      <c r="B175" t="s">
        <v>36</v>
      </c>
      <c r="C175" s="92">
        <v>1024</v>
      </c>
      <c r="D175">
        <v>8</v>
      </c>
      <c r="E175">
        <v>4.4559230973487678E-2</v>
      </c>
      <c r="F175">
        <v>3.9122135937532221E-2</v>
      </c>
      <c r="G175">
        <v>5.4451692391328674E-2</v>
      </c>
      <c r="H175">
        <v>2.9274598837218946E-2</v>
      </c>
      <c r="I175">
        <v>2.866209132661814E-3</v>
      </c>
      <c r="J175" s="92">
        <v>113</v>
      </c>
      <c r="K175" s="92">
        <v>128</v>
      </c>
      <c r="L175" s="92">
        <v>92</v>
      </c>
      <c r="M175" s="92">
        <v>172</v>
      </c>
      <c r="N175" s="92">
        <v>1749</v>
      </c>
      <c r="O175" s="92" t="s">
        <v>489</v>
      </c>
      <c r="P175" s="92">
        <v>320512</v>
      </c>
    </row>
    <row r="176" spans="1:16" x14ac:dyDescent="0.45">
      <c r="A176" s="92">
        <v>66</v>
      </c>
      <c r="B176" t="s">
        <v>37</v>
      </c>
      <c r="C176" s="92">
        <v>1024</v>
      </c>
      <c r="D176">
        <v>8</v>
      </c>
      <c r="E176">
        <v>5.9364470588180292E-2</v>
      </c>
      <c r="F176">
        <v>5.6646414606843741E-2</v>
      </c>
      <c r="G176">
        <v>6.2281138271727182E-2</v>
      </c>
      <c r="H176">
        <v>4.5097736036090331E-2</v>
      </c>
      <c r="I176">
        <v>3.0562347188264061E-3</v>
      </c>
      <c r="J176" s="92">
        <v>85</v>
      </c>
      <c r="K176" s="92">
        <v>89</v>
      </c>
      <c r="L176" s="92">
        <v>81</v>
      </c>
      <c r="M176" s="92">
        <v>111</v>
      </c>
      <c r="N176" s="92">
        <v>1636</v>
      </c>
      <c r="O176" s="92" t="s">
        <v>490</v>
      </c>
      <c r="P176" s="92">
        <v>582656</v>
      </c>
    </row>
    <row r="177" spans="1:16" x14ac:dyDescent="0.45">
      <c r="A177" s="92">
        <v>130</v>
      </c>
      <c r="B177" t="s">
        <v>38</v>
      </c>
      <c r="C177" s="92">
        <v>1024</v>
      </c>
      <c r="D177">
        <v>8</v>
      </c>
      <c r="E177">
        <v>8.6934553448498195E-2</v>
      </c>
      <c r="F177">
        <v>8.5650333898414269E-2</v>
      </c>
      <c r="G177">
        <v>6.8696980821909642E-2</v>
      </c>
      <c r="H177">
        <v>8.0981717741862316E-2</v>
      </c>
      <c r="I177">
        <v>3.271208171059969E-3</v>
      </c>
      <c r="J177" s="92">
        <v>58</v>
      </c>
      <c r="K177" s="92">
        <v>59</v>
      </c>
      <c r="L177" s="92">
        <v>73</v>
      </c>
      <c r="M177" s="92">
        <v>62</v>
      </c>
      <c r="N177" s="92">
        <v>1556</v>
      </c>
      <c r="O177" s="92" t="s">
        <v>491</v>
      </c>
      <c r="P177" s="92">
        <v>1106944</v>
      </c>
    </row>
    <row r="178" spans="1:16" x14ac:dyDescent="0.45">
      <c r="A178" s="92">
        <v>258</v>
      </c>
      <c r="B178" t="s">
        <v>39</v>
      </c>
      <c r="C178" s="92">
        <v>1024</v>
      </c>
      <c r="D178">
        <v>8</v>
      </c>
      <c r="E178">
        <v>0.14646491428554456</v>
      </c>
      <c r="F178">
        <v>0.14596018571423233</v>
      </c>
      <c r="G178">
        <v>8.3531578333349898E-2</v>
      </c>
      <c r="H178">
        <v>0.15027181176479001</v>
      </c>
      <c r="I178">
        <v>5.5465632161650052E-3</v>
      </c>
      <c r="J178" s="92">
        <v>35</v>
      </c>
      <c r="K178" s="92">
        <v>35</v>
      </c>
      <c r="L178" s="92">
        <v>60</v>
      </c>
      <c r="M178" s="92">
        <v>34</v>
      </c>
      <c r="N178" s="92">
        <v>902</v>
      </c>
      <c r="O178" s="92" t="s">
        <v>492</v>
      </c>
      <c r="P178" s="92">
        <v>2155520</v>
      </c>
    </row>
    <row r="179" spans="1:16" x14ac:dyDescent="0.45">
      <c r="A179" s="92">
        <v>514</v>
      </c>
      <c r="B179" t="s">
        <v>40</v>
      </c>
      <c r="C179" s="92">
        <v>1024</v>
      </c>
      <c r="D179">
        <v>8</v>
      </c>
      <c r="E179">
        <v>0.25826641999956335</v>
      </c>
      <c r="F179">
        <v>0.25065528000050108</v>
      </c>
      <c r="G179">
        <v>0.10258105918361178</v>
      </c>
      <c r="H179">
        <v>0.28093264999996692</v>
      </c>
      <c r="I179">
        <v>1.0118342950734396E-2</v>
      </c>
      <c r="J179" s="92">
        <v>20</v>
      </c>
      <c r="K179" s="92">
        <v>20</v>
      </c>
      <c r="L179" s="92">
        <v>49</v>
      </c>
      <c r="M179" s="92">
        <v>18</v>
      </c>
      <c r="N179" s="92">
        <v>507</v>
      </c>
      <c r="O179" s="92" t="s">
        <v>493</v>
      </c>
      <c r="P179" s="92">
        <v>4252672</v>
      </c>
    </row>
    <row r="180" spans="1:16" x14ac:dyDescent="0.45">
      <c r="A180" s="92">
        <v>1026</v>
      </c>
      <c r="B180" t="s">
        <v>41</v>
      </c>
      <c r="C180" s="92">
        <v>1024</v>
      </c>
      <c r="D180">
        <v>8</v>
      </c>
      <c r="E180">
        <v>0.48375008181822277</v>
      </c>
      <c r="F180">
        <v>0.4725308636354219</v>
      </c>
      <c r="G180">
        <v>0.21559962499971638</v>
      </c>
      <c r="H180">
        <v>0.56316710000101011</v>
      </c>
      <c r="I180">
        <v>1.3891667127609253E-2</v>
      </c>
      <c r="J180" s="92">
        <v>11</v>
      </c>
      <c r="K180" s="92">
        <v>11</v>
      </c>
      <c r="L180" s="92">
        <v>24</v>
      </c>
      <c r="M180" s="92">
        <v>9</v>
      </c>
      <c r="N180" s="92">
        <v>360</v>
      </c>
      <c r="O180" s="92" t="s">
        <v>494</v>
      </c>
      <c r="P180" s="92">
        <v>8446976</v>
      </c>
    </row>
    <row r="181" spans="1:16" x14ac:dyDescent="0.45">
      <c r="A181" s="92">
        <v>2050</v>
      </c>
      <c r="B181" t="s">
        <v>42</v>
      </c>
      <c r="C181" s="92">
        <v>1024</v>
      </c>
      <c r="D181">
        <v>8</v>
      </c>
      <c r="E181">
        <v>0.93732011666725157</v>
      </c>
      <c r="F181">
        <v>0.91837723333204246</v>
      </c>
      <c r="G181">
        <v>0.66739249999955064</v>
      </c>
      <c r="H181">
        <v>1.1263910599984228</v>
      </c>
      <c r="I181">
        <v>2.1743478982344917E-2</v>
      </c>
      <c r="J181" s="92">
        <v>6</v>
      </c>
      <c r="K181" s="92">
        <v>6</v>
      </c>
      <c r="L181" s="92">
        <v>8</v>
      </c>
      <c r="M181" s="92">
        <v>5</v>
      </c>
      <c r="N181" s="92">
        <v>230</v>
      </c>
      <c r="O181" s="92" t="s">
        <v>495</v>
      </c>
      <c r="P181" s="92">
        <v>16835584</v>
      </c>
    </row>
    <row r="182" spans="1:16" x14ac:dyDescent="0.45">
      <c r="A182" s="92">
        <v>4098</v>
      </c>
      <c r="B182" t="s">
        <v>43</v>
      </c>
      <c r="C182" s="92">
        <v>1024</v>
      </c>
      <c r="D182">
        <v>8</v>
      </c>
      <c r="E182">
        <v>1.8890639666691034</v>
      </c>
      <c r="F182">
        <v>1.8310705999998997</v>
      </c>
      <c r="G182">
        <v>2.3049906333326362</v>
      </c>
      <c r="H182">
        <v>2.6335487499964074</v>
      </c>
      <c r="I182">
        <v>4.6444444744675246E-2</v>
      </c>
      <c r="J182" s="92">
        <v>3</v>
      </c>
      <c r="K182" s="92">
        <v>3</v>
      </c>
      <c r="L182" s="92">
        <v>3</v>
      </c>
      <c r="M182" s="92">
        <v>2</v>
      </c>
      <c r="N182" s="92">
        <v>108</v>
      </c>
      <c r="O182" s="92" t="s">
        <v>496</v>
      </c>
      <c r="P182" s="92">
        <v>33612800</v>
      </c>
    </row>
    <row r="183" spans="1:16" x14ac:dyDescent="0.45">
      <c r="A183" s="92">
        <v>8194</v>
      </c>
      <c r="B183" t="s">
        <v>44</v>
      </c>
      <c r="C183" s="92">
        <v>1024</v>
      </c>
      <c r="D183">
        <v>8</v>
      </c>
      <c r="E183">
        <v>3.9257716000065557</v>
      </c>
      <c r="F183">
        <v>3.9453989500034368</v>
      </c>
      <c r="G183">
        <v>9.2041736000101082</v>
      </c>
      <c r="H183">
        <v>5.1185378000009223</v>
      </c>
      <c r="I183">
        <v>9.0999999216624675E-2</v>
      </c>
      <c r="J183" s="92">
        <v>2</v>
      </c>
      <c r="K183" s="92">
        <v>2</v>
      </c>
      <c r="L183" s="92">
        <v>1</v>
      </c>
      <c r="M183" s="92">
        <v>2</v>
      </c>
      <c r="N183" s="92">
        <v>56</v>
      </c>
      <c r="O183" s="92" t="s">
        <v>497</v>
      </c>
      <c r="P183" s="92">
        <v>67167232</v>
      </c>
    </row>
    <row r="184" spans="1:16" x14ac:dyDescent="0.45">
      <c r="A184" s="92">
        <v>16386</v>
      </c>
      <c r="B184" t="s">
        <v>45</v>
      </c>
      <c r="C184" s="92">
        <v>1024</v>
      </c>
      <c r="D184">
        <v>8</v>
      </c>
      <c r="E184">
        <v>9.4440240999974776</v>
      </c>
      <c r="F184">
        <v>11.459597499997471</v>
      </c>
      <c r="G184">
        <v>53.002139000003808</v>
      </c>
      <c r="H184">
        <v>13.189603799997712</v>
      </c>
      <c r="I184">
        <v>0.74888888994852698</v>
      </c>
      <c r="J184" s="92">
        <v>1</v>
      </c>
      <c r="K184" s="92">
        <v>1</v>
      </c>
      <c r="L184" s="92">
        <v>1</v>
      </c>
      <c r="M184" s="92">
        <v>1</v>
      </c>
      <c r="N184" s="92">
        <v>9</v>
      </c>
      <c r="O184" s="92" t="s">
        <v>498</v>
      </c>
      <c r="P184" s="92">
        <v>134276096</v>
      </c>
    </row>
    <row r="185" spans="1:16" x14ac:dyDescent="0.45">
      <c r="J185" s="92"/>
      <c r="K185" s="92"/>
      <c r="L185" s="92"/>
      <c r="M185" s="92"/>
      <c r="N185" s="92"/>
    </row>
    <row r="186" spans="1:16" x14ac:dyDescent="0.45">
      <c r="J186" s="92"/>
      <c r="K186" s="92"/>
      <c r="L186" s="92"/>
      <c r="M186" s="92"/>
      <c r="N186" s="92"/>
    </row>
    <row r="187" spans="1:16" x14ac:dyDescent="0.45">
      <c r="J187" s="92"/>
      <c r="K187" s="92"/>
      <c r="L187" s="92"/>
      <c r="M187" s="92"/>
      <c r="N187" s="92"/>
      <c r="P187" s="92"/>
    </row>
    <row r="188" spans="1:16" x14ac:dyDescent="0.45">
      <c r="J188" s="92"/>
      <c r="K188" s="92"/>
      <c r="L188" s="92"/>
      <c r="M188" s="92"/>
      <c r="N188" s="92"/>
    </row>
    <row r="189" spans="1:16" x14ac:dyDescent="0.45">
      <c r="J189" s="92"/>
      <c r="K189" s="92"/>
      <c r="L189" s="92"/>
      <c r="M189" s="92"/>
      <c r="N189" s="92"/>
    </row>
    <row r="190" spans="1:16" x14ac:dyDescent="0.45">
      <c r="J190" s="92"/>
      <c r="K190" s="92"/>
      <c r="L190" s="92"/>
      <c r="M190" s="92"/>
      <c r="N190" s="92"/>
    </row>
    <row r="191" spans="1:16" x14ac:dyDescent="0.45">
      <c r="J191" s="92"/>
      <c r="K191" s="92"/>
      <c r="L191" s="92"/>
      <c r="M191" s="92"/>
      <c r="N191" s="92"/>
    </row>
    <row r="192" spans="1:16" x14ac:dyDescent="0.45">
      <c r="J192" s="92"/>
      <c r="K192" s="92"/>
      <c r="L192" s="92"/>
      <c r="M192" s="92"/>
      <c r="N192" s="92"/>
    </row>
    <row r="193" spans="10:14" x14ac:dyDescent="0.45">
      <c r="J193" s="92"/>
      <c r="K193" s="92"/>
      <c r="L193" s="92"/>
      <c r="M193" s="92"/>
      <c r="N193" s="92"/>
    </row>
    <row r="194" spans="10:14" x14ac:dyDescent="0.45">
      <c r="J194" s="92"/>
      <c r="K194" s="92"/>
      <c r="L194" s="92"/>
      <c r="M194" s="92"/>
      <c r="N194" s="92"/>
    </row>
    <row r="195" spans="10:14" x14ac:dyDescent="0.45">
      <c r="J195" s="92"/>
      <c r="K195" s="92"/>
      <c r="L195" s="92"/>
      <c r="M195" s="92"/>
      <c r="N195" s="92"/>
    </row>
    <row r="196" spans="10:14" x14ac:dyDescent="0.45">
      <c r="J196" s="92"/>
      <c r="K196" s="92"/>
      <c r="L196" s="92"/>
      <c r="M196" s="92"/>
      <c r="N196" s="92"/>
    </row>
    <row r="197" spans="10:14" x14ac:dyDescent="0.45">
      <c r="J197" s="92"/>
      <c r="K197" s="92"/>
      <c r="L197" s="92"/>
      <c r="M197" s="92"/>
      <c r="N197" s="92"/>
    </row>
    <row r="198" spans="10:14" x14ac:dyDescent="0.45">
      <c r="J198" s="92"/>
      <c r="K198" s="92"/>
      <c r="L198" s="92"/>
      <c r="M198" s="92"/>
      <c r="N198" s="92"/>
    </row>
    <row r="199" spans="10:14" x14ac:dyDescent="0.45">
      <c r="J199" s="92"/>
      <c r="K199" s="92"/>
      <c r="L199" s="92"/>
      <c r="M199" s="92"/>
      <c r="N199" s="92"/>
    </row>
    <row r="200" spans="10:14" x14ac:dyDescent="0.45">
      <c r="J200" s="92"/>
      <c r="K200" s="92"/>
      <c r="L200" s="92"/>
      <c r="M200" s="92"/>
      <c r="N200" s="92"/>
    </row>
    <row r="201" spans="10:14" x14ac:dyDescent="0.45">
      <c r="J201" s="92"/>
      <c r="K201" s="92"/>
      <c r="L201" s="92"/>
      <c r="M201" s="92"/>
      <c r="N201" s="92"/>
    </row>
    <row r="202" spans="10:14" x14ac:dyDescent="0.45">
      <c r="J202" s="92"/>
      <c r="K202" s="92"/>
      <c r="L202" s="92"/>
      <c r="M202" s="92"/>
      <c r="N202" s="92"/>
    </row>
    <row r="203" spans="10:14" x14ac:dyDescent="0.45">
      <c r="J203" s="92"/>
      <c r="K203" s="92"/>
      <c r="L203" s="92"/>
      <c r="M203" s="92"/>
      <c r="N203" s="92"/>
    </row>
    <row r="204" spans="10:14" x14ac:dyDescent="0.45">
      <c r="J204" s="92"/>
      <c r="K204" s="92"/>
      <c r="L204" s="92"/>
      <c r="M204" s="92"/>
      <c r="N204" s="92"/>
    </row>
    <row r="205" spans="10:14" x14ac:dyDescent="0.45">
      <c r="J205" s="92"/>
      <c r="K205" s="92"/>
      <c r="L205" s="92"/>
      <c r="M205" s="92"/>
      <c r="N205" s="92"/>
    </row>
    <row r="206" spans="10:14" x14ac:dyDescent="0.45">
      <c r="J206" s="92"/>
      <c r="K206" s="92"/>
      <c r="L206" s="92"/>
      <c r="M206" s="92"/>
      <c r="N206" s="92"/>
    </row>
    <row r="207" spans="10:14" x14ac:dyDescent="0.45">
      <c r="J207" s="92"/>
      <c r="K207" s="92"/>
      <c r="L207" s="92"/>
      <c r="M207" s="92"/>
      <c r="N207" s="92"/>
    </row>
    <row r="208" spans="10:14" x14ac:dyDescent="0.45">
      <c r="J208" s="92"/>
      <c r="K208" s="92"/>
      <c r="L208" s="92"/>
      <c r="M208" s="92"/>
      <c r="N208" s="92"/>
    </row>
    <row r="209" spans="10:14" x14ac:dyDescent="0.45">
      <c r="J209" s="92"/>
      <c r="K209" s="92"/>
      <c r="L209" s="92"/>
      <c r="M209" s="92"/>
      <c r="N209" s="92"/>
    </row>
    <row r="210" spans="10:14" x14ac:dyDescent="0.45">
      <c r="J210" s="92"/>
      <c r="K210" s="92"/>
      <c r="L210" s="92"/>
      <c r="M210" s="92"/>
      <c r="N210" s="92"/>
    </row>
    <row r="211" spans="10:14" x14ac:dyDescent="0.45">
      <c r="J211" s="92"/>
      <c r="K211" s="92"/>
      <c r="L211" s="92"/>
      <c r="M211" s="92"/>
      <c r="N211" s="92"/>
    </row>
    <row r="212" spans="10:14" x14ac:dyDescent="0.45">
      <c r="J212" s="92"/>
      <c r="K212" s="92"/>
      <c r="L212" s="92"/>
      <c r="M212" s="92"/>
      <c r="N212" s="92"/>
    </row>
    <row r="213" spans="10:14" x14ac:dyDescent="0.45">
      <c r="J213" s="92"/>
      <c r="K213" s="92"/>
      <c r="L213" s="92"/>
      <c r="M213" s="92"/>
      <c r="N213" s="92"/>
    </row>
    <row r="214" spans="10:14" x14ac:dyDescent="0.45">
      <c r="J214" s="92"/>
      <c r="K214" s="92"/>
      <c r="L214" s="92"/>
      <c r="M214" s="92"/>
      <c r="N214" s="92"/>
    </row>
    <row r="215" spans="10:14" x14ac:dyDescent="0.45">
      <c r="J215" s="92"/>
      <c r="K215" s="92"/>
      <c r="L215" s="92"/>
      <c r="M215" s="92"/>
      <c r="N215" s="92"/>
    </row>
    <row r="216" spans="10:14" x14ac:dyDescent="0.45">
      <c r="J216" s="92"/>
      <c r="K216" s="92"/>
      <c r="L216" s="92"/>
      <c r="M216" s="92"/>
      <c r="N216" s="92"/>
    </row>
    <row r="217" spans="10:14" x14ac:dyDescent="0.45">
      <c r="J217" s="92"/>
      <c r="K217" s="92"/>
      <c r="L217" s="92"/>
      <c r="M217" s="92"/>
      <c r="N217" s="92"/>
    </row>
    <row r="218" spans="10:14" x14ac:dyDescent="0.45">
      <c r="J218" s="92"/>
      <c r="K218" s="92"/>
      <c r="L218" s="92"/>
      <c r="M218" s="92"/>
      <c r="N218" s="92"/>
    </row>
    <row r="219" spans="10:14" x14ac:dyDescent="0.45">
      <c r="J219" s="92"/>
      <c r="K219" s="92"/>
      <c r="L219" s="92"/>
      <c r="M219" s="92"/>
      <c r="N219"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220</v>
      </c>
    </row>
    <row r="3" spans="1:12" x14ac:dyDescent="0.45">
      <c r="L3" s="92"/>
    </row>
    <row r="5" spans="1:12" x14ac:dyDescent="0.45">
      <c r="A5" s="14" t="s">
        <v>877</v>
      </c>
      <c r="K5" s="14" t="s">
        <v>875</v>
      </c>
    </row>
    <row r="6" spans="1:12" ht="42.75" x14ac:dyDescent="0.45">
      <c r="K6" s="106" t="s">
        <v>876</v>
      </c>
    </row>
    <row r="7" spans="1:12" ht="42.75" x14ac:dyDescent="0.45">
      <c r="A7" s="12" t="s">
        <v>10</v>
      </c>
      <c r="B7" s="12" t="s">
        <v>11</v>
      </c>
      <c r="C7" s="12" t="s">
        <v>12</v>
      </c>
      <c r="D7" s="105" t="s">
        <v>874</v>
      </c>
      <c r="E7" s="13" t="s">
        <v>665</v>
      </c>
      <c r="F7" s="13" t="s">
        <v>369</v>
      </c>
      <c r="G7" s="13" t="s">
        <v>851</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2">
        <v>1</v>
      </c>
      <c r="D8">
        <v>1</v>
      </c>
      <c r="E8">
        <v>1.7644801248840853E-4</v>
      </c>
      <c r="F8">
        <v>1.1477924232639978E-4</v>
      </c>
      <c r="G8">
        <v>1.1355474123241447E-4</v>
      </c>
      <c r="H8" s="92">
        <v>5471</v>
      </c>
      <c r="I8" s="92">
        <v>8255</v>
      </c>
      <c r="J8" s="92">
        <v>8340</v>
      </c>
      <c r="K8" s="60" t="s">
        <v>372</v>
      </c>
      <c r="L8" s="92">
        <v>3</v>
      </c>
    </row>
    <row r="9" spans="1:12" x14ac:dyDescent="0.45">
      <c r="A9">
        <f t="shared" ref="A9:A21" ca="1" si="0">LEN(B9)</f>
        <v>1</v>
      </c>
      <c r="B9" t="s">
        <v>16</v>
      </c>
      <c r="C9" s="92">
        <v>2</v>
      </c>
      <c r="D9">
        <f ca="1">D8*2</f>
        <v>2</v>
      </c>
      <c r="E9">
        <v>1.8445118421340419E-4</v>
      </c>
      <c r="F9">
        <v>1.20630134380587E-4</v>
      </c>
      <c r="G9">
        <v>1.1550345418980276E-4</v>
      </c>
      <c r="H9" s="92">
        <v>5241</v>
      </c>
      <c r="I9" s="92">
        <v>7875</v>
      </c>
      <c r="J9" s="92">
        <v>8206</v>
      </c>
      <c r="K9" s="61" t="s">
        <v>861</v>
      </c>
      <c r="L9" s="92">
        <v>10</v>
      </c>
    </row>
    <row r="10" spans="1:12" x14ac:dyDescent="0.45">
      <c r="A10">
        <f t="shared" ca="1" si="0"/>
        <v>1</v>
      </c>
      <c r="B10" t="s">
        <v>16</v>
      </c>
      <c r="C10" s="92">
        <v>4</v>
      </c>
      <c r="D10">
        <f t="shared" ref="C10:D16" ca="1" si="1">D9*2</f>
        <v>4</v>
      </c>
      <c r="E10">
        <v>2.0120135983347796E-4</v>
      </c>
      <c r="F10">
        <v>1.3190786813201488E-4</v>
      </c>
      <c r="G10">
        <v>1.2532129681308855E-4</v>
      </c>
      <c r="H10" s="92">
        <v>4818</v>
      </c>
      <c r="I10" s="92">
        <v>7233</v>
      </c>
      <c r="J10" s="92">
        <v>7595</v>
      </c>
      <c r="K10" s="61" t="s">
        <v>862</v>
      </c>
      <c r="L10" s="92">
        <v>36</v>
      </c>
    </row>
    <row r="11" spans="1:12" x14ac:dyDescent="0.45">
      <c r="A11">
        <f t="shared" ca="1" si="0"/>
        <v>1</v>
      </c>
      <c r="B11" t="s">
        <v>16</v>
      </c>
      <c r="C11" s="92">
        <v>8</v>
      </c>
      <c r="D11">
        <f t="shared" ca="1" si="1"/>
        <v>8</v>
      </c>
      <c r="E11">
        <v>2.7148083755594495E-4</v>
      </c>
      <c r="F11">
        <v>1.7899621343273755E-4</v>
      </c>
      <c r="G11">
        <v>1.5881782411461212E-4</v>
      </c>
      <c r="H11" s="92">
        <v>3600</v>
      </c>
      <c r="I11" s="92">
        <v>5396</v>
      </c>
      <c r="J11" s="92">
        <v>6055</v>
      </c>
      <c r="K11" s="61" t="s">
        <v>863</v>
      </c>
      <c r="L11" s="92">
        <v>136</v>
      </c>
    </row>
    <row r="12" spans="1:12" x14ac:dyDescent="0.45">
      <c r="A12">
        <f t="shared" ca="1" si="0"/>
        <v>1</v>
      </c>
      <c r="B12" t="s">
        <v>16</v>
      </c>
      <c r="C12" s="92">
        <v>16</v>
      </c>
      <c r="D12">
        <f t="shared" ca="1" si="1"/>
        <v>16</v>
      </c>
      <c r="E12">
        <v>5.3517332450247362E-4</v>
      </c>
      <c r="F12">
        <v>3.5523165980093049E-4</v>
      </c>
      <c r="G12">
        <v>2.8731259291933111E-4</v>
      </c>
      <c r="H12" s="92">
        <v>1847</v>
      </c>
      <c r="I12" s="92">
        <v>2766</v>
      </c>
      <c r="J12" s="92">
        <v>3406</v>
      </c>
      <c r="K12" s="61" t="s">
        <v>864</v>
      </c>
      <c r="L12" s="92">
        <v>528</v>
      </c>
    </row>
    <row r="13" spans="1:12" x14ac:dyDescent="0.45">
      <c r="A13">
        <f t="shared" ca="1" si="0"/>
        <v>1</v>
      </c>
      <c r="B13" t="s">
        <v>16</v>
      </c>
      <c r="C13" s="92">
        <v>32</v>
      </c>
      <c r="D13">
        <f t="shared" ca="1" si="1"/>
        <v>32</v>
      </c>
      <c r="E13">
        <v>1.6377223616258511E-3</v>
      </c>
      <c r="F13">
        <v>1.0567130646882592E-3</v>
      </c>
      <c r="G13">
        <v>8.0562709368125823E-4</v>
      </c>
      <c r="H13" s="92">
        <v>609</v>
      </c>
      <c r="I13" s="92">
        <v>941</v>
      </c>
      <c r="J13" s="92">
        <v>1232</v>
      </c>
      <c r="K13" s="61" t="s">
        <v>865</v>
      </c>
      <c r="L13" s="92">
        <v>2080</v>
      </c>
    </row>
    <row r="14" spans="1:12" x14ac:dyDescent="0.45">
      <c r="A14">
        <f t="shared" ca="1" si="0"/>
        <v>1</v>
      </c>
      <c r="B14" t="s">
        <v>16</v>
      </c>
      <c r="C14">
        <f t="shared" ca="1" si="1"/>
        <v>64</v>
      </c>
      <c r="D14">
        <f t="shared" ca="1" si="1"/>
        <v>64</v>
      </c>
      <c r="E14">
        <v>6.4179169871830775E-3</v>
      </c>
      <c r="F14">
        <v>3.8925967586751014E-3</v>
      </c>
      <c r="G14">
        <v>2.9890384826220711E-3</v>
      </c>
      <c r="H14" s="92">
        <v>156</v>
      </c>
      <c r="I14" s="92">
        <v>257</v>
      </c>
      <c r="J14" s="92">
        <v>334</v>
      </c>
      <c r="K14" s="61" t="s">
        <v>866</v>
      </c>
      <c r="L14" s="92">
        <v>8256</v>
      </c>
    </row>
    <row r="15" spans="1:12" x14ac:dyDescent="0.45">
      <c r="A15">
        <f t="shared" ca="1" si="0"/>
        <v>1</v>
      </c>
      <c r="B15" t="s">
        <v>16</v>
      </c>
      <c r="C15">
        <f t="shared" ca="1" si="1"/>
        <v>128</v>
      </c>
      <c r="D15">
        <f t="shared" ca="1" si="1"/>
        <v>128</v>
      </c>
      <c r="E15">
        <v>2.3822850409788418E-2</v>
      </c>
      <c r="F15">
        <v>1.5324832721456415E-2</v>
      </c>
      <c r="G15">
        <v>1.1657537619151665E-2</v>
      </c>
      <c r="H15" s="92">
        <v>43</v>
      </c>
      <c r="I15" s="92">
        <v>66</v>
      </c>
      <c r="J15" s="92">
        <v>86</v>
      </c>
      <c r="K15" s="61" t="s">
        <v>867</v>
      </c>
      <c r="L15" s="92">
        <v>32896</v>
      </c>
    </row>
    <row r="16" spans="1:12" x14ac:dyDescent="0.45">
      <c r="A16">
        <f t="shared" ca="1" si="0"/>
        <v>1</v>
      </c>
      <c r="B16" t="s">
        <v>16</v>
      </c>
      <c r="C16">
        <f t="shared" ca="1" si="1"/>
        <v>256</v>
      </c>
      <c r="D16">
        <f t="shared" ca="1" si="1"/>
        <v>256</v>
      </c>
      <c r="E16">
        <v>9.599932969180576E-2</v>
      </c>
      <c r="F16">
        <v>6.6397720031857024E-2</v>
      </c>
      <c r="G16">
        <v>5.0958153781941511E-2</v>
      </c>
      <c r="H16" s="92">
        <v>11</v>
      </c>
      <c r="I16" s="92">
        <v>16</v>
      </c>
      <c r="J16" s="92">
        <v>20</v>
      </c>
      <c r="K16" s="61" t="s">
        <v>868</v>
      </c>
      <c r="L16" s="92">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2">
        <v>2</v>
      </c>
      <c r="I17" s="92">
        <v>4</v>
      </c>
      <c r="J17" s="92">
        <v>5</v>
      </c>
      <c r="K17" s="61" t="s">
        <v>869</v>
      </c>
      <c r="L17" s="92">
        <v>524800</v>
      </c>
    </row>
    <row r="18" spans="1:12" x14ac:dyDescent="0.45">
      <c r="A18">
        <f t="shared" ca="1" si="2"/>
        <v>1</v>
      </c>
      <c r="B18" t="s">
        <v>16</v>
      </c>
      <c r="C18">
        <f t="shared" ca="1" si="3"/>
        <v>1024</v>
      </c>
      <c r="D18">
        <f t="shared" ca="1" si="4"/>
        <v>1024</v>
      </c>
      <c r="E18">
        <v>1.6514603387830378</v>
      </c>
      <c r="F18">
        <v>1.2590950387883297</v>
      </c>
      <c r="G18">
        <v>1.1223542387805012</v>
      </c>
      <c r="H18" s="92">
        <v>1</v>
      </c>
      <c r="I18" s="92">
        <v>1</v>
      </c>
      <c r="J18" s="92">
        <v>1</v>
      </c>
      <c r="K18" s="61" t="s">
        <v>870</v>
      </c>
      <c r="L18" s="92">
        <v>2098176</v>
      </c>
    </row>
    <row r="19" spans="1:12" x14ac:dyDescent="0.45">
      <c r="A19">
        <f t="shared" ca="1" si="2"/>
        <v>1</v>
      </c>
      <c r="B19" t="s">
        <v>16</v>
      </c>
      <c r="C19">
        <f t="shared" ca="1" si="3"/>
        <v>2048</v>
      </c>
      <c r="D19">
        <f t="shared" ca="1" si="4"/>
        <v>2048</v>
      </c>
      <c r="E19">
        <v>7.7898979387744856</v>
      </c>
      <c r="F19">
        <v>6.1225244387813671</v>
      </c>
      <c r="G19">
        <v>5.2295692387768593</v>
      </c>
      <c r="H19" s="92">
        <v>1</v>
      </c>
      <c r="I19" s="92">
        <v>1</v>
      </c>
      <c r="J19" s="92">
        <v>1</v>
      </c>
      <c r="K19" s="61" t="s">
        <v>871</v>
      </c>
      <c r="L19" s="92">
        <v>8390656</v>
      </c>
    </row>
    <row r="20" spans="1:12" x14ac:dyDescent="0.45">
      <c r="A20">
        <f t="shared" ca="1" si="0"/>
        <v>1</v>
      </c>
      <c r="B20" t="s">
        <v>16</v>
      </c>
      <c r="C20">
        <f t="shared" ca="1" si="3"/>
        <v>4096</v>
      </c>
      <c r="D20">
        <f t="shared" ca="1" si="4"/>
        <v>4096</v>
      </c>
      <c r="E20">
        <v>32.304938438776702</v>
      </c>
      <c r="F20">
        <v>28.03440563877561</v>
      </c>
      <c r="G20">
        <v>26.263708238787189</v>
      </c>
      <c r="H20" s="92">
        <v>1</v>
      </c>
      <c r="I20" s="92">
        <v>1</v>
      </c>
      <c r="J20" s="92">
        <v>1</v>
      </c>
      <c r="K20" s="61" t="s">
        <v>872</v>
      </c>
      <c r="L20" s="92">
        <v>33558528</v>
      </c>
    </row>
    <row r="21" spans="1:12" x14ac:dyDescent="0.45">
      <c r="A21">
        <f t="shared" ca="1" si="0"/>
        <v>1</v>
      </c>
      <c r="B21" t="s">
        <v>16</v>
      </c>
      <c r="C21">
        <f t="shared" ca="1" si="3"/>
        <v>8192</v>
      </c>
      <c r="D21">
        <f t="shared" ca="1" si="4"/>
        <v>8192</v>
      </c>
      <c r="E21">
        <v>159.12672273879329</v>
      </c>
      <c r="F21">
        <v>156.65383093877503</v>
      </c>
      <c r="G21">
        <v>169.5070796387798</v>
      </c>
      <c r="H21" s="92">
        <v>1</v>
      </c>
      <c r="I21" s="92">
        <v>1</v>
      </c>
      <c r="J21" s="92">
        <v>1</v>
      </c>
      <c r="K21" s="61" t="s">
        <v>873</v>
      </c>
      <c r="L21" s="92">
        <v>134225920</v>
      </c>
    </row>
    <row r="36" spans="5:5" x14ac:dyDescent="0.45">
      <c r="E36"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2"/>
    </row>
    <row r="4" spans="1:14" x14ac:dyDescent="0.45">
      <c r="A4" s="14" t="s">
        <v>950</v>
      </c>
      <c r="M4" s="14" t="s">
        <v>528</v>
      </c>
    </row>
    <row r="5" spans="1:14" x14ac:dyDescent="0.45">
      <c r="M5" t="s">
        <v>499</v>
      </c>
    </row>
    <row r="6" spans="1:14" ht="42.75" x14ac:dyDescent="0.45">
      <c r="A6" s="12" t="s">
        <v>10</v>
      </c>
      <c r="B6" s="12" t="s">
        <v>11</v>
      </c>
      <c r="C6" s="12" t="s">
        <v>12</v>
      </c>
      <c r="D6" s="12" t="s">
        <v>13</v>
      </c>
      <c r="E6" s="13" t="s">
        <v>951</v>
      </c>
      <c r="F6" s="13" t="s">
        <v>369</v>
      </c>
      <c r="G6" s="13" t="s">
        <v>370</v>
      </c>
      <c r="H6" s="13" t="s">
        <v>371</v>
      </c>
      <c r="I6" s="13" t="str" cm="1">
        <f t="array" aca="1" ref="I6:L6" ca="1">"NCalls"&amp;CHAR(10)&amp;E6:H6</f>
        <v>NCalls
CSVRead
v0.17</v>
      </c>
      <c r="J6" s="13" t="str">
        <f ca="1"/>
        <v>NCalls
sdkn104
v1.9</v>
      </c>
      <c r="K6" s="13" t="str">
        <f ca="1"/>
        <v>NCalls
ws_garcia
v3.1.5</v>
      </c>
      <c r="L6" s="59" t="str">
        <f ca="1"/>
        <v>NCalls
CSV.jl
v0.8.5+</v>
      </c>
      <c r="M6" s="12" t="s">
        <v>14</v>
      </c>
      <c r="N6" s="12" t="s">
        <v>15</v>
      </c>
    </row>
    <row r="7" spans="1:14" x14ac:dyDescent="0.45">
      <c r="A7">
        <f ca="1">LEN(B7)</f>
        <v>1</v>
      </c>
      <c r="B7" t="s">
        <v>16</v>
      </c>
      <c r="C7" s="92">
        <v>1</v>
      </c>
      <c r="D7">
        <v>1</v>
      </c>
      <c r="E7">
        <v>1.7817903983107761E-4</v>
      </c>
      <c r="F7">
        <v>1.2341264543507341E-4</v>
      </c>
      <c r="G7">
        <v>1.7927058643657466E-3</v>
      </c>
      <c r="H7">
        <v>2.8204942129304768E-4</v>
      </c>
      <c r="I7" s="92">
        <v>27040</v>
      </c>
      <c r="J7" s="92">
        <v>38419</v>
      </c>
      <c r="K7" s="92">
        <v>2779</v>
      </c>
      <c r="L7" s="92">
        <v>17314</v>
      </c>
      <c r="M7" s="60" t="s">
        <v>372</v>
      </c>
      <c r="N7" s="92">
        <v>3</v>
      </c>
    </row>
    <row r="8" spans="1:14" x14ac:dyDescent="0.45">
      <c r="A8">
        <f t="shared" ref="A8:A28" ca="1" si="0">LEN(B8)</f>
        <v>1</v>
      </c>
      <c r="B8" t="s">
        <v>16</v>
      </c>
      <c r="C8" s="92">
        <v>2</v>
      </c>
      <c r="D8">
        <v>1</v>
      </c>
      <c r="E8">
        <v>1.8641350851971819E-4</v>
      </c>
      <c r="F8">
        <v>1.3589418601689469E-4</v>
      </c>
      <c r="G8">
        <v>1.8630959088156416E-3</v>
      </c>
      <c r="H8">
        <v>2.756240341540139E-4</v>
      </c>
      <c r="I8" s="92">
        <v>25887</v>
      </c>
      <c r="J8" s="92">
        <v>35057</v>
      </c>
      <c r="K8" s="92">
        <v>2675</v>
      </c>
      <c r="L8" s="92">
        <v>17708</v>
      </c>
      <c r="M8" s="61" t="s">
        <v>373</v>
      </c>
      <c r="N8" s="92">
        <v>6</v>
      </c>
    </row>
    <row r="9" spans="1:14" x14ac:dyDescent="0.45">
      <c r="A9">
        <f t="shared" ca="1" si="0"/>
        <v>1</v>
      </c>
      <c r="B9" t="s">
        <v>16</v>
      </c>
      <c r="C9" s="92">
        <v>4</v>
      </c>
      <c r="D9">
        <v>1</v>
      </c>
      <c r="E9">
        <v>1.9889355806087429E-4</v>
      </c>
      <c r="F9">
        <v>1.3341148964412584E-4</v>
      </c>
      <c r="G9">
        <v>1.9265161838858385E-3</v>
      </c>
      <c r="H9">
        <v>3.1815206779717438E-4</v>
      </c>
      <c r="I9" s="92">
        <v>24316</v>
      </c>
      <c r="J9" s="92">
        <v>35678</v>
      </c>
      <c r="K9" s="92">
        <v>2587</v>
      </c>
      <c r="L9" s="92">
        <v>15390</v>
      </c>
      <c r="M9" s="61" t="s">
        <v>374</v>
      </c>
      <c r="N9" s="92">
        <v>12</v>
      </c>
    </row>
    <row r="10" spans="1:14" x14ac:dyDescent="0.45">
      <c r="A10">
        <f t="shared" ca="1" si="0"/>
        <v>1</v>
      </c>
      <c r="B10" t="s">
        <v>16</v>
      </c>
      <c r="C10" s="92">
        <v>8</v>
      </c>
      <c r="D10">
        <v>1</v>
      </c>
      <c r="E10">
        <v>1.8921044667870166E-4</v>
      </c>
      <c r="F10">
        <v>1.3505491422953256E-4</v>
      </c>
      <c r="G10">
        <v>1.7876043140059464E-3</v>
      </c>
      <c r="H10">
        <v>2.8290257345709894E-4</v>
      </c>
      <c r="I10" s="92">
        <v>25519</v>
      </c>
      <c r="J10" s="92">
        <v>35264</v>
      </c>
      <c r="K10" s="92">
        <v>2787</v>
      </c>
      <c r="L10" s="92">
        <v>17263</v>
      </c>
      <c r="M10" s="61" t="s">
        <v>375</v>
      </c>
      <c r="N10" s="92">
        <v>24</v>
      </c>
    </row>
    <row r="11" spans="1:14" x14ac:dyDescent="0.45">
      <c r="A11">
        <f t="shared" ca="1" si="0"/>
        <v>1</v>
      </c>
      <c r="B11" t="s">
        <v>16</v>
      </c>
      <c r="C11" s="92">
        <v>16</v>
      </c>
      <c r="D11">
        <v>1</v>
      </c>
      <c r="E11">
        <v>2.0080499018169273E-4</v>
      </c>
      <c r="F11">
        <v>1.4456912777305005E-4</v>
      </c>
      <c r="G11">
        <v>1.7896550380589503E-3</v>
      </c>
      <c r="H11">
        <v>2.8564634053880622E-4</v>
      </c>
      <c r="I11" s="92">
        <v>24092</v>
      </c>
      <c r="J11" s="92">
        <v>33047</v>
      </c>
      <c r="K11" s="92">
        <v>2784</v>
      </c>
      <c r="L11" s="92">
        <v>17101</v>
      </c>
      <c r="M11" s="61" t="s">
        <v>376</v>
      </c>
      <c r="N11" s="92">
        <v>48</v>
      </c>
    </row>
    <row r="12" spans="1:14" x14ac:dyDescent="0.45">
      <c r="A12">
        <f t="shared" ca="1" si="0"/>
        <v>1</v>
      </c>
      <c r="B12" t="s">
        <v>16</v>
      </c>
      <c r="C12" s="92">
        <v>32</v>
      </c>
      <c r="D12">
        <v>1</v>
      </c>
      <c r="E12">
        <v>2.2139909764343492E-4</v>
      </c>
      <c r="F12">
        <v>1.6294365909167436E-4</v>
      </c>
      <c r="G12">
        <v>1.8496402768494213E-3</v>
      </c>
      <c r="H12">
        <v>2.8957963363449344E-4</v>
      </c>
      <c r="I12" s="92">
        <v>21918</v>
      </c>
      <c r="J12" s="92">
        <v>29468</v>
      </c>
      <c r="K12" s="92">
        <v>2694</v>
      </c>
      <c r="L12" s="92">
        <v>16874</v>
      </c>
      <c r="M12" s="61" t="s">
        <v>377</v>
      </c>
      <c r="N12" s="92">
        <v>96</v>
      </c>
    </row>
    <row r="13" spans="1:14" x14ac:dyDescent="0.45">
      <c r="A13">
        <f t="shared" ca="1" si="0"/>
        <v>1</v>
      </c>
      <c r="B13" t="s">
        <v>16</v>
      </c>
      <c r="C13" s="92">
        <v>64</v>
      </c>
      <c r="D13">
        <v>1</v>
      </c>
      <c r="E13">
        <v>2.6459320365158662E-4</v>
      </c>
      <c r="F13">
        <v>2.1605149801420085E-4</v>
      </c>
      <c r="G13">
        <v>2.4910289148692942E-3</v>
      </c>
      <c r="H13">
        <v>2.9570952346194774E-4</v>
      </c>
      <c r="I13" s="92">
        <v>18428</v>
      </c>
      <c r="J13" s="92">
        <v>22444</v>
      </c>
      <c r="K13" s="92">
        <v>2002</v>
      </c>
      <c r="L13" s="92">
        <v>16532</v>
      </c>
      <c r="M13" s="61" t="s">
        <v>378</v>
      </c>
      <c r="N13" s="92">
        <v>192</v>
      </c>
    </row>
    <row r="14" spans="1:14" x14ac:dyDescent="0.45">
      <c r="A14">
        <f t="shared" ca="1" si="0"/>
        <v>1</v>
      </c>
      <c r="B14" t="s">
        <v>16</v>
      </c>
      <c r="C14" s="92">
        <v>128</v>
      </c>
      <c r="D14">
        <v>1</v>
      </c>
      <c r="E14">
        <v>3.3588916431433782E-4</v>
      </c>
      <c r="F14">
        <v>2.7258363733940826E-4</v>
      </c>
      <c r="G14">
        <v>2.3556497648451807E-3</v>
      </c>
      <c r="H14">
        <v>2.9995779787224679E-4</v>
      </c>
      <c r="I14" s="92">
        <v>14594</v>
      </c>
      <c r="J14" s="92">
        <v>17901</v>
      </c>
      <c r="K14" s="92">
        <v>2117</v>
      </c>
      <c r="L14" s="92">
        <v>16303</v>
      </c>
      <c r="M14" s="61" t="s">
        <v>379</v>
      </c>
      <c r="N14" s="92">
        <v>384</v>
      </c>
    </row>
    <row r="15" spans="1:14" x14ac:dyDescent="0.45">
      <c r="A15">
        <f t="shared" ca="1" si="0"/>
        <v>1</v>
      </c>
      <c r="B15" t="s">
        <v>16</v>
      </c>
      <c r="C15" s="92">
        <v>256</v>
      </c>
      <c r="D15">
        <v>1</v>
      </c>
      <c r="E15">
        <v>4.7786483788365936E-4</v>
      </c>
      <c r="F15">
        <v>4.126247983906206E-4</v>
      </c>
      <c r="G15">
        <v>2.7838675636872568E-3</v>
      </c>
      <c r="H15">
        <v>2.8260088592059918E-4</v>
      </c>
      <c r="I15" s="92">
        <v>10318</v>
      </c>
      <c r="J15" s="92">
        <v>11923</v>
      </c>
      <c r="K15" s="92">
        <v>1792</v>
      </c>
      <c r="L15" s="92">
        <v>17281</v>
      </c>
      <c r="M15" s="61" t="s">
        <v>380</v>
      </c>
      <c r="N15" s="92">
        <v>768</v>
      </c>
    </row>
    <row r="16" spans="1:14" x14ac:dyDescent="0.45">
      <c r="A16">
        <f t="shared" ca="1" si="0"/>
        <v>1</v>
      </c>
      <c r="B16" t="s">
        <v>16</v>
      </c>
      <c r="C16" s="92">
        <v>512</v>
      </c>
      <c r="D16">
        <v>1</v>
      </c>
      <c r="E16">
        <v>7.7359609947777637E-4</v>
      </c>
      <c r="F16">
        <v>7.190268665547611E-4</v>
      </c>
      <c r="G16">
        <v>4.0034945671300198E-3</v>
      </c>
      <c r="H16">
        <v>3.0607859081141671E-4</v>
      </c>
      <c r="I16" s="92">
        <v>6408</v>
      </c>
      <c r="J16" s="92">
        <v>6890</v>
      </c>
      <c r="K16" s="92">
        <v>1247</v>
      </c>
      <c r="L16" s="92">
        <v>15984</v>
      </c>
      <c r="M16" s="61" t="s">
        <v>381</v>
      </c>
      <c r="N16" s="92">
        <v>1536</v>
      </c>
    </row>
    <row r="17" spans="1:14" x14ac:dyDescent="0.45">
      <c r="A17">
        <f t="shared" ca="1" si="0"/>
        <v>1</v>
      </c>
      <c r="B17" t="s">
        <v>16</v>
      </c>
      <c r="C17" s="92">
        <v>1024</v>
      </c>
      <c r="D17">
        <v>1</v>
      </c>
      <c r="E17">
        <v>1.4036576279942801E-3</v>
      </c>
      <c r="F17">
        <v>1.3235845595495686E-3</v>
      </c>
      <c r="G17">
        <v>5.9917658980161836E-3</v>
      </c>
      <c r="H17">
        <v>3.6118336445923672E-4</v>
      </c>
      <c r="I17" s="92">
        <v>3546</v>
      </c>
      <c r="J17" s="92">
        <v>3759</v>
      </c>
      <c r="K17" s="92">
        <v>834</v>
      </c>
      <c r="L17" s="92">
        <v>13590</v>
      </c>
      <c r="M17" s="61" t="s">
        <v>382</v>
      </c>
      <c r="N17" s="92">
        <v>3072</v>
      </c>
    </row>
    <row r="18" spans="1:14" x14ac:dyDescent="0.45">
      <c r="A18">
        <f t="shared" ca="1" si="0"/>
        <v>1</v>
      </c>
      <c r="B18" t="s">
        <v>16</v>
      </c>
      <c r="C18" s="92">
        <v>2048</v>
      </c>
      <c r="D18">
        <v>1</v>
      </c>
      <c r="E18">
        <v>2.4649081408069E-3</v>
      </c>
      <c r="F18">
        <v>2.5379231316563686E-3</v>
      </c>
      <c r="G18">
        <v>1.0048256340261089E-2</v>
      </c>
      <c r="H18">
        <v>5.0253446815953285E-4</v>
      </c>
      <c r="I18" s="92">
        <v>2023</v>
      </c>
      <c r="J18" s="92">
        <v>1965</v>
      </c>
      <c r="K18" s="92">
        <v>498</v>
      </c>
      <c r="L18" s="92">
        <v>9818</v>
      </c>
      <c r="M18" s="61" t="s">
        <v>383</v>
      </c>
      <c r="N18" s="92">
        <v>6144</v>
      </c>
    </row>
    <row r="19" spans="1:14" x14ac:dyDescent="0.45">
      <c r="A19">
        <f t="shared" ca="1" si="0"/>
        <v>1</v>
      </c>
      <c r="B19" t="s">
        <v>16</v>
      </c>
      <c r="C19" s="92">
        <v>4096</v>
      </c>
      <c r="D19">
        <v>1</v>
      </c>
      <c r="E19">
        <v>5.4210732616429315E-3</v>
      </c>
      <c r="F19">
        <v>5.113973556763937E-3</v>
      </c>
      <c r="G19">
        <v>1.8208484687422061E-2</v>
      </c>
      <c r="H19">
        <v>9.5795804116665328E-4</v>
      </c>
      <c r="I19" s="92">
        <v>922</v>
      </c>
      <c r="J19" s="92">
        <v>977</v>
      </c>
      <c r="K19" s="92">
        <v>275</v>
      </c>
      <c r="L19" s="92">
        <v>5183</v>
      </c>
      <c r="M19" s="61" t="s">
        <v>384</v>
      </c>
      <c r="N19" s="92">
        <v>12288</v>
      </c>
    </row>
    <row r="20" spans="1:14" x14ac:dyDescent="0.45">
      <c r="A20">
        <f t="shared" ca="1" si="0"/>
        <v>1</v>
      </c>
      <c r="B20" t="s">
        <v>16</v>
      </c>
      <c r="C20" s="92">
        <v>8192</v>
      </c>
      <c r="D20">
        <v>1</v>
      </c>
      <c r="E20">
        <v>9.4039939734076768E-3</v>
      </c>
      <c r="F20">
        <v>9.4264644596294862E-3</v>
      </c>
      <c r="G20">
        <v>3.5457157267139237E-2</v>
      </c>
      <c r="H20">
        <v>1.5074995756969684E-3</v>
      </c>
      <c r="I20" s="92">
        <v>532</v>
      </c>
      <c r="J20" s="92">
        <v>531</v>
      </c>
      <c r="K20" s="92">
        <v>141</v>
      </c>
      <c r="L20" s="92">
        <v>3302</v>
      </c>
      <c r="M20" s="61" t="s">
        <v>385</v>
      </c>
      <c r="N20" s="92">
        <v>24576</v>
      </c>
    </row>
    <row r="21" spans="1:14" x14ac:dyDescent="0.45">
      <c r="A21">
        <f t="shared" ca="1" si="0"/>
        <v>1</v>
      </c>
      <c r="B21" t="s">
        <v>16</v>
      </c>
      <c r="C21" s="92">
        <v>16384</v>
      </c>
      <c r="D21">
        <v>1</v>
      </c>
      <c r="E21">
        <v>1.8997340020811267E-2</v>
      </c>
      <c r="F21">
        <v>2.0293272660289935E-2</v>
      </c>
      <c r="G21">
        <v>6.8686065780043618E-2</v>
      </c>
      <c r="H21">
        <v>2.7881232402680281E-3</v>
      </c>
      <c r="I21" s="92">
        <v>264</v>
      </c>
      <c r="J21" s="92">
        <v>247</v>
      </c>
      <c r="K21" s="92">
        <v>73</v>
      </c>
      <c r="L21" s="92">
        <v>1789</v>
      </c>
      <c r="M21" s="61" t="s">
        <v>386</v>
      </c>
      <c r="N21" s="92">
        <v>49152</v>
      </c>
    </row>
    <row r="22" spans="1:14" x14ac:dyDescent="0.45">
      <c r="A22">
        <f t="shared" ca="1" si="0"/>
        <v>1</v>
      </c>
      <c r="B22" t="s">
        <v>16</v>
      </c>
      <c r="C22" s="92">
        <v>32768</v>
      </c>
      <c r="D22">
        <v>1</v>
      </c>
      <c r="E22">
        <v>3.8866916547415128E-2</v>
      </c>
      <c r="F22">
        <v>4.0604016584666718E-2</v>
      </c>
      <c r="G22">
        <v>0.15207090214199936</v>
      </c>
      <c r="H22">
        <v>4.3381833852438956E-3</v>
      </c>
      <c r="I22" s="92">
        <v>130</v>
      </c>
      <c r="J22" s="92">
        <v>124</v>
      </c>
      <c r="K22" s="92">
        <v>33</v>
      </c>
      <c r="L22" s="92">
        <v>1151</v>
      </c>
      <c r="M22" s="61" t="s">
        <v>387</v>
      </c>
      <c r="N22" s="92">
        <v>98304</v>
      </c>
    </row>
    <row r="23" spans="1:14" x14ac:dyDescent="0.45">
      <c r="A23">
        <f t="shared" ca="1" si="0"/>
        <v>1</v>
      </c>
      <c r="B23" t="s">
        <v>16</v>
      </c>
      <c r="C23" s="92">
        <v>65536</v>
      </c>
      <c r="D23">
        <v>1</v>
      </c>
      <c r="E23">
        <v>7.8566664211944442E-2</v>
      </c>
      <c r="F23">
        <v>7.8597207968964938E-2</v>
      </c>
      <c r="G23">
        <v>0.27244137630697512</v>
      </c>
      <c r="H23">
        <v>7.7770914016725371E-3</v>
      </c>
      <c r="I23" s="92">
        <v>64</v>
      </c>
      <c r="J23" s="92">
        <v>64</v>
      </c>
      <c r="K23" s="92">
        <v>19</v>
      </c>
      <c r="L23" s="92">
        <v>643</v>
      </c>
      <c r="M23" s="61" t="s">
        <v>388</v>
      </c>
      <c r="N23" s="92">
        <v>196608</v>
      </c>
    </row>
    <row r="24" spans="1:14" x14ac:dyDescent="0.45">
      <c r="A24">
        <f t="shared" ca="1" si="0"/>
        <v>1</v>
      </c>
      <c r="B24" t="s">
        <v>16</v>
      </c>
      <c r="C24" s="92">
        <v>131072</v>
      </c>
      <c r="D24">
        <v>1</v>
      </c>
      <c r="E24">
        <v>0.15957210015458753</v>
      </c>
      <c r="F24">
        <v>0.16199267868792983</v>
      </c>
      <c r="G24">
        <v>0.53052822578156833</v>
      </c>
      <c r="H24">
        <v>1.6580723812551754E-2</v>
      </c>
      <c r="I24" s="92">
        <v>32</v>
      </c>
      <c r="J24" s="92">
        <v>31</v>
      </c>
      <c r="K24" s="92">
        <v>10</v>
      </c>
      <c r="L24" s="92">
        <v>303</v>
      </c>
      <c r="M24" s="61" t="s">
        <v>389</v>
      </c>
      <c r="N24" s="92">
        <v>393216</v>
      </c>
    </row>
    <row r="25" spans="1:14" x14ac:dyDescent="0.45">
      <c r="A25">
        <f t="shared" ca="1" si="0"/>
        <v>1</v>
      </c>
      <c r="B25" t="s">
        <v>16</v>
      </c>
      <c r="C25" s="92">
        <v>262144</v>
      </c>
      <c r="D25">
        <v>1</v>
      </c>
      <c r="E25">
        <v>0.33857723910751292</v>
      </c>
      <c r="F25">
        <v>0.38710039654491651</v>
      </c>
      <c r="G25">
        <v>1.0321761257799202</v>
      </c>
      <c r="H25">
        <v>3.0925364037159151E-2</v>
      </c>
      <c r="I25" s="92">
        <v>15</v>
      </c>
      <c r="J25" s="92">
        <v>13</v>
      </c>
      <c r="K25" s="92">
        <v>5</v>
      </c>
      <c r="L25" s="92">
        <v>162</v>
      </c>
      <c r="M25" s="61" t="s">
        <v>390</v>
      </c>
      <c r="N25" s="92">
        <v>786432</v>
      </c>
    </row>
    <row r="26" spans="1:14" x14ac:dyDescent="0.45">
      <c r="A26">
        <f t="shared" ca="1" si="0"/>
        <v>1</v>
      </c>
      <c r="B26" t="s">
        <v>16</v>
      </c>
      <c r="C26" s="92">
        <v>524288</v>
      </c>
      <c r="D26">
        <v>1</v>
      </c>
      <c r="E26">
        <v>0.64016811578458643</v>
      </c>
      <c r="F26">
        <v>0.66210677829495168</v>
      </c>
      <c r="G26">
        <v>2.0118259991061422</v>
      </c>
      <c r="H26">
        <v>6.2227835256916608E-2</v>
      </c>
      <c r="I26" s="92">
        <v>8</v>
      </c>
      <c r="J26" s="92">
        <v>8</v>
      </c>
      <c r="K26" s="92">
        <v>3</v>
      </c>
      <c r="L26" s="92">
        <v>81</v>
      </c>
      <c r="M26" s="61" t="s">
        <v>391</v>
      </c>
      <c r="N26" s="92">
        <v>1572864</v>
      </c>
    </row>
    <row r="27" spans="1:14" x14ac:dyDescent="0.45">
      <c r="A27">
        <f t="shared" ca="1" si="0"/>
        <v>1</v>
      </c>
      <c r="B27" t="s">
        <v>16</v>
      </c>
      <c r="C27" s="92">
        <v>1048576</v>
      </c>
      <c r="D27">
        <v>1</v>
      </c>
      <c r="E27">
        <v>1.257797040740666</v>
      </c>
      <c r="F27">
        <v>1.2764607907707664</v>
      </c>
      <c r="G27">
        <v>3.9950963156849006</v>
      </c>
      <c r="H27">
        <v>0.13415116181986872</v>
      </c>
      <c r="I27" s="92">
        <v>4</v>
      </c>
      <c r="J27" s="92">
        <v>4</v>
      </c>
      <c r="K27" s="92">
        <v>2</v>
      </c>
      <c r="L27" s="92">
        <v>38</v>
      </c>
      <c r="M27" s="61" t="s">
        <v>392</v>
      </c>
      <c r="N27" s="92">
        <v>3145728</v>
      </c>
    </row>
    <row r="28" spans="1:14" x14ac:dyDescent="0.45">
      <c r="A28">
        <f t="shared" ca="1" si="0"/>
        <v>1</v>
      </c>
      <c r="B28" t="s">
        <v>16</v>
      </c>
      <c r="C28" s="92">
        <v>2097152</v>
      </c>
      <c r="D28">
        <v>1</v>
      </c>
      <c r="E28">
        <v>2.5548323657682026</v>
      </c>
      <c r="F28">
        <v>2.7674913657216216</v>
      </c>
      <c r="G28">
        <v>8.0545469659233326</v>
      </c>
      <c r="H28">
        <v>0.27860436947164285</v>
      </c>
      <c r="I28" s="92">
        <v>2</v>
      </c>
      <c r="J28" s="92">
        <v>2</v>
      </c>
      <c r="K28" s="92">
        <v>1</v>
      </c>
      <c r="L28" s="92">
        <v>18</v>
      </c>
      <c r="M28" s="61" t="s">
        <v>393</v>
      </c>
      <c r="N28" s="92">
        <v>6291456</v>
      </c>
    </row>
    <row r="29" spans="1:14" x14ac:dyDescent="0.45">
      <c r="I29" s="92"/>
      <c r="J29" s="92"/>
      <c r="K29" s="92"/>
      <c r="L29" s="92"/>
    </row>
    <row r="30" spans="1:14" x14ac:dyDescent="0.45">
      <c r="N30">
        <f ca="1">N28/1000000/E28</f>
        <v>2.4625709632844135</v>
      </c>
    </row>
    <row r="31" spans="1:14" x14ac:dyDescent="0.45">
      <c r="I31" s="92"/>
      <c r="J31" s="92"/>
      <c r="K31" s="92"/>
      <c r="L31" s="92"/>
      <c r="M31" s="14" t="s">
        <v>527</v>
      </c>
      <c r="N31" s="92">
        <f ca="1">C28*D28/E28</f>
        <v>820856.98776147119</v>
      </c>
    </row>
    <row r="32" spans="1:14" x14ac:dyDescent="0.45">
      <c r="I32" s="92"/>
      <c r="J32" s="92"/>
      <c r="K32" s="92"/>
      <c r="L32" s="92"/>
      <c r="M32" t="s">
        <v>533</v>
      </c>
    </row>
    <row r="33" spans="1:14" ht="42.75" x14ac:dyDescent="0.45">
      <c r="A33" s="12" t="s">
        <v>10</v>
      </c>
      <c r="B33" s="12" t="s">
        <v>11</v>
      </c>
      <c r="C33" s="12" t="s">
        <v>12</v>
      </c>
      <c r="D33" s="12" t="s">
        <v>13</v>
      </c>
      <c r="E33" s="13" t="s">
        <v>951</v>
      </c>
      <c r="F33" s="13" t="s">
        <v>369</v>
      </c>
      <c r="G33" s="13" t="s">
        <v>370</v>
      </c>
      <c r="H33" s="13" t="s">
        <v>371</v>
      </c>
      <c r="I33" s="13" t="str" cm="1">
        <f t="array" aca="1" ref="I33:L33" ca="1">"NCalls"&amp;CHAR(10)&amp;E33:H33</f>
        <v>NCalls
CSVRead
v0.17</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2">
        <v>1</v>
      </c>
      <c r="D34">
        <v>1</v>
      </c>
      <c r="E34">
        <v>1.811923762563623E-4</v>
      </c>
      <c r="F34">
        <v>1.2514291897787206E-4</v>
      </c>
      <c r="G34">
        <v>1.7712383339877483E-3</v>
      </c>
      <c r="H34">
        <v>3.3530983327292321E-4</v>
      </c>
      <c r="I34" s="92">
        <v>26607</v>
      </c>
      <c r="J34" s="92">
        <v>37915</v>
      </c>
      <c r="K34" s="92">
        <v>2813</v>
      </c>
      <c r="L34" s="92">
        <v>14618</v>
      </c>
      <c r="M34" s="92" t="s">
        <v>394</v>
      </c>
      <c r="N34" s="92">
        <v>34</v>
      </c>
    </row>
    <row r="35" spans="1:14" x14ac:dyDescent="0.45">
      <c r="A35">
        <f t="shared" ref="A35:A54" ca="1" si="1">LEN(B35)</f>
        <v>32</v>
      </c>
      <c r="B35" t="str">
        <f t="shared" ref="B35:B54" ca="1" si="2">REPT("x",32)</f>
        <v>xxxxxxxxxxxxxxxxxxxxxxxxxxxxxxxx</v>
      </c>
      <c r="C35" s="92">
        <v>2</v>
      </c>
      <c r="D35">
        <v>1</v>
      </c>
      <c r="E35">
        <v>1.8163085993881152E-4</v>
      </c>
      <c r="F35">
        <v>1.3080395261522181E-4</v>
      </c>
      <c r="G35">
        <v>2.0018817217776134E-3</v>
      </c>
      <c r="H35">
        <v>2.879469521028309E-4</v>
      </c>
      <c r="I35" s="92">
        <v>26545</v>
      </c>
      <c r="J35" s="92">
        <v>36354</v>
      </c>
      <c r="K35" s="92">
        <v>2490</v>
      </c>
      <c r="L35" s="92">
        <v>17015</v>
      </c>
      <c r="M35" s="92" t="s">
        <v>395</v>
      </c>
      <c r="N35" s="92">
        <v>68</v>
      </c>
    </row>
    <row r="36" spans="1:14" x14ac:dyDescent="0.45">
      <c r="A36">
        <f t="shared" ca="1" si="1"/>
        <v>32</v>
      </c>
      <c r="B36" t="str">
        <f t="shared" ca="1" si="2"/>
        <v>xxxxxxxxxxxxxxxxxxxxxxxxxxxxxxxx</v>
      </c>
      <c r="C36" s="92">
        <v>4</v>
      </c>
      <c r="D36">
        <v>1</v>
      </c>
      <c r="E36">
        <v>1.9105720996500075E-4</v>
      </c>
      <c r="F36">
        <v>1.3908644060830238E-4</v>
      </c>
      <c r="G36">
        <v>2.7606050143062148E-3</v>
      </c>
      <c r="H36">
        <v>2.7249525468876312E-4</v>
      </c>
      <c r="I36" s="92">
        <v>25280</v>
      </c>
      <c r="J36" s="92">
        <v>34289</v>
      </c>
      <c r="K36" s="92">
        <v>1807</v>
      </c>
      <c r="L36" s="92">
        <v>17910</v>
      </c>
      <c r="M36" s="92" t="s">
        <v>396</v>
      </c>
      <c r="N36" s="92">
        <v>136</v>
      </c>
    </row>
    <row r="37" spans="1:14" x14ac:dyDescent="0.45">
      <c r="A37">
        <f t="shared" ca="1" si="1"/>
        <v>32</v>
      </c>
      <c r="B37" t="str">
        <f t="shared" ca="1" si="2"/>
        <v>xxxxxxxxxxxxxxxxxxxxxxxxxxxxxxxx</v>
      </c>
      <c r="C37" s="92">
        <v>8</v>
      </c>
      <c r="D37">
        <v>1</v>
      </c>
      <c r="E37">
        <v>2.2974710691253485E-4</v>
      </c>
      <c r="F37">
        <v>1.5985868130965366E-4</v>
      </c>
      <c r="G37">
        <v>3.4849310014806118E-3</v>
      </c>
      <c r="H37">
        <v>2.7865390585248516E-4</v>
      </c>
      <c r="I37" s="92">
        <v>21145</v>
      </c>
      <c r="J37" s="92">
        <v>30014</v>
      </c>
      <c r="K37" s="92">
        <v>1432</v>
      </c>
      <c r="L37" s="92">
        <v>17520</v>
      </c>
      <c r="M37" s="92" t="s">
        <v>397</v>
      </c>
      <c r="N37" s="92">
        <v>272</v>
      </c>
    </row>
    <row r="38" spans="1:14" x14ac:dyDescent="0.45">
      <c r="A38">
        <f t="shared" ca="1" si="1"/>
        <v>32</v>
      </c>
      <c r="B38" t="str">
        <f t="shared" ca="1" si="2"/>
        <v>xxxxxxxxxxxxxxxxxxxxxxxxxxxxxxxx</v>
      </c>
      <c r="C38" s="92">
        <v>16</v>
      </c>
      <c r="D38">
        <v>1</v>
      </c>
      <c r="E38">
        <v>2.3696840509435509E-4</v>
      </c>
      <c r="F38">
        <v>2.0246312120931795E-4</v>
      </c>
      <c r="G38">
        <v>2.0985918832999214E-3</v>
      </c>
      <c r="H38">
        <v>2.8779923699954639E-4</v>
      </c>
      <c r="I38" s="92">
        <v>20517</v>
      </c>
      <c r="J38" s="92">
        <v>23901</v>
      </c>
      <c r="K38" s="92">
        <v>2375</v>
      </c>
      <c r="L38" s="92">
        <v>16976</v>
      </c>
      <c r="M38" s="92" t="s">
        <v>398</v>
      </c>
      <c r="N38" s="92">
        <v>544</v>
      </c>
    </row>
    <row r="39" spans="1:14" x14ac:dyDescent="0.45">
      <c r="A39">
        <f t="shared" ca="1" si="1"/>
        <v>32</v>
      </c>
      <c r="B39" t="str">
        <f t="shared" ca="1" si="2"/>
        <v>xxxxxxxxxxxxxxxxxxxxxxxxxxxxxxxx</v>
      </c>
      <c r="C39" s="92">
        <v>32</v>
      </c>
      <c r="D39">
        <v>1</v>
      </c>
      <c r="E39">
        <v>3.827906708994942E-4</v>
      </c>
      <c r="F39">
        <v>2.5607068180983326E-4</v>
      </c>
      <c r="G39">
        <v>2.4883617859405975E-3</v>
      </c>
      <c r="H39">
        <v>2.8628031151946656E-4</v>
      </c>
      <c r="I39" s="92">
        <v>12839</v>
      </c>
      <c r="J39" s="92">
        <v>19026</v>
      </c>
      <c r="K39" s="92">
        <v>2004</v>
      </c>
      <c r="L39" s="92">
        <v>17064</v>
      </c>
      <c r="M39" s="92" t="s">
        <v>399</v>
      </c>
      <c r="N39" s="92">
        <v>1088</v>
      </c>
    </row>
    <row r="40" spans="1:14" x14ac:dyDescent="0.45">
      <c r="A40">
        <f t="shared" ca="1" si="1"/>
        <v>32</v>
      </c>
      <c r="B40" t="str">
        <f t="shared" ca="1" si="2"/>
        <v>xxxxxxxxxxxxxxxxxxxxxxxxxxxxxxxx</v>
      </c>
      <c r="C40" s="92">
        <v>64</v>
      </c>
      <c r="D40">
        <v>1</v>
      </c>
      <c r="E40">
        <v>3.8018016984127492E-4</v>
      </c>
      <c r="F40">
        <v>3.214383364085049E-4</v>
      </c>
      <c r="G40">
        <v>2.5882085906455223E-3</v>
      </c>
      <c r="H40">
        <v>2.7242383729177567E-4</v>
      </c>
      <c r="I40" s="92">
        <v>12924</v>
      </c>
      <c r="J40" s="92">
        <v>15236</v>
      </c>
      <c r="K40" s="92">
        <v>1927</v>
      </c>
      <c r="L40" s="92">
        <v>17911</v>
      </c>
      <c r="M40" s="92" t="s">
        <v>400</v>
      </c>
      <c r="N40" s="92">
        <v>2176</v>
      </c>
    </row>
    <row r="41" spans="1:14" x14ac:dyDescent="0.45">
      <c r="A41">
        <f t="shared" ca="1" si="1"/>
        <v>32</v>
      </c>
      <c r="B41" t="str">
        <f t="shared" ca="1" si="2"/>
        <v>xxxxxxxxxxxxxxxxxxxxxxxxxxxxxxxx</v>
      </c>
      <c r="C41" s="92">
        <v>128</v>
      </c>
      <c r="D41">
        <v>1</v>
      </c>
      <c r="E41">
        <v>6.197042771242734E-4</v>
      </c>
      <c r="F41">
        <v>5.7399351319434983E-4</v>
      </c>
      <c r="G41">
        <v>2.5697046239999432E-3</v>
      </c>
      <c r="H41">
        <v>3.0221288625367066E-4</v>
      </c>
      <c r="I41" s="92">
        <v>7982</v>
      </c>
      <c r="J41" s="92">
        <v>8610</v>
      </c>
      <c r="K41" s="92">
        <v>1941</v>
      </c>
      <c r="L41" s="92">
        <v>16184</v>
      </c>
      <c r="M41" s="92" t="s">
        <v>401</v>
      </c>
      <c r="N41" s="92">
        <v>4352</v>
      </c>
    </row>
    <row r="42" spans="1:14" x14ac:dyDescent="0.45">
      <c r="A42">
        <f t="shared" ca="1" si="1"/>
        <v>32</v>
      </c>
      <c r="B42" t="str">
        <f t="shared" ca="1" si="2"/>
        <v>xxxxxxxxxxxxxxxxxxxxxxxxxxxxxxxx</v>
      </c>
      <c r="C42" s="92">
        <v>256</v>
      </c>
      <c r="D42">
        <v>1</v>
      </c>
      <c r="E42">
        <v>1.0260172856429541E-3</v>
      </c>
      <c r="F42">
        <v>9.4512142242309644E-4</v>
      </c>
      <c r="G42">
        <v>3.5727773028426842E-3</v>
      </c>
      <c r="H42">
        <v>3.9198986093321315E-4</v>
      </c>
      <c r="I42" s="92">
        <v>4842</v>
      </c>
      <c r="J42" s="92">
        <v>5253</v>
      </c>
      <c r="K42" s="92">
        <v>1397</v>
      </c>
      <c r="L42" s="92">
        <v>12540</v>
      </c>
      <c r="M42" s="92" t="s">
        <v>402</v>
      </c>
      <c r="N42" s="92">
        <v>8704</v>
      </c>
    </row>
    <row r="43" spans="1:14" x14ac:dyDescent="0.45">
      <c r="A43">
        <f t="shared" ca="1" si="1"/>
        <v>32</v>
      </c>
      <c r="B43" t="str">
        <f t="shared" ca="1" si="2"/>
        <v>xxxxxxxxxxxxxxxxxxxxxxxxxxxxxxxx</v>
      </c>
      <c r="C43" s="92">
        <v>512</v>
      </c>
      <c r="D43">
        <v>1</v>
      </c>
      <c r="E43">
        <v>1.7274307225242931E-3</v>
      </c>
      <c r="F43">
        <v>1.7536388508926938E-3</v>
      </c>
      <c r="G43">
        <v>4.4662147940481619E-3</v>
      </c>
      <c r="H43">
        <v>4.097242154465466E-4</v>
      </c>
      <c r="I43" s="92">
        <v>2884</v>
      </c>
      <c r="J43" s="92">
        <v>2841</v>
      </c>
      <c r="K43" s="92">
        <v>1118</v>
      </c>
      <c r="L43" s="92">
        <v>12006</v>
      </c>
      <c r="M43" s="92" t="s">
        <v>403</v>
      </c>
      <c r="N43" s="92">
        <v>17408</v>
      </c>
    </row>
    <row r="44" spans="1:14" x14ac:dyDescent="0.45">
      <c r="A44">
        <f t="shared" ca="1" si="1"/>
        <v>32</v>
      </c>
      <c r="B44" t="str">
        <f t="shared" ca="1" si="2"/>
        <v>xxxxxxxxxxxxxxxxxxxxxxxxxxxxxxxx</v>
      </c>
      <c r="C44" s="92">
        <v>1024</v>
      </c>
      <c r="D44">
        <v>1</v>
      </c>
      <c r="E44">
        <v>2.9560974722705404E-3</v>
      </c>
      <c r="F44">
        <v>2.930916335931952E-3</v>
      </c>
      <c r="G44">
        <v>6.7093593352415834E-3</v>
      </c>
      <c r="H44">
        <v>5.1864142158376727E-4</v>
      </c>
      <c r="I44" s="92">
        <v>1688</v>
      </c>
      <c r="J44" s="92">
        <v>1703</v>
      </c>
      <c r="K44" s="92">
        <v>745</v>
      </c>
      <c r="L44" s="92">
        <v>9517</v>
      </c>
      <c r="M44" s="92" t="s">
        <v>404</v>
      </c>
      <c r="N44" s="92">
        <v>34816</v>
      </c>
    </row>
    <row r="45" spans="1:14" x14ac:dyDescent="0.45">
      <c r="A45">
        <f t="shared" ca="1" si="1"/>
        <v>32</v>
      </c>
      <c r="B45" t="str">
        <f t="shared" ca="1" si="2"/>
        <v>xxxxxxxxxxxxxxxxxxxxxxxxxxxxxxxx</v>
      </c>
      <c r="C45" s="92">
        <v>2048</v>
      </c>
      <c r="D45">
        <v>1</v>
      </c>
      <c r="E45">
        <v>5.6742972194499235E-3</v>
      </c>
      <c r="F45">
        <v>5.8143379549062358E-3</v>
      </c>
      <c r="G45">
        <v>1.1269866453798631E-2</v>
      </c>
      <c r="H45">
        <v>7.0959815622209958E-4</v>
      </c>
      <c r="I45" s="92">
        <v>881</v>
      </c>
      <c r="J45" s="92">
        <v>859</v>
      </c>
      <c r="K45" s="92">
        <v>444</v>
      </c>
      <c r="L45" s="92">
        <v>6980</v>
      </c>
      <c r="M45" s="92" t="s">
        <v>405</v>
      </c>
      <c r="N45" s="92">
        <v>69632</v>
      </c>
    </row>
    <row r="46" spans="1:14" x14ac:dyDescent="0.45">
      <c r="A46">
        <f t="shared" ca="1" si="1"/>
        <v>32</v>
      </c>
      <c r="B46" t="str">
        <f t="shared" ca="1" si="2"/>
        <v>xxxxxxxxxxxxxxxxxxxxxxxxxxxxxxxx</v>
      </c>
      <c r="C46" s="92">
        <v>4096</v>
      </c>
      <c r="D46">
        <v>1</v>
      </c>
      <c r="E46">
        <v>1.1532499648983169E-2</v>
      </c>
      <c r="F46">
        <v>1.1350102966511063E-2</v>
      </c>
      <c r="G46">
        <v>2.2118670202947499E-2</v>
      </c>
      <c r="H46">
        <v>1.1201533146224488E-3</v>
      </c>
      <c r="I46" s="92">
        <v>434</v>
      </c>
      <c r="J46" s="92">
        <v>441</v>
      </c>
      <c r="K46" s="92">
        <v>226</v>
      </c>
      <c r="L46" s="92">
        <v>4437</v>
      </c>
      <c r="M46" s="92" t="s">
        <v>406</v>
      </c>
      <c r="N46" s="92">
        <v>139264</v>
      </c>
    </row>
    <row r="47" spans="1:14" x14ac:dyDescent="0.45">
      <c r="A47">
        <f t="shared" ca="1" si="1"/>
        <v>32</v>
      </c>
      <c r="B47" t="str">
        <f t="shared" ca="1" si="2"/>
        <v>xxxxxxxxxxxxxxxxxxxxxxxxxxxxxxxx</v>
      </c>
      <c r="C47" s="92">
        <v>8192</v>
      </c>
      <c r="D47">
        <v>1</v>
      </c>
      <c r="E47">
        <v>2.3658730871831415E-2</v>
      </c>
      <c r="F47">
        <v>2.576700907633539E-2</v>
      </c>
      <c r="G47">
        <v>5.0042374775917269E-2</v>
      </c>
      <c r="H47">
        <v>2.2163768246837167E-3</v>
      </c>
      <c r="I47" s="92">
        <v>212</v>
      </c>
      <c r="J47" s="92">
        <v>194</v>
      </c>
      <c r="K47" s="92">
        <v>100</v>
      </c>
      <c r="L47" s="92">
        <v>2250</v>
      </c>
      <c r="M47" s="92" t="s">
        <v>407</v>
      </c>
      <c r="N47" s="92">
        <v>278528</v>
      </c>
    </row>
    <row r="48" spans="1:14" x14ac:dyDescent="0.45">
      <c r="A48">
        <f t="shared" ca="1" si="1"/>
        <v>32</v>
      </c>
      <c r="B48" t="str">
        <f t="shared" ca="1" si="2"/>
        <v>xxxxxxxxxxxxxxxxxxxxxxxxxxxxxxxx</v>
      </c>
      <c r="C48" s="92">
        <v>16384</v>
      </c>
      <c r="D48">
        <v>1</v>
      </c>
      <c r="E48">
        <v>4.8813621117697749E-2</v>
      </c>
      <c r="F48">
        <v>4.9506663817646367E-2</v>
      </c>
      <c r="G48">
        <v>8.2104837911009379E-2</v>
      </c>
      <c r="H48">
        <v>4.2831457895424144E-3</v>
      </c>
      <c r="I48" s="92">
        <v>103</v>
      </c>
      <c r="J48" s="92">
        <v>102</v>
      </c>
      <c r="K48" s="92">
        <v>61</v>
      </c>
      <c r="L48" s="92">
        <v>1166</v>
      </c>
      <c r="M48" s="92" t="s">
        <v>408</v>
      </c>
      <c r="N48" s="92">
        <v>557056</v>
      </c>
    </row>
    <row r="49" spans="1:14" x14ac:dyDescent="0.45">
      <c r="A49">
        <f t="shared" ca="1" si="1"/>
        <v>32</v>
      </c>
      <c r="B49" t="str">
        <f t="shared" ca="1" si="2"/>
        <v>xxxxxxxxxxxxxxxxxxxxxxxxxxxxxxxx</v>
      </c>
      <c r="C49" s="92">
        <v>32768</v>
      </c>
      <c r="D49">
        <v>1</v>
      </c>
      <c r="E49">
        <v>0.10489301786274649</v>
      </c>
      <c r="F49">
        <v>0.10935498316939334</v>
      </c>
      <c r="G49">
        <v>0.19945003500777117</v>
      </c>
      <c r="H49">
        <v>7.6011682149941823E-3</v>
      </c>
      <c r="I49" s="92">
        <v>48</v>
      </c>
      <c r="J49" s="92">
        <v>46</v>
      </c>
      <c r="K49" s="92">
        <v>26</v>
      </c>
      <c r="L49" s="92">
        <v>658</v>
      </c>
      <c r="M49" s="92" t="s">
        <v>409</v>
      </c>
      <c r="N49" s="92">
        <v>1114112</v>
      </c>
    </row>
    <row r="50" spans="1:14" x14ac:dyDescent="0.45">
      <c r="A50">
        <f t="shared" ca="1" si="1"/>
        <v>32</v>
      </c>
      <c r="B50" t="str">
        <f t="shared" ca="1" si="2"/>
        <v>xxxxxxxxxxxxxxxxxxxxxxxxxxxxxxxx</v>
      </c>
      <c r="C50" s="92">
        <v>65536</v>
      </c>
      <c r="D50">
        <v>1</v>
      </c>
      <c r="E50">
        <v>0.23347021578184879</v>
      </c>
      <c r="F50">
        <v>0.20658884577842895</v>
      </c>
      <c r="G50">
        <v>0.3063432422456247</v>
      </c>
      <c r="H50">
        <v>1.4197811232544058E-2</v>
      </c>
      <c r="I50" s="92">
        <v>22</v>
      </c>
      <c r="J50" s="92">
        <v>25</v>
      </c>
      <c r="K50" s="92">
        <v>17</v>
      </c>
      <c r="L50" s="92">
        <v>352</v>
      </c>
      <c r="M50" s="92" t="s">
        <v>410</v>
      </c>
      <c r="N50" s="92">
        <v>2228224</v>
      </c>
    </row>
    <row r="51" spans="1:14" x14ac:dyDescent="0.45">
      <c r="A51">
        <f t="shared" ca="1" si="1"/>
        <v>32</v>
      </c>
      <c r="B51" t="str">
        <f t="shared" ca="1" si="2"/>
        <v>xxxxxxxxxxxxxxxxxxxxxxxxxxxxxxxx</v>
      </c>
      <c r="C51" s="92">
        <v>131072</v>
      </c>
      <c r="D51">
        <v>1</v>
      </c>
      <c r="E51">
        <v>0.43887281578579146</v>
      </c>
      <c r="F51">
        <v>0.45195568243974665</v>
      </c>
      <c r="G51">
        <v>0.64548612828057728</v>
      </c>
      <c r="H51">
        <v>2.8889818170804733E-2</v>
      </c>
      <c r="I51" s="92">
        <v>12</v>
      </c>
      <c r="J51" s="92">
        <v>12</v>
      </c>
      <c r="K51" s="92">
        <v>8</v>
      </c>
      <c r="L51" s="92">
        <v>174</v>
      </c>
      <c r="M51" s="92" t="s">
        <v>411</v>
      </c>
      <c r="N51" s="92">
        <v>4456448</v>
      </c>
    </row>
    <row r="52" spans="1:14" x14ac:dyDescent="0.45">
      <c r="A52">
        <f t="shared" ca="1" si="1"/>
        <v>32</v>
      </c>
      <c r="B52" t="str">
        <f t="shared" ca="1" si="2"/>
        <v>xxxxxxxxxxxxxxxxxxxxxxxxxxxxxxxx</v>
      </c>
      <c r="C52" s="92">
        <v>262144</v>
      </c>
      <c r="D52">
        <v>1</v>
      </c>
      <c r="E52">
        <v>0.88361693245127648</v>
      </c>
      <c r="F52">
        <v>0.81978596577810592</v>
      </c>
      <c r="G52">
        <v>1.258020190751818</v>
      </c>
      <c r="H52">
        <v>6.1371314465445012E-2</v>
      </c>
      <c r="I52" s="92">
        <v>6</v>
      </c>
      <c r="J52" s="92">
        <v>7</v>
      </c>
      <c r="K52" s="92">
        <v>4</v>
      </c>
      <c r="L52" s="92">
        <v>82</v>
      </c>
      <c r="M52" s="92" t="s">
        <v>412</v>
      </c>
      <c r="N52" s="92">
        <v>8912896</v>
      </c>
    </row>
    <row r="53" spans="1:14" x14ac:dyDescent="0.45">
      <c r="A53">
        <f t="shared" ca="1" si="1"/>
        <v>32</v>
      </c>
      <c r="B53" t="str">
        <f t="shared" ca="1" si="2"/>
        <v>xxxxxxxxxxxxxxxxxxxxxxxxxxxxxxxx</v>
      </c>
      <c r="C53" s="92">
        <v>524288</v>
      </c>
      <c r="D53">
        <v>1</v>
      </c>
      <c r="E53">
        <v>1.6127352407753328</v>
      </c>
      <c r="F53">
        <v>1.6149421908163326</v>
      </c>
      <c r="G53">
        <v>2.3997564657443995</v>
      </c>
      <c r="H53">
        <v>0.11159326743103408</v>
      </c>
      <c r="I53" s="92">
        <v>4</v>
      </c>
      <c r="J53" s="92">
        <v>4</v>
      </c>
      <c r="K53" s="92">
        <v>3</v>
      </c>
      <c r="L53" s="92">
        <v>45</v>
      </c>
      <c r="M53" s="92" t="s">
        <v>413</v>
      </c>
      <c r="N53" s="92">
        <v>17825792</v>
      </c>
    </row>
    <row r="54" spans="1:14" x14ac:dyDescent="0.45">
      <c r="A54">
        <f t="shared" ca="1" si="1"/>
        <v>32</v>
      </c>
      <c r="B54" t="str">
        <f t="shared" ca="1" si="2"/>
        <v>xxxxxxxxxxxxxxxxxxxxxxxxxxxxxxxx</v>
      </c>
      <c r="C54" s="92">
        <v>1048576</v>
      </c>
      <c r="D54">
        <v>1</v>
      </c>
      <c r="E54">
        <v>3.3945661157455156</v>
      </c>
      <c r="F54">
        <v>3.2334244658091897</v>
      </c>
      <c r="G54">
        <v>4.9734313157938281</v>
      </c>
      <c r="H54">
        <v>0.24123136028948483</v>
      </c>
      <c r="I54" s="92">
        <v>2</v>
      </c>
      <c r="J54" s="92">
        <v>2</v>
      </c>
      <c r="K54" s="92">
        <v>2</v>
      </c>
      <c r="L54" s="92">
        <v>21</v>
      </c>
      <c r="M54" s="92" t="s">
        <v>414</v>
      </c>
      <c r="N54" s="92">
        <v>35651584</v>
      </c>
    </row>
    <row r="55" spans="1:14" x14ac:dyDescent="0.45">
      <c r="C55" s="92"/>
      <c r="I55" s="92"/>
      <c r="J55" s="92"/>
      <c r="K55" s="92"/>
      <c r="L55" s="92"/>
    </row>
    <row r="56" spans="1:14" x14ac:dyDescent="0.45">
      <c r="I56" s="92"/>
      <c r="J56" s="92"/>
      <c r="K56" s="92"/>
      <c r="L56" s="92"/>
      <c r="N56">
        <f ca="1">N54/1000000/E54</f>
        <v>10.502545180850069</v>
      </c>
    </row>
    <row r="57" spans="1:14" x14ac:dyDescent="0.45">
      <c r="I57" s="92"/>
      <c r="J57" s="92"/>
      <c r="K57" s="92"/>
      <c r="L57" s="92"/>
      <c r="N57" s="92">
        <f ca="1">C54*D54/E54</f>
        <v>308898.38767206081</v>
      </c>
    </row>
    <row r="58" spans="1:14" x14ac:dyDescent="0.45">
      <c r="I58" s="92"/>
      <c r="J58" s="92"/>
      <c r="K58" s="92"/>
      <c r="L58" s="92"/>
      <c r="M58" s="14" t="s">
        <v>526</v>
      </c>
    </row>
    <row r="59" spans="1:14" x14ac:dyDescent="0.45">
      <c r="I59" s="92"/>
      <c r="J59" s="92"/>
      <c r="K59" s="92"/>
      <c r="L59" s="92"/>
      <c r="M59" t="s">
        <v>534</v>
      </c>
    </row>
    <row r="60" spans="1:14" ht="42.75" x14ac:dyDescent="0.45">
      <c r="A60" s="12" t="s">
        <v>10</v>
      </c>
      <c r="B60" s="12" t="s">
        <v>11</v>
      </c>
      <c r="C60" s="12" t="s">
        <v>12</v>
      </c>
      <c r="D60" s="12" t="s">
        <v>13</v>
      </c>
      <c r="E60" s="13" t="s">
        <v>951</v>
      </c>
      <c r="F60" s="13" t="s">
        <v>369</v>
      </c>
      <c r="G60" s="13" t="s">
        <v>370</v>
      </c>
      <c r="H60" s="13" t="s">
        <v>371</v>
      </c>
      <c r="I60" s="13" t="str" cm="1">
        <f t="array" aca="1" ref="I60:L60" ca="1">"NCalls"&amp;CHAR(10)&amp;E60:H60</f>
        <v>NCalls
CSVRead
v0.17</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2">
        <v>1</v>
      </c>
      <c r="D61">
        <v>1</v>
      </c>
      <c r="E61">
        <v>1.8878200933476432E-4</v>
      </c>
      <c r="F61">
        <v>1.3892059913427838E-4</v>
      </c>
      <c r="G61">
        <v>1.9302897516760929E-3</v>
      </c>
      <c r="H61">
        <v>2.6307710492264258E-4</v>
      </c>
      <c r="I61" s="92">
        <v>25574</v>
      </c>
      <c r="J61" s="92">
        <v>34328</v>
      </c>
      <c r="K61" s="92">
        <v>2582</v>
      </c>
      <c r="L61" s="92">
        <v>18550</v>
      </c>
      <c r="M61" s="92" t="s">
        <v>415</v>
      </c>
      <c r="N61" s="92">
        <v>26</v>
      </c>
    </row>
    <row r="62" spans="1:14" x14ac:dyDescent="0.45">
      <c r="A62">
        <f t="shared" ref="A62:A81" ca="1" si="3">LEN(B62)</f>
        <v>20</v>
      </c>
      <c r="B62" t="str">
        <f t="shared" ref="B62:B81" ca="1" si="4">"""xxxxxxxx"&amp;CHAR(13)&amp;CHAR(10)&amp;"yyyyyyyy"""</f>
        <v>"xxxxxxxx_x000D_
yyyyyyyy"</v>
      </c>
      <c r="C62" s="92">
        <v>2</v>
      </c>
      <c r="D62">
        <v>1</v>
      </c>
      <c r="E62">
        <v>1.9160126391901141E-4</v>
      </c>
      <c r="F62">
        <v>1.3927764868786318E-4</v>
      </c>
      <c r="G62">
        <v>1.9373678386552565E-3</v>
      </c>
      <c r="H62">
        <v>2.4706000164207375E-4</v>
      </c>
      <c r="I62" s="92">
        <v>25210</v>
      </c>
      <c r="J62" s="92">
        <v>34244</v>
      </c>
      <c r="K62" s="92">
        <v>2572</v>
      </c>
      <c r="L62" s="92">
        <v>19701</v>
      </c>
      <c r="M62" s="92" t="s">
        <v>416</v>
      </c>
      <c r="N62" s="92">
        <v>52</v>
      </c>
    </row>
    <row r="63" spans="1:14" x14ac:dyDescent="0.45">
      <c r="A63">
        <f t="shared" ca="1" si="3"/>
        <v>20</v>
      </c>
      <c r="B63" t="str">
        <f t="shared" ca="1" si="4"/>
        <v>"xxxxxxxx_x000D_
yyyyyyyy"</v>
      </c>
      <c r="C63" s="92">
        <v>4</v>
      </c>
      <c r="D63">
        <v>1</v>
      </c>
      <c r="E63">
        <v>1.9714857443540001E-4</v>
      </c>
      <c r="F63">
        <v>1.4611976735833321E-4</v>
      </c>
      <c r="G63">
        <v>2.204023779769458E-3</v>
      </c>
      <c r="H63">
        <v>2.4599525636496056E-4</v>
      </c>
      <c r="I63" s="92">
        <v>24524</v>
      </c>
      <c r="J63" s="92">
        <v>32712</v>
      </c>
      <c r="K63" s="92">
        <v>2262</v>
      </c>
      <c r="L63" s="92">
        <v>19784</v>
      </c>
      <c r="M63" s="92" t="s">
        <v>417</v>
      </c>
      <c r="N63" s="92">
        <v>104</v>
      </c>
    </row>
    <row r="64" spans="1:14" x14ac:dyDescent="0.45">
      <c r="A64">
        <f t="shared" ca="1" si="3"/>
        <v>20</v>
      </c>
      <c r="B64" t="str">
        <f t="shared" ca="1" si="4"/>
        <v>"xxxxxxxx_x000D_
yyyyyyyy"</v>
      </c>
      <c r="C64" s="92">
        <v>8</v>
      </c>
      <c r="D64">
        <v>1</v>
      </c>
      <c r="E64">
        <v>2.1795413065449744E-4</v>
      </c>
      <c r="F64">
        <v>1.6422909389319032E-4</v>
      </c>
      <c r="G64">
        <v>2.2011722680341729E-3</v>
      </c>
      <c r="H64">
        <v>2.5615806247112412E-4</v>
      </c>
      <c r="I64" s="92">
        <v>22254</v>
      </c>
      <c r="J64" s="92">
        <v>29247</v>
      </c>
      <c r="K64" s="92">
        <v>2265</v>
      </c>
      <c r="L64" s="92">
        <v>19023</v>
      </c>
      <c r="M64" s="92" t="s">
        <v>418</v>
      </c>
      <c r="N64" s="92">
        <v>208</v>
      </c>
    </row>
    <row r="65" spans="1:14" x14ac:dyDescent="0.45">
      <c r="A65">
        <f t="shared" ca="1" si="3"/>
        <v>20</v>
      </c>
      <c r="B65" t="str">
        <f t="shared" ca="1" si="4"/>
        <v>"xxxxxxxx_x000D_
yyyyyyyy"</v>
      </c>
      <c r="C65" s="92">
        <v>16</v>
      </c>
      <c r="D65">
        <v>1</v>
      </c>
      <c r="E65">
        <v>2.5359206528781977E-4</v>
      </c>
      <c r="F65">
        <v>2.0562981707410126E-4</v>
      </c>
      <c r="G65">
        <v>2.5331081852598123E-3</v>
      </c>
      <c r="H65">
        <v>2.5699276781874207E-4</v>
      </c>
      <c r="I65" s="92">
        <v>19207</v>
      </c>
      <c r="J65" s="92">
        <v>23545</v>
      </c>
      <c r="K65" s="92">
        <v>1969</v>
      </c>
      <c r="L65" s="92">
        <v>18959</v>
      </c>
      <c r="M65" s="92" t="s">
        <v>419</v>
      </c>
      <c r="N65" s="92">
        <v>416</v>
      </c>
    </row>
    <row r="66" spans="1:14" x14ac:dyDescent="0.45">
      <c r="A66">
        <f t="shared" ca="1" si="3"/>
        <v>20</v>
      </c>
      <c r="B66" t="str">
        <f t="shared" ca="1" si="4"/>
        <v>"xxxxxxxx_x000D_
yyyyyyyy"</v>
      </c>
      <c r="C66" s="92">
        <v>32</v>
      </c>
      <c r="D66">
        <v>1</v>
      </c>
      <c r="E66">
        <v>3.2513496895237426E-4</v>
      </c>
      <c r="F66">
        <v>3.0476117421901575E-4</v>
      </c>
      <c r="G66">
        <v>3.2256424574542298E-3</v>
      </c>
      <c r="H66">
        <v>2.7955263743175589E-4</v>
      </c>
      <c r="I66" s="92">
        <v>15067</v>
      </c>
      <c r="J66" s="92">
        <v>16052</v>
      </c>
      <c r="K66" s="92">
        <v>1548</v>
      </c>
      <c r="L66" s="92">
        <v>17465</v>
      </c>
      <c r="M66" s="92" t="s">
        <v>420</v>
      </c>
      <c r="N66" s="92">
        <v>832</v>
      </c>
    </row>
    <row r="67" spans="1:14" x14ac:dyDescent="0.45">
      <c r="A67">
        <f t="shared" ca="1" si="3"/>
        <v>20</v>
      </c>
      <c r="B67" t="str">
        <f t="shared" ca="1" si="4"/>
        <v>"xxxxxxxx_x000D_
yyyyyyyy"</v>
      </c>
      <c r="C67" s="92">
        <v>64</v>
      </c>
      <c r="D67">
        <v>1</v>
      </c>
      <c r="E67">
        <v>5.3285480358954292E-4</v>
      </c>
      <c r="F67">
        <v>4.6614733654200589E-4</v>
      </c>
      <c r="G67">
        <v>5.7689603506880073E-3</v>
      </c>
      <c r="H67">
        <v>2.743067537728718E-4</v>
      </c>
      <c r="I67" s="92">
        <v>9267</v>
      </c>
      <c r="J67" s="92">
        <v>10574</v>
      </c>
      <c r="K67" s="92">
        <v>866</v>
      </c>
      <c r="L67" s="92">
        <v>17791</v>
      </c>
      <c r="M67" s="92" t="s">
        <v>421</v>
      </c>
      <c r="N67" s="92">
        <v>1664</v>
      </c>
    </row>
    <row r="68" spans="1:14" x14ac:dyDescent="0.45">
      <c r="A68">
        <f t="shared" ca="1" si="3"/>
        <v>20</v>
      </c>
      <c r="B68" t="str">
        <f t="shared" ca="1" si="4"/>
        <v>"xxxxxxxx_x000D_
yyyyyyyy"</v>
      </c>
      <c r="C68" s="92">
        <v>128</v>
      </c>
      <c r="D68">
        <v>1</v>
      </c>
      <c r="E68">
        <v>7.9371845930403502E-4</v>
      </c>
      <c r="F68">
        <v>6.9831486148297741E-4</v>
      </c>
      <c r="G68">
        <v>9.1521888550272178E-3</v>
      </c>
      <c r="H68">
        <v>2.8467503315654773E-4</v>
      </c>
      <c r="I68" s="92">
        <v>6247</v>
      </c>
      <c r="J68" s="92">
        <v>7092</v>
      </c>
      <c r="K68" s="92">
        <v>546</v>
      </c>
      <c r="L68" s="92">
        <v>17158</v>
      </c>
      <c r="M68" s="92" t="s">
        <v>422</v>
      </c>
      <c r="N68" s="92">
        <v>3328</v>
      </c>
    </row>
    <row r="69" spans="1:14" x14ac:dyDescent="0.45">
      <c r="A69">
        <f t="shared" ca="1" si="3"/>
        <v>20</v>
      </c>
      <c r="B69" t="str">
        <f t="shared" ca="1" si="4"/>
        <v>"xxxxxxxx_x000D_
yyyyyyyy"</v>
      </c>
      <c r="C69" s="92">
        <v>256</v>
      </c>
      <c r="D69">
        <v>1</v>
      </c>
      <c r="E69">
        <v>1.511025838720547E-3</v>
      </c>
      <c r="F69">
        <v>1.3744874354399668E-3</v>
      </c>
      <c r="G69">
        <v>1.2081297178610076E-2</v>
      </c>
      <c r="H69">
        <v>3.1901989878823191E-4</v>
      </c>
      <c r="I69" s="92">
        <v>3295</v>
      </c>
      <c r="J69" s="92">
        <v>3620</v>
      </c>
      <c r="K69" s="92">
        <v>414</v>
      </c>
      <c r="L69" s="92">
        <v>15349</v>
      </c>
      <c r="M69" s="92" t="s">
        <v>423</v>
      </c>
      <c r="N69" s="92">
        <v>6656</v>
      </c>
    </row>
    <row r="70" spans="1:14" x14ac:dyDescent="0.45">
      <c r="A70">
        <f t="shared" ca="1" si="3"/>
        <v>20</v>
      </c>
      <c r="B70" t="str">
        <f t="shared" ca="1" si="4"/>
        <v>"xxxxxxxx_x000D_
yyyyyyyy"</v>
      </c>
      <c r="C70" s="92">
        <v>512</v>
      </c>
      <c r="D70">
        <v>1</v>
      </c>
      <c r="E70">
        <v>2.1862581903040572E-3</v>
      </c>
      <c r="F70">
        <v>2.4033578261660683E-3</v>
      </c>
      <c r="G70">
        <v>2.3152996795786439E-2</v>
      </c>
      <c r="H70">
        <v>4.4897121000735346E-4</v>
      </c>
      <c r="I70" s="92">
        <v>2280</v>
      </c>
      <c r="J70" s="92">
        <v>2075</v>
      </c>
      <c r="K70" s="92">
        <v>216</v>
      </c>
      <c r="L70" s="92">
        <v>10972</v>
      </c>
      <c r="M70" s="92" t="s">
        <v>424</v>
      </c>
      <c r="N70" s="92">
        <v>13312</v>
      </c>
    </row>
    <row r="71" spans="1:14" x14ac:dyDescent="0.45">
      <c r="A71">
        <f t="shared" ca="1" si="3"/>
        <v>20</v>
      </c>
      <c r="B71" t="str">
        <f t="shared" ca="1" si="4"/>
        <v>"xxxxxxxx_x000D_
yyyyyyyy"</v>
      </c>
      <c r="C71" s="92">
        <v>1024</v>
      </c>
      <c r="D71">
        <v>1</v>
      </c>
      <c r="E71">
        <v>4.4517374356819895E-3</v>
      </c>
      <c r="F71">
        <v>4.7723386529136547E-3</v>
      </c>
      <c r="G71">
        <v>4.1983679112374474E-2</v>
      </c>
      <c r="H71">
        <v>6.0116851356091397E-4</v>
      </c>
      <c r="I71" s="92">
        <v>1122</v>
      </c>
      <c r="J71" s="92">
        <v>1047</v>
      </c>
      <c r="K71" s="92">
        <v>120</v>
      </c>
      <c r="L71" s="92">
        <v>8225</v>
      </c>
      <c r="M71" s="92" t="s">
        <v>425</v>
      </c>
      <c r="N71" s="92">
        <v>26624</v>
      </c>
    </row>
    <row r="72" spans="1:14" x14ac:dyDescent="0.45">
      <c r="A72">
        <f t="shared" ca="1" si="3"/>
        <v>20</v>
      </c>
      <c r="B72" t="str">
        <f t="shared" ca="1" si="4"/>
        <v>"xxxxxxxx_x000D_
yyyyyyyy"</v>
      </c>
      <c r="C72" s="92">
        <v>2048</v>
      </c>
      <c r="D72">
        <v>1</v>
      </c>
      <c r="E72">
        <v>8.9338157781559437E-3</v>
      </c>
      <c r="F72">
        <v>9.5595514374704187E-3</v>
      </c>
      <c r="G72">
        <v>8.8279018407304316E-2</v>
      </c>
      <c r="H72">
        <v>7.5779177188239595E-4</v>
      </c>
      <c r="I72" s="92">
        <v>560</v>
      </c>
      <c r="J72" s="92">
        <v>523</v>
      </c>
      <c r="K72" s="92">
        <v>57</v>
      </c>
      <c r="L72" s="92">
        <v>6540</v>
      </c>
      <c r="M72" s="92" t="s">
        <v>426</v>
      </c>
      <c r="N72" s="92">
        <v>53248</v>
      </c>
    </row>
    <row r="73" spans="1:14" x14ac:dyDescent="0.45">
      <c r="A73">
        <f t="shared" ca="1" si="3"/>
        <v>20</v>
      </c>
      <c r="B73" t="str">
        <f t="shared" ca="1" si="4"/>
        <v>"xxxxxxxx_x000D_
yyyyyyyy"</v>
      </c>
      <c r="C73" s="92">
        <v>4096</v>
      </c>
      <c r="D73">
        <v>1</v>
      </c>
      <c r="E73">
        <v>1.9029272622625916E-2</v>
      </c>
      <c r="F73">
        <v>2.1403000820783506E-2</v>
      </c>
      <c r="G73">
        <v>0.16907290911070846</v>
      </c>
      <c r="H73">
        <v>1.1476979492680709E-3</v>
      </c>
      <c r="I73" s="92">
        <v>263</v>
      </c>
      <c r="J73" s="92">
        <v>234</v>
      </c>
      <c r="K73" s="92">
        <v>30</v>
      </c>
      <c r="L73" s="92">
        <v>4332</v>
      </c>
      <c r="M73" s="92" t="s">
        <v>427</v>
      </c>
      <c r="N73" s="92">
        <v>106496</v>
      </c>
    </row>
    <row r="74" spans="1:14" x14ac:dyDescent="0.45">
      <c r="A74">
        <f t="shared" ca="1" si="3"/>
        <v>20</v>
      </c>
      <c r="B74" t="str">
        <f t="shared" ca="1" si="4"/>
        <v>"xxxxxxxx_x000D_
yyyyyyyy"</v>
      </c>
      <c r="C74" s="92">
        <v>8192</v>
      </c>
      <c r="D74">
        <v>1</v>
      </c>
      <c r="E74">
        <v>3.707497392653436E-2</v>
      </c>
      <c r="F74">
        <v>4.6761994750228464E-2</v>
      </c>
      <c r="G74">
        <v>0.33924069912252175</v>
      </c>
      <c r="H74">
        <v>2.8487769144920363E-3</v>
      </c>
      <c r="I74" s="92">
        <v>135</v>
      </c>
      <c r="J74" s="92">
        <v>107</v>
      </c>
      <c r="K74" s="92">
        <v>15</v>
      </c>
      <c r="L74" s="92">
        <v>1751</v>
      </c>
      <c r="M74" s="92" t="s">
        <v>428</v>
      </c>
      <c r="N74" s="92">
        <v>212992</v>
      </c>
    </row>
    <row r="75" spans="1:14" x14ac:dyDescent="0.45">
      <c r="A75">
        <f t="shared" ca="1" si="3"/>
        <v>20</v>
      </c>
      <c r="B75" t="str">
        <f t="shared" ca="1" si="4"/>
        <v>"xxxxxxxx_x000D_
yyyyyyyy"</v>
      </c>
      <c r="C75" s="92">
        <v>16384</v>
      </c>
      <c r="D75">
        <v>1</v>
      </c>
      <c r="E75">
        <v>7.3906198130599773E-2</v>
      </c>
      <c r="F75">
        <v>8.4223919110389733E-2</v>
      </c>
      <c r="G75">
        <v>0.62544371577369517</v>
      </c>
      <c r="H75">
        <v>4.6733406339208071E-3</v>
      </c>
      <c r="I75" s="92">
        <v>68</v>
      </c>
      <c r="J75" s="92">
        <v>60</v>
      </c>
      <c r="K75" s="92">
        <v>8</v>
      </c>
      <c r="L75" s="92">
        <v>1069</v>
      </c>
      <c r="M75" s="92" t="s">
        <v>429</v>
      </c>
      <c r="N75" s="92">
        <v>425984</v>
      </c>
    </row>
    <row r="76" spans="1:14" x14ac:dyDescent="0.45">
      <c r="A76">
        <f t="shared" ca="1" si="3"/>
        <v>20</v>
      </c>
      <c r="B76" t="str">
        <f t="shared" ca="1" si="4"/>
        <v>"xxxxxxxx_x000D_
yyyyyyyy"</v>
      </c>
      <c r="C76" s="92">
        <v>32768</v>
      </c>
      <c r="D76">
        <v>1</v>
      </c>
      <c r="E76">
        <v>0.13320276314561869</v>
      </c>
      <c r="F76">
        <v>0.17193932244633481</v>
      </c>
      <c r="G76">
        <v>1.4136699407796236</v>
      </c>
      <c r="H76">
        <v>8.4551945893704353E-3</v>
      </c>
      <c r="I76" s="92">
        <v>38</v>
      </c>
      <c r="J76" s="92">
        <v>30</v>
      </c>
      <c r="K76" s="92">
        <v>4</v>
      </c>
      <c r="L76" s="92">
        <v>591</v>
      </c>
      <c r="M76" s="92" t="s">
        <v>430</v>
      </c>
      <c r="N76" s="92">
        <v>851968</v>
      </c>
    </row>
    <row r="77" spans="1:14" x14ac:dyDescent="0.45">
      <c r="A77">
        <f t="shared" ca="1" si="3"/>
        <v>20</v>
      </c>
      <c r="B77" t="str">
        <f t="shared" ca="1" si="4"/>
        <v>"xxxxxxxx_x000D_
yyyyyyyy"</v>
      </c>
      <c r="C77" s="92">
        <v>65536</v>
      </c>
      <c r="D77">
        <v>1</v>
      </c>
      <c r="E77">
        <v>0.28044423800196344</v>
      </c>
      <c r="F77">
        <v>0.31105447166824746</v>
      </c>
      <c r="G77">
        <v>2.5857511657298091</v>
      </c>
      <c r="H77">
        <v>1.4874218158950984E-2</v>
      </c>
      <c r="I77" s="92">
        <v>18</v>
      </c>
      <c r="J77" s="92">
        <v>17</v>
      </c>
      <c r="K77" s="92">
        <v>3</v>
      </c>
      <c r="L77" s="92">
        <v>336</v>
      </c>
      <c r="M77" s="92" t="s">
        <v>431</v>
      </c>
      <c r="N77" s="92">
        <v>1703936</v>
      </c>
    </row>
    <row r="78" spans="1:14" x14ac:dyDescent="0.45">
      <c r="A78">
        <f t="shared" ca="1" si="3"/>
        <v>20</v>
      </c>
      <c r="B78" t="str">
        <f t="shared" ca="1" si="4"/>
        <v>"xxxxxxxx_x000D_
yyyyyyyy"</v>
      </c>
      <c r="C78" s="92">
        <v>131072</v>
      </c>
      <c r="D78">
        <v>1</v>
      </c>
      <c r="E78">
        <v>0.59790038800256795</v>
      </c>
      <c r="F78">
        <v>0.62102098800838668</v>
      </c>
      <c r="G78">
        <v>5.0652579657586152</v>
      </c>
      <c r="H78">
        <v>3.2744899228874476E-2</v>
      </c>
      <c r="I78" s="92">
        <v>9</v>
      </c>
      <c r="J78" s="92">
        <v>9</v>
      </c>
      <c r="K78" s="92">
        <v>1</v>
      </c>
      <c r="L78" s="92">
        <v>153</v>
      </c>
      <c r="M78" s="92" t="s">
        <v>432</v>
      </c>
      <c r="N78" s="92">
        <v>3407872</v>
      </c>
    </row>
    <row r="79" spans="1:14" x14ac:dyDescent="0.45">
      <c r="A79">
        <f t="shared" ca="1" si="3"/>
        <v>20</v>
      </c>
      <c r="B79" t="str">
        <f t="shared" ca="1" si="4"/>
        <v>"xxxxxxxx_x000D_
yyyyyyyy"</v>
      </c>
      <c r="C79" s="92">
        <v>262144</v>
      </c>
      <c r="D79">
        <v>1</v>
      </c>
      <c r="E79">
        <v>1.1027669657805794</v>
      </c>
      <c r="F79">
        <v>1.2801262157705473</v>
      </c>
      <c r="G79">
        <v>9.7437088656557584</v>
      </c>
      <c r="H79">
        <v>6.133473175127116E-2</v>
      </c>
      <c r="I79" s="92">
        <v>5</v>
      </c>
      <c r="J79" s="92">
        <v>4</v>
      </c>
      <c r="K79" s="92">
        <v>1</v>
      </c>
      <c r="L79" s="92">
        <v>82</v>
      </c>
      <c r="M79" s="92" t="s">
        <v>433</v>
      </c>
      <c r="N79" s="92">
        <v>6815744</v>
      </c>
    </row>
    <row r="80" spans="1:14" x14ac:dyDescent="0.45">
      <c r="A80">
        <f t="shared" ca="1" si="3"/>
        <v>20</v>
      </c>
      <c r="B80" t="str">
        <f t="shared" ca="1" si="4"/>
        <v>"xxxxxxxx_x000D_
yyyyyyyy"</v>
      </c>
      <c r="C80" s="92">
        <v>524288</v>
      </c>
      <c r="D80">
        <v>1</v>
      </c>
      <c r="E80">
        <v>2.2443678657842661</v>
      </c>
      <c r="F80">
        <v>2.716952815707014</v>
      </c>
      <c r="G80">
        <v>19.326338865732946</v>
      </c>
      <c r="H80">
        <v>0.12018373860790815</v>
      </c>
      <c r="I80" s="92">
        <v>3</v>
      </c>
      <c r="J80" s="92">
        <v>2</v>
      </c>
      <c r="K80" s="92">
        <v>1</v>
      </c>
      <c r="L80" s="92">
        <v>42</v>
      </c>
      <c r="M80" s="92" t="s">
        <v>434</v>
      </c>
      <c r="N80" s="92">
        <v>13631488</v>
      </c>
    </row>
    <row r="81" spans="1:14" x14ac:dyDescent="0.45">
      <c r="A81">
        <f t="shared" ca="1" si="3"/>
        <v>20</v>
      </c>
      <c r="B81" t="str">
        <f t="shared" ca="1" si="4"/>
        <v>"xxxxxxxx_x000D_
yyyyyyyy"</v>
      </c>
      <c r="C81" s="92">
        <v>1048576</v>
      </c>
      <c r="D81">
        <v>1</v>
      </c>
      <c r="E81">
        <v>4.842568815740929</v>
      </c>
      <c r="F81">
        <v>5.1018227657155926</v>
      </c>
      <c r="G81">
        <v>38.841709165772592</v>
      </c>
      <c r="H81">
        <v>0.31799326947348661</v>
      </c>
      <c r="I81" s="92">
        <v>2</v>
      </c>
      <c r="J81" s="92">
        <v>1</v>
      </c>
      <c r="K81" s="92">
        <v>1</v>
      </c>
      <c r="L81" s="92">
        <v>16</v>
      </c>
      <c r="M81" s="92" t="s">
        <v>435</v>
      </c>
      <c r="N81" s="92">
        <v>27262976</v>
      </c>
    </row>
    <row r="82" spans="1:14" x14ac:dyDescent="0.45">
      <c r="C82" s="92"/>
      <c r="I82" s="92"/>
      <c r="J82" s="92"/>
      <c r="K82" s="92"/>
      <c r="L82" s="92"/>
    </row>
    <row r="83" spans="1:14" x14ac:dyDescent="0.45">
      <c r="I83" s="92"/>
      <c r="J83" s="92"/>
      <c r="K83" s="92"/>
      <c r="L83" s="92"/>
      <c r="N83">
        <f ca="1">N81/1000000/E81</f>
        <v>5.6298582503114458</v>
      </c>
    </row>
    <row r="84" spans="1:14" x14ac:dyDescent="0.45">
      <c r="G84">
        <f ca="1">G81/E81</f>
        <v>8.0208894584040475</v>
      </c>
      <c r="I84" s="92"/>
      <c r="J84" s="92"/>
      <c r="K84" s="92"/>
      <c r="L84" s="92"/>
      <c r="N84" s="92">
        <f ca="1">C81*D81/E81</f>
        <v>216533.00962736332</v>
      </c>
    </row>
    <row r="85" spans="1:14" x14ac:dyDescent="0.45">
      <c r="G85">
        <f ca="1">E81/H81</f>
        <v>15.228526137546723</v>
      </c>
      <c r="I85" s="92"/>
      <c r="J85" s="92"/>
      <c r="K85" s="92"/>
      <c r="L85" s="92"/>
      <c r="M85" s="14" t="s">
        <v>529</v>
      </c>
    </row>
    <row r="86" spans="1:14" x14ac:dyDescent="0.45">
      <c r="I86" s="92"/>
      <c r="J86" s="92"/>
      <c r="K86" s="92"/>
      <c r="L86" s="92"/>
      <c r="M86" t="s">
        <v>535</v>
      </c>
    </row>
    <row r="87" spans="1:14" ht="42.75" x14ac:dyDescent="0.45">
      <c r="A87" s="12" t="s">
        <v>10</v>
      </c>
      <c r="B87" s="12" t="s">
        <v>11</v>
      </c>
      <c r="C87" s="12" t="s">
        <v>12</v>
      </c>
      <c r="D87" s="12" t="s">
        <v>13</v>
      </c>
      <c r="E87" s="13" t="s">
        <v>951</v>
      </c>
      <c r="F87" s="13" t="s">
        <v>369</v>
      </c>
      <c r="G87" s="13" t="s">
        <v>370</v>
      </c>
      <c r="H87" s="13" t="s">
        <v>371</v>
      </c>
      <c r="I87" s="13" t="str" cm="1">
        <f t="array" aca="1" ref="I87:L87" ca="1">"NCalls"&amp;CHAR(10)&amp;E87:H87</f>
        <v>NCalls
CSVRead
v0.17</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2">
        <v>23375</v>
      </c>
      <c r="J88" s="92">
        <v>34044</v>
      </c>
      <c r="K88" s="92">
        <v>2560</v>
      </c>
      <c r="L88" s="92">
        <v>15856</v>
      </c>
      <c r="M88" s="92" t="s">
        <v>436</v>
      </c>
      <c r="N88" s="92">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2">
        <v>22049</v>
      </c>
      <c r="J89" s="92">
        <v>24588</v>
      </c>
      <c r="K89" s="92">
        <v>1419</v>
      </c>
      <c r="L89" s="92">
        <v>15919</v>
      </c>
      <c r="M89" s="92" t="s">
        <v>437</v>
      </c>
      <c r="N89" s="92">
        <v>362</v>
      </c>
    </row>
    <row r="90" spans="1:14" x14ac:dyDescent="0.45">
      <c r="A90">
        <f t="shared" ca="1" si="5"/>
        <v>17</v>
      </c>
      <c r="B90">
        <v>0.71905720709757637</v>
      </c>
      <c r="C90" s="15">
        <v>4</v>
      </c>
      <c r="D90" s="16">
        <v>10</v>
      </c>
      <c r="E90">
        <v>2.6707377865266112E-4</v>
      </c>
      <c r="F90">
        <v>2.2770691171679393E-4</v>
      </c>
      <c r="G90">
        <v>2.3553393726720795E-3</v>
      </c>
      <c r="H90">
        <v>3.1056492763688288E-4</v>
      </c>
      <c r="I90" s="92">
        <v>18261</v>
      </c>
      <c r="J90" s="92">
        <v>21328</v>
      </c>
      <c r="K90" s="92">
        <v>2117</v>
      </c>
      <c r="L90" s="92">
        <v>15758</v>
      </c>
      <c r="M90" s="92" t="s">
        <v>438</v>
      </c>
      <c r="N90" s="92">
        <v>724</v>
      </c>
    </row>
    <row r="91" spans="1:14" x14ac:dyDescent="0.45">
      <c r="A91">
        <f t="shared" ca="1" si="5"/>
        <v>17</v>
      </c>
      <c r="B91">
        <v>0.71905720709757637</v>
      </c>
      <c r="C91" s="15">
        <v>8</v>
      </c>
      <c r="D91" s="16">
        <v>10</v>
      </c>
      <c r="E91">
        <v>3.6393239770090489E-4</v>
      </c>
      <c r="F91">
        <v>2.9225207913073669E-4</v>
      </c>
      <c r="G91">
        <v>4.2806390427872531E-3</v>
      </c>
      <c r="H91">
        <v>3.2811710400985488E-4</v>
      </c>
      <c r="I91" s="92">
        <v>13490</v>
      </c>
      <c r="J91" s="92">
        <v>16724</v>
      </c>
      <c r="K91" s="92">
        <v>1167</v>
      </c>
      <c r="L91" s="92">
        <v>14932</v>
      </c>
      <c r="M91" s="92" t="s">
        <v>439</v>
      </c>
      <c r="N91" s="92">
        <v>1448</v>
      </c>
    </row>
    <row r="92" spans="1:14" x14ac:dyDescent="0.45">
      <c r="A92">
        <f t="shared" ca="1" si="5"/>
        <v>17</v>
      </c>
      <c r="B92">
        <v>0.71905720709757637</v>
      </c>
      <c r="C92" s="15">
        <v>16</v>
      </c>
      <c r="D92" s="16">
        <v>10</v>
      </c>
      <c r="E92">
        <v>8.737676797668896E-4</v>
      </c>
      <c r="F92">
        <v>4.5991117231536317E-4</v>
      </c>
      <c r="G92">
        <v>2.6149205997097061E-3</v>
      </c>
      <c r="H92">
        <v>3.2659911133193722E-4</v>
      </c>
      <c r="I92" s="92">
        <v>5679</v>
      </c>
      <c r="J92" s="92">
        <v>10715</v>
      </c>
      <c r="K92" s="92">
        <v>1908</v>
      </c>
      <c r="L92" s="92">
        <v>15000</v>
      </c>
      <c r="M92" s="92" t="s">
        <v>440</v>
      </c>
      <c r="N92" s="92">
        <v>2896</v>
      </c>
    </row>
    <row r="93" spans="1:14" x14ac:dyDescent="0.45">
      <c r="A93">
        <f t="shared" ca="1" si="5"/>
        <v>17</v>
      </c>
      <c r="B93">
        <v>0.71905720709757637</v>
      </c>
      <c r="C93" s="15">
        <v>32</v>
      </c>
      <c r="D93" s="16">
        <v>10</v>
      </c>
      <c r="E93">
        <v>7.6022574732145809E-4</v>
      </c>
      <c r="F93">
        <v>6.9226995746574766E-4</v>
      </c>
      <c r="G93">
        <v>2.947623663410389E-3</v>
      </c>
      <c r="H93">
        <v>3.5310744766395112E-4</v>
      </c>
      <c r="I93" s="92">
        <v>6520</v>
      </c>
      <c r="J93" s="92">
        <v>7154</v>
      </c>
      <c r="K93" s="92">
        <v>1693</v>
      </c>
      <c r="L93" s="92">
        <v>13895</v>
      </c>
      <c r="M93" s="92" t="s">
        <v>441</v>
      </c>
      <c r="N93" s="92">
        <v>5792</v>
      </c>
    </row>
    <row r="94" spans="1:14" x14ac:dyDescent="0.45">
      <c r="A94">
        <f t="shared" ca="1" si="5"/>
        <v>17</v>
      </c>
      <c r="B94">
        <v>0.71905720709757637</v>
      </c>
      <c r="C94" s="15">
        <v>64</v>
      </c>
      <c r="D94" s="16">
        <v>10</v>
      </c>
      <c r="E94">
        <v>1.3647445766798087E-3</v>
      </c>
      <c r="F94">
        <v>1.2358358326608825E-3</v>
      </c>
      <c r="G94">
        <v>3.955630516507545E-3</v>
      </c>
      <c r="H94">
        <v>4.7776190202961164E-4</v>
      </c>
      <c r="I94" s="92">
        <v>3646</v>
      </c>
      <c r="J94" s="92">
        <v>4024</v>
      </c>
      <c r="K94" s="92">
        <v>1262</v>
      </c>
      <c r="L94" s="92">
        <v>10320</v>
      </c>
      <c r="M94" s="92" t="s">
        <v>442</v>
      </c>
      <c r="N94" s="92">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2">
        <v>2056</v>
      </c>
      <c r="J95" s="92">
        <v>2158</v>
      </c>
      <c r="K95" s="92">
        <v>829</v>
      </c>
      <c r="L95" s="92">
        <v>9602</v>
      </c>
      <c r="M95" s="92" t="s">
        <v>443</v>
      </c>
      <c r="N95" s="92">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2">
        <v>1063</v>
      </c>
      <c r="J96" s="92">
        <v>1100</v>
      </c>
      <c r="K96" s="92">
        <v>490</v>
      </c>
      <c r="L96" s="92">
        <v>6327</v>
      </c>
      <c r="M96" s="92" t="s">
        <v>444</v>
      </c>
      <c r="N96" s="92">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2">
        <v>529</v>
      </c>
      <c r="J97" s="92">
        <v>498</v>
      </c>
      <c r="K97" s="92">
        <v>233</v>
      </c>
      <c r="L97" s="92">
        <v>2493</v>
      </c>
      <c r="M97" s="92" t="s">
        <v>445</v>
      </c>
      <c r="N97" s="92">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2">
        <v>255</v>
      </c>
      <c r="J98" s="92">
        <v>161</v>
      </c>
      <c r="K98" s="92">
        <v>106</v>
      </c>
      <c r="L98" s="92">
        <v>2946</v>
      </c>
      <c r="M98" s="92" t="s">
        <v>446</v>
      </c>
      <c r="N98" s="92">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2">
        <v>125</v>
      </c>
      <c r="J99" s="92">
        <v>131</v>
      </c>
      <c r="K99" s="92">
        <v>74</v>
      </c>
      <c r="L99" s="92">
        <v>2196</v>
      </c>
      <c r="M99" s="92" t="s">
        <v>447</v>
      </c>
      <c r="N99" s="92">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2">
        <v>62</v>
      </c>
      <c r="J100" s="92">
        <v>67</v>
      </c>
      <c r="K100" s="92">
        <v>37</v>
      </c>
      <c r="L100" s="92">
        <v>1473</v>
      </c>
      <c r="M100" s="92" t="s">
        <v>448</v>
      </c>
      <c r="N100" s="92">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2">
        <v>27</v>
      </c>
      <c r="J101" s="92">
        <v>31</v>
      </c>
      <c r="K101" s="92">
        <v>20</v>
      </c>
      <c r="L101" s="92">
        <v>763</v>
      </c>
      <c r="M101" s="92" t="s">
        <v>449</v>
      </c>
      <c r="N101" s="92">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2">
        <v>15</v>
      </c>
      <c r="J102" s="92">
        <v>15</v>
      </c>
      <c r="K102" s="92">
        <v>10</v>
      </c>
      <c r="L102" s="92">
        <v>433</v>
      </c>
      <c r="M102" s="92" t="s">
        <v>450</v>
      </c>
      <c r="N102" s="92">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2">
        <v>7</v>
      </c>
      <c r="J103" s="92">
        <v>7</v>
      </c>
      <c r="K103" s="92">
        <v>5</v>
      </c>
      <c r="L103" s="92">
        <v>188</v>
      </c>
      <c r="M103" s="92" t="s">
        <v>451</v>
      </c>
      <c r="N103" s="92">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2">
        <v>4</v>
      </c>
      <c r="J104" s="92">
        <v>4</v>
      </c>
      <c r="K104" s="92">
        <v>3</v>
      </c>
      <c r="L104" s="92">
        <v>114</v>
      </c>
      <c r="M104" s="92" t="s">
        <v>452</v>
      </c>
      <c r="N104" s="92">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2">
        <v>2</v>
      </c>
      <c r="J105" s="92">
        <v>2</v>
      </c>
      <c r="K105" s="92">
        <v>2</v>
      </c>
      <c r="L105" s="92">
        <v>54</v>
      </c>
      <c r="M105" s="92" t="s">
        <v>453</v>
      </c>
      <c r="N105" s="92">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2">
        <v>1</v>
      </c>
      <c r="J106" s="92">
        <v>1</v>
      </c>
      <c r="K106" s="92">
        <v>1</v>
      </c>
      <c r="L106" s="92">
        <v>30</v>
      </c>
      <c r="M106" s="92" t="s">
        <v>454</v>
      </c>
      <c r="N106" s="92">
        <v>47448064</v>
      </c>
    </row>
    <row r="107" spans="1:14" x14ac:dyDescent="0.45">
      <c r="C107" s="92"/>
      <c r="I107" s="92"/>
      <c r="J107" s="92"/>
      <c r="K107" s="92"/>
      <c r="L107" s="92"/>
      <c r="M107" s="92"/>
    </row>
    <row r="108" spans="1:14" x14ac:dyDescent="0.45">
      <c r="C108" s="92"/>
      <c r="I108" s="92"/>
      <c r="J108" s="92"/>
      <c r="K108" s="92"/>
      <c r="L108" s="92"/>
      <c r="M108" s="92"/>
      <c r="N108">
        <f ca="1">N106/1000000/E106</f>
        <v>8.0705818227265222</v>
      </c>
    </row>
    <row r="109" spans="1:14" x14ac:dyDescent="0.45">
      <c r="I109" s="92"/>
      <c r="J109" s="92"/>
      <c r="K109" s="92"/>
      <c r="L109" s="92"/>
      <c r="N109" s="92">
        <f ca="1">C106*D106/E106</f>
        <v>445888.49849317805</v>
      </c>
    </row>
    <row r="110" spans="1:14" x14ac:dyDescent="0.45">
      <c r="C110" s="15"/>
      <c r="D110" s="16"/>
      <c r="I110" s="92"/>
      <c r="J110" s="92"/>
      <c r="K110" s="92"/>
      <c r="L110" s="92"/>
      <c r="M110" s="92"/>
    </row>
    <row r="111" spans="1:14" x14ac:dyDescent="0.45">
      <c r="I111" s="92"/>
      <c r="J111" s="92"/>
      <c r="K111" s="92"/>
      <c r="L111" s="92"/>
    </row>
    <row r="112" spans="1:14" x14ac:dyDescent="0.45">
      <c r="I112" s="92"/>
      <c r="J112" s="92"/>
      <c r="K112" s="92"/>
      <c r="L112" s="92"/>
      <c r="M112" s="14" t="s">
        <v>530</v>
      </c>
    </row>
    <row r="113" spans="1:14" x14ac:dyDescent="0.45">
      <c r="I113" s="92"/>
      <c r="J113" s="92"/>
      <c r="K113" s="92"/>
      <c r="L113" s="92"/>
      <c r="M113" t="s">
        <v>536</v>
      </c>
    </row>
    <row r="114" spans="1:14" ht="42.75" x14ac:dyDescent="0.45">
      <c r="A114" s="12" t="s">
        <v>10</v>
      </c>
      <c r="B114" s="12" t="s">
        <v>11</v>
      </c>
      <c r="C114" s="12" t="s">
        <v>12</v>
      </c>
      <c r="D114" s="12" t="s">
        <v>13</v>
      </c>
      <c r="E114" s="13" t="s">
        <v>951</v>
      </c>
      <c r="F114" s="13" t="s">
        <v>369</v>
      </c>
      <c r="G114" s="13" t="s">
        <v>370</v>
      </c>
      <c r="H114" s="13" t="s">
        <v>371</v>
      </c>
      <c r="I114" s="13" t="str" cm="1">
        <f t="array" aca="1" ref="I114:L114" ca="1">"NCalls"&amp;CHAR(10)&amp;E114:H114</f>
        <v>NCalls
CSVRead
v0.17</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2">
        <v>23059</v>
      </c>
      <c r="J115" s="92">
        <v>33025</v>
      </c>
      <c r="K115" s="92">
        <v>2374</v>
      </c>
      <c r="L115" s="92">
        <v>19360</v>
      </c>
      <c r="M115" s="92" t="s">
        <v>455</v>
      </c>
      <c r="N115" s="92">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2">
        <v>22617</v>
      </c>
      <c r="J116" s="92">
        <v>29639</v>
      </c>
      <c r="K116" s="92">
        <v>2489</v>
      </c>
      <c r="L116" s="92">
        <v>17751</v>
      </c>
      <c r="M116" s="92" t="s">
        <v>456</v>
      </c>
      <c r="N116" s="92">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2">
        <v>20052</v>
      </c>
      <c r="J117" s="92">
        <v>25922</v>
      </c>
      <c r="K117" s="92">
        <v>2373</v>
      </c>
      <c r="L117" s="92">
        <v>16402</v>
      </c>
      <c r="M117" s="92" t="s">
        <v>457</v>
      </c>
      <c r="N117" s="92">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2">
        <v>15591</v>
      </c>
      <c r="J118" s="92">
        <v>20487</v>
      </c>
      <c r="K118" s="92">
        <v>2234</v>
      </c>
      <c r="L118" s="92">
        <v>14253</v>
      </c>
      <c r="M118" s="92" t="s">
        <v>458</v>
      </c>
      <c r="N118" s="92">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2">
        <v>12008</v>
      </c>
      <c r="J119" s="92">
        <v>13746</v>
      </c>
      <c r="K119" s="92">
        <v>1623</v>
      </c>
      <c r="L119" s="92">
        <v>11533</v>
      </c>
      <c r="M119" s="92" t="s">
        <v>459</v>
      </c>
      <c r="N119" s="92">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2">
        <v>6998</v>
      </c>
      <c r="J120" s="92">
        <v>7696</v>
      </c>
      <c r="K120" s="92">
        <v>1272</v>
      </c>
      <c r="L120" s="92">
        <v>8855</v>
      </c>
      <c r="M120" s="92" t="s">
        <v>460</v>
      </c>
      <c r="N120" s="92">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2">
        <v>4637</v>
      </c>
      <c r="J121" s="92">
        <v>4780</v>
      </c>
      <c r="K121" s="92">
        <v>666</v>
      </c>
      <c r="L121" s="92">
        <v>5471</v>
      </c>
      <c r="M121" s="92" t="s">
        <v>461</v>
      </c>
      <c r="N121" s="92">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2">
        <v>2627</v>
      </c>
      <c r="J122" s="92">
        <v>2655</v>
      </c>
      <c r="K122" s="92">
        <v>251</v>
      </c>
      <c r="L122" s="92">
        <v>3511</v>
      </c>
      <c r="M122" s="92" t="s">
        <v>462</v>
      </c>
      <c r="N122" s="92">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2">
        <v>1383</v>
      </c>
      <c r="J123" s="92">
        <v>1198</v>
      </c>
      <c r="K123" s="92">
        <v>75</v>
      </c>
      <c r="L123" s="92">
        <v>1875</v>
      </c>
      <c r="M123" s="92" t="s">
        <v>463</v>
      </c>
      <c r="N123" s="92">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2">
        <v>528</v>
      </c>
      <c r="J124" s="92">
        <v>666</v>
      </c>
      <c r="K124" s="92">
        <v>21</v>
      </c>
      <c r="L124" s="92">
        <v>1032</v>
      </c>
      <c r="M124" s="92" t="s">
        <v>464</v>
      </c>
      <c r="N124" s="92">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2">
        <v>349</v>
      </c>
      <c r="J125" s="92">
        <v>350</v>
      </c>
      <c r="K125" s="92">
        <v>6</v>
      </c>
      <c r="L125" s="92">
        <v>483</v>
      </c>
      <c r="M125" s="92" t="s">
        <v>465</v>
      </c>
      <c r="N125" s="92">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2">
        <v>174</v>
      </c>
      <c r="J126" s="92">
        <v>169</v>
      </c>
      <c r="K126" s="92">
        <v>2</v>
      </c>
      <c r="L126" s="92">
        <v>245</v>
      </c>
      <c r="M126" s="92" t="s">
        <v>466</v>
      </c>
      <c r="N126" s="92">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2">
        <v>77</v>
      </c>
      <c r="J127" s="92">
        <v>78</v>
      </c>
      <c r="K127" s="92">
        <v>1</v>
      </c>
      <c r="L127" s="92">
        <v>116</v>
      </c>
      <c r="M127" s="92" t="s">
        <v>467</v>
      </c>
      <c r="N127" s="92">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2">
        <v>37</v>
      </c>
      <c r="J128" s="92">
        <v>42</v>
      </c>
      <c r="K128" s="92">
        <v>1</v>
      </c>
      <c r="L128" s="92">
        <v>62</v>
      </c>
      <c r="M128" s="92" t="s">
        <v>468</v>
      </c>
      <c r="N128" s="92">
        <v>1114120</v>
      </c>
    </row>
    <row r="129" spans="1:14" x14ac:dyDescent="0.45">
      <c r="I129" s="92"/>
      <c r="J129" s="92"/>
      <c r="K129" s="92"/>
      <c r="L129" s="92"/>
    </row>
    <row r="130" spans="1:14" x14ac:dyDescent="0.45">
      <c r="I130" s="92"/>
      <c r="J130" s="92"/>
      <c r="K130" s="92"/>
      <c r="L130" s="92"/>
    </row>
    <row r="131" spans="1:14" x14ac:dyDescent="0.45">
      <c r="I131" s="92"/>
      <c r="J131" s="92"/>
      <c r="K131" s="92"/>
      <c r="L131" s="92"/>
      <c r="N131" s="92"/>
    </row>
    <row r="132" spans="1:14" x14ac:dyDescent="0.45">
      <c r="I132" s="92"/>
      <c r="J132" s="92"/>
      <c r="K132" s="92"/>
      <c r="L132" s="92"/>
    </row>
    <row r="133" spans="1:14" x14ac:dyDescent="0.45">
      <c r="I133" s="92"/>
      <c r="J133" s="92"/>
      <c r="K133" s="92"/>
      <c r="L133" s="92"/>
    </row>
    <row r="134" spans="1:14" x14ac:dyDescent="0.45">
      <c r="I134" s="92"/>
      <c r="J134" s="92"/>
      <c r="K134" s="92"/>
      <c r="L134" s="92"/>
    </row>
    <row r="135" spans="1:14" x14ac:dyDescent="0.45">
      <c r="I135" s="92"/>
      <c r="J135" s="92"/>
      <c r="K135" s="92"/>
      <c r="L135" s="92"/>
    </row>
    <row r="136" spans="1:14" x14ac:dyDescent="0.45">
      <c r="I136" s="92"/>
      <c r="J136" s="92"/>
      <c r="K136" s="92"/>
      <c r="L136" s="92"/>
    </row>
    <row r="137" spans="1:14" x14ac:dyDescent="0.45">
      <c r="I137" s="92"/>
      <c r="J137" s="92"/>
      <c r="K137" s="92"/>
      <c r="L137" s="92"/>
    </row>
    <row r="138" spans="1:14" x14ac:dyDescent="0.45">
      <c r="I138" s="92"/>
      <c r="J138" s="92"/>
      <c r="K138" s="92"/>
      <c r="L138" s="92"/>
    </row>
    <row r="139" spans="1:14" x14ac:dyDescent="0.45">
      <c r="I139" s="92"/>
      <c r="J139" s="92"/>
      <c r="K139" s="92"/>
      <c r="L139" s="92"/>
      <c r="M139" s="14" t="s">
        <v>531</v>
      </c>
    </row>
    <row r="140" spans="1:14" x14ac:dyDescent="0.45">
      <c r="I140" s="92"/>
      <c r="J140" s="92"/>
      <c r="K140" s="92"/>
      <c r="L140" s="92"/>
      <c r="M140" t="s">
        <v>537</v>
      </c>
    </row>
    <row r="141" spans="1:14" ht="42.75" x14ac:dyDescent="0.45">
      <c r="A141" s="12" t="s">
        <v>10</v>
      </c>
      <c r="B141" s="12" t="s">
        <v>11</v>
      </c>
      <c r="C141" s="12" t="s">
        <v>12</v>
      </c>
      <c r="D141" s="12" t="s">
        <v>13</v>
      </c>
      <c r="E141" s="13" t="s">
        <v>951</v>
      </c>
      <c r="F141" s="13" t="s">
        <v>369</v>
      </c>
      <c r="G141" s="13" t="s">
        <v>370</v>
      </c>
      <c r="H141" s="13" t="s">
        <v>371</v>
      </c>
      <c r="I141" s="13" t="str" cm="1">
        <f t="array" aca="1" ref="I141:L141" ca="1">"NCalls"&amp;CHAR(10)&amp;E141:H141</f>
        <v>NCalls
CSVRead
v0.17</v>
      </c>
      <c r="J141" s="13" t="str">
        <f ca="1"/>
        <v>NCalls
sdkn104
v1.9</v>
      </c>
      <c r="K141" s="13" t="str">
        <f ca="1"/>
        <v>NCalls
ws_garcia
v3.1.5</v>
      </c>
      <c r="L141" s="59" t="str">
        <f ca="1"/>
        <v>NCalls
CSV.jl
v0.8.5+</v>
      </c>
      <c r="M141" s="12" t="s">
        <v>14</v>
      </c>
      <c r="N141" s="12" t="s">
        <v>15</v>
      </c>
    </row>
    <row r="142" spans="1:14" x14ac:dyDescent="0.45">
      <c r="A142" s="92" cm="1">
        <f t="array" aca="1" ref="A142:A156" ca="1">LEN(B142:B156)</f>
        <v>1</v>
      </c>
      <c r="B142" t="s">
        <v>16</v>
      </c>
      <c r="C142" s="92">
        <v>1024</v>
      </c>
      <c r="D142">
        <v>8</v>
      </c>
      <c r="E142">
        <v>1.0598101794603913E-2</v>
      </c>
      <c r="F142">
        <v>8.415446586379929E-3</v>
      </c>
      <c r="G142">
        <v>2.3482317890794399E-2</v>
      </c>
      <c r="H142">
        <v>1.3575222582168848E-3</v>
      </c>
      <c r="I142" s="92">
        <v>472</v>
      </c>
      <c r="J142" s="92">
        <v>594</v>
      </c>
      <c r="K142" s="92">
        <v>213</v>
      </c>
      <c r="L142" s="92">
        <v>3665</v>
      </c>
      <c r="M142" s="92" t="s">
        <v>469</v>
      </c>
      <c r="N142" s="92">
        <v>17408</v>
      </c>
    </row>
    <row r="143" spans="1:14" x14ac:dyDescent="0.45">
      <c r="A143" s="92">
        <f ca="1"/>
        <v>2</v>
      </c>
      <c r="B143" t="s">
        <v>17</v>
      </c>
      <c r="C143" s="92">
        <v>1024</v>
      </c>
      <c r="D143">
        <v>8</v>
      </c>
      <c r="E143">
        <v>9.434147853225135E-3</v>
      </c>
      <c r="F143">
        <v>8.7146690883141385E-3</v>
      </c>
      <c r="G143">
        <v>2.5093010277892461E-2</v>
      </c>
      <c r="H143">
        <v>2.5965974625063244E-3</v>
      </c>
      <c r="I143" s="92">
        <v>530</v>
      </c>
      <c r="J143" s="92">
        <v>574</v>
      </c>
      <c r="K143" s="92">
        <v>200</v>
      </c>
      <c r="L143" s="92">
        <v>1921</v>
      </c>
      <c r="M143" s="92" t="s">
        <v>470</v>
      </c>
      <c r="N143" s="92">
        <v>25600</v>
      </c>
    </row>
    <row r="144" spans="1:14" x14ac:dyDescent="0.45">
      <c r="A144" s="92">
        <f ca="1"/>
        <v>4</v>
      </c>
      <c r="B144" t="s">
        <v>18</v>
      </c>
      <c r="C144" s="92">
        <v>1024</v>
      </c>
      <c r="D144">
        <v>8</v>
      </c>
      <c r="E144">
        <v>1.1298746590302746E-2</v>
      </c>
      <c r="F144">
        <v>1.0678793341873778E-2</v>
      </c>
      <c r="G144">
        <v>2.5249549616780272E-2</v>
      </c>
      <c r="H144">
        <v>2.736231149060317E-3</v>
      </c>
      <c r="I144" s="92">
        <v>443</v>
      </c>
      <c r="J144" s="92">
        <v>468</v>
      </c>
      <c r="K144" s="92">
        <v>198</v>
      </c>
      <c r="L144" s="92">
        <v>1848</v>
      </c>
      <c r="M144" s="92" t="s">
        <v>471</v>
      </c>
      <c r="N144" s="92">
        <v>41984</v>
      </c>
    </row>
    <row r="145" spans="1:14" x14ac:dyDescent="0.45">
      <c r="A145" s="92">
        <f ca="1"/>
        <v>8</v>
      </c>
      <c r="B145" t="s">
        <v>19</v>
      </c>
      <c r="C145" s="92">
        <v>1024</v>
      </c>
      <c r="D145">
        <v>8</v>
      </c>
      <c r="E145">
        <v>1.1016836482969949E-2</v>
      </c>
      <c r="F145">
        <v>1.0783766424869156E-2</v>
      </c>
      <c r="G145">
        <v>2.5874211138373036E-2</v>
      </c>
      <c r="H145">
        <v>1.7911801972722464E-3</v>
      </c>
      <c r="I145" s="92">
        <v>454</v>
      </c>
      <c r="J145" s="92">
        <v>464</v>
      </c>
      <c r="K145" s="92">
        <v>194</v>
      </c>
      <c r="L145" s="92">
        <v>2781</v>
      </c>
      <c r="M145" s="92" t="s">
        <v>472</v>
      </c>
      <c r="N145" s="92">
        <v>74752</v>
      </c>
    </row>
    <row r="146" spans="1:14" x14ac:dyDescent="0.45">
      <c r="A146" s="92">
        <f ca="1"/>
        <v>16</v>
      </c>
      <c r="B146" t="s">
        <v>20</v>
      </c>
      <c r="C146" s="92">
        <v>1024</v>
      </c>
      <c r="D146">
        <v>8</v>
      </c>
      <c r="E146">
        <v>1.5532808324274583E-2</v>
      </c>
      <c r="F146">
        <v>1.7302738881296284E-2</v>
      </c>
      <c r="G146">
        <v>3.6174709661439722E-2</v>
      </c>
      <c r="H146">
        <v>1.3751392036744127E-3</v>
      </c>
      <c r="I146" s="92">
        <v>322</v>
      </c>
      <c r="J146" s="92">
        <v>290</v>
      </c>
      <c r="K146" s="92">
        <v>139</v>
      </c>
      <c r="L146" s="92">
        <v>3619</v>
      </c>
      <c r="M146" s="92" t="s">
        <v>473</v>
      </c>
      <c r="N146" s="92">
        <v>140288</v>
      </c>
    </row>
    <row r="147" spans="1:14" x14ac:dyDescent="0.45">
      <c r="A147" s="92">
        <f ca="1"/>
        <v>32</v>
      </c>
      <c r="B147" t="s">
        <v>21</v>
      </c>
      <c r="C147" s="92">
        <v>1024</v>
      </c>
      <c r="D147">
        <v>8</v>
      </c>
      <c r="E147">
        <v>2.5093472777339629E-2</v>
      </c>
      <c r="F147">
        <v>2.2644649035153567E-2</v>
      </c>
      <c r="G147">
        <v>3.1494887790457671E-2</v>
      </c>
      <c r="H147">
        <v>1.8478651845267938E-3</v>
      </c>
      <c r="I147" s="92">
        <v>200</v>
      </c>
      <c r="J147" s="92">
        <v>221</v>
      </c>
      <c r="K147" s="92">
        <v>159</v>
      </c>
      <c r="L147" s="92">
        <v>2696</v>
      </c>
      <c r="M147" s="92" t="s">
        <v>474</v>
      </c>
      <c r="N147" s="92">
        <v>271360</v>
      </c>
    </row>
    <row r="148" spans="1:14" x14ac:dyDescent="0.45">
      <c r="A148" s="92">
        <f ca="1"/>
        <v>64</v>
      </c>
      <c r="B148" t="s">
        <v>22</v>
      </c>
      <c r="C148" s="92">
        <v>1024</v>
      </c>
      <c r="D148">
        <v>8</v>
      </c>
      <c r="E148">
        <v>3.6243054907266384E-2</v>
      </c>
      <c r="F148">
        <v>4.0041239377283488E-2</v>
      </c>
      <c r="G148">
        <v>3.2934607225630283E-2</v>
      </c>
      <c r="H148">
        <v>2.5796152376891439E-3</v>
      </c>
      <c r="I148" s="92">
        <v>138</v>
      </c>
      <c r="J148" s="92">
        <v>125</v>
      </c>
      <c r="K148" s="92">
        <v>152</v>
      </c>
      <c r="L148" s="92">
        <v>1934</v>
      </c>
      <c r="M148" s="92" t="s">
        <v>475</v>
      </c>
      <c r="N148" s="92">
        <v>533504</v>
      </c>
    </row>
    <row r="149" spans="1:14" x14ac:dyDescent="0.45">
      <c r="A149" s="92">
        <f ca="1"/>
        <v>128</v>
      </c>
      <c r="B149" t="s">
        <v>23</v>
      </c>
      <c r="C149" s="92">
        <v>1024</v>
      </c>
      <c r="D149">
        <v>8</v>
      </c>
      <c r="E149">
        <v>6.58506013048379E-2</v>
      </c>
      <c r="F149">
        <v>6.3895207550383901E-2</v>
      </c>
      <c r="G149">
        <v>3.8877607637351166E-2</v>
      </c>
      <c r="H149">
        <v>2.4887747238672426E-3</v>
      </c>
      <c r="I149" s="92">
        <v>76</v>
      </c>
      <c r="J149" s="92">
        <v>79</v>
      </c>
      <c r="K149" s="92">
        <v>129</v>
      </c>
      <c r="L149" s="92">
        <v>2004</v>
      </c>
      <c r="M149" s="92" t="s">
        <v>476</v>
      </c>
      <c r="N149" s="92">
        <v>1057792</v>
      </c>
    </row>
    <row r="150" spans="1:14" x14ac:dyDescent="0.45">
      <c r="A150" s="92">
        <f ca="1"/>
        <v>256</v>
      </c>
      <c r="B150" t="s">
        <v>24</v>
      </c>
      <c r="C150" s="92">
        <v>1024</v>
      </c>
      <c r="D150">
        <v>8</v>
      </c>
      <c r="E150">
        <v>0.12281947797167921</v>
      </c>
      <c r="F150">
        <v>0.11628291804817886</v>
      </c>
      <c r="G150">
        <v>5.0329839779702013E-2</v>
      </c>
      <c r="H150">
        <v>4.0361113135853072E-3</v>
      </c>
      <c r="I150" s="92">
        <v>41</v>
      </c>
      <c r="J150" s="92">
        <v>44</v>
      </c>
      <c r="K150" s="92">
        <v>100</v>
      </c>
      <c r="L150" s="92">
        <v>1237</v>
      </c>
      <c r="M150" s="92" t="s">
        <v>477</v>
      </c>
      <c r="N150" s="92">
        <v>2106368</v>
      </c>
    </row>
    <row r="151" spans="1:14" x14ac:dyDescent="0.45">
      <c r="A151" s="92">
        <f ca="1"/>
        <v>512</v>
      </c>
      <c r="B151" t="s">
        <v>25</v>
      </c>
      <c r="C151" s="92">
        <v>1024</v>
      </c>
      <c r="D151">
        <v>8</v>
      </c>
      <c r="E151">
        <v>0.22852722486828497</v>
      </c>
      <c r="F151">
        <v>0.22238960055295276</v>
      </c>
      <c r="G151">
        <v>9.0132108632813734E-2</v>
      </c>
      <c r="H151">
        <v>1.0019317924252782E-2</v>
      </c>
      <c r="I151" s="92">
        <v>22</v>
      </c>
      <c r="J151" s="92">
        <v>23</v>
      </c>
      <c r="K151" s="92">
        <v>56</v>
      </c>
      <c r="L151" s="92">
        <v>499</v>
      </c>
      <c r="M151" s="92" t="s">
        <v>478</v>
      </c>
      <c r="N151" s="92">
        <v>4203520</v>
      </c>
    </row>
    <row r="152" spans="1:14" x14ac:dyDescent="0.45">
      <c r="A152" s="92">
        <f ca="1"/>
        <v>1024</v>
      </c>
      <c r="B152" t="s">
        <v>26</v>
      </c>
      <c r="C152" s="92">
        <v>1024</v>
      </c>
      <c r="D152">
        <v>8</v>
      </c>
      <c r="E152">
        <v>0.47703483849137646</v>
      </c>
      <c r="F152">
        <v>0.43964122410089246</v>
      </c>
      <c r="G152">
        <v>0.28547152133427406</v>
      </c>
      <c r="H152">
        <v>9.9297735101477585E-3</v>
      </c>
      <c r="I152" s="92">
        <v>11</v>
      </c>
      <c r="J152" s="92">
        <v>12</v>
      </c>
      <c r="K152" s="92">
        <v>18</v>
      </c>
      <c r="L152" s="92">
        <v>504</v>
      </c>
      <c r="M152" s="92" t="s">
        <v>479</v>
      </c>
      <c r="N152" s="92">
        <v>8397824</v>
      </c>
    </row>
    <row r="153" spans="1:14" x14ac:dyDescent="0.45">
      <c r="A153" s="92">
        <f ca="1"/>
        <v>2048</v>
      </c>
      <c r="B153" t="s">
        <v>27</v>
      </c>
      <c r="C153" s="92">
        <v>1024</v>
      </c>
      <c r="D153">
        <v>8</v>
      </c>
      <c r="E153">
        <v>1.0596952857768023</v>
      </c>
      <c r="F153">
        <v>0.89912946578194541</v>
      </c>
      <c r="G153">
        <v>0.63229017829563006</v>
      </c>
      <c r="H153">
        <v>2.1975722286434303E-2</v>
      </c>
      <c r="I153" s="92">
        <v>5</v>
      </c>
      <c r="J153" s="92">
        <v>6</v>
      </c>
      <c r="K153" s="92">
        <v>8</v>
      </c>
      <c r="L153" s="92">
        <v>228</v>
      </c>
      <c r="M153" s="92" t="s">
        <v>480</v>
      </c>
      <c r="N153" s="92">
        <v>16786432</v>
      </c>
    </row>
    <row r="154" spans="1:14" x14ac:dyDescent="0.45">
      <c r="A154" s="92">
        <f ca="1"/>
        <v>4096</v>
      </c>
      <c r="B154" t="s">
        <v>28</v>
      </c>
      <c r="C154" s="92">
        <v>1024</v>
      </c>
      <c r="D154">
        <v>8</v>
      </c>
      <c r="E154">
        <v>1.981273965771172</v>
      </c>
      <c r="F154">
        <v>1.7883072324881191</v>
      </c>
      <c r="G154">
        <v>2.0777080990537242</v>
      </c>
      <c r="H154">
        <v>5.0673264175825752E-2</v>
      </c>
      <c r="I154" s="92">
        <v>3</v>
      </c>
      <c r="J154" s="92">
        <v>3</v>
      </c>
      <c r="K154" s="92">
        <v>3</v>
      </c>
      <c r="L154" s="92">
        <v>100</v>
      </c>
      <c r="M154" s="92" t="s">
        <v>481</v>
      </c>
      <c r="N154" s="92">
        <v>33563648</v>
      </c>
    </row>
    <row r="155" spans="1:14" x14ac:dyDescent="0.45">
      <c r="A155" s="92">
        <f ca="1"/>
        <v>8192</v>
      </c>
      <c r="B155" t="s">
        <v>29</v>
      </c>
      <c r="C155" s="92">
        <v>1024</v>
      </c>
      <c r="D155">
        <v>8</v>
      </c>
      <c r="E155">
        <v>3.931536965709352</v>
      </c>
      <c r="F155">
        <v>3.5809152657717327</v>
      </c>
      <c r="G155">
        <v>8.1563698658106709</v>
      </c>
      <c r="H155">
        <v>9.8150129345874484E-2</v>
      </c>
      <c r="I155" s="92">
        <v>2</v>
      </c>
      <c r="J155" s="92">
        <v>2</v>
      </c>
      <c r="K155" s="92">
        <v>1</v>
      </c>
      <c r="L155" s="92">
        <v>51</v>
      </c>
      <c r="M155" s="92" t="s">
        <v>482</v>
      </c>
      <c r="N155" s="92">
        <v>67118080</v>
      </c>
    </row>
    <row r="156" spans="1:14" x14ac:dyDescent="0.45">
      <c r="A156" s="92">
        <f ca="1"/>
        <v>16384</v>
      </c>
      <c r="B156" t="s">
        <v>30</v>
      </c>
      <c r="C156" s="92">
        <v>1024</v>
      </c>
      <c r="D156">
        <v>8</v>
      </c>
      <c r="E156">
        <v>8.7372791657077009</v>
      </c>
      <c r="F156">
        <v>8.6674430658427859</v>
      </c>
      <c r="G156">
        <v>50.206020765643736</v>
      </c>
      <c r="H156">
        <v>0.14027104885396702</v>
      </c>
      <c r="I156" s="92">
        <v>1</v>
      </c>
      <c r="J156" s="92">
        <v>1</v>
      </c>
      <c r="K156" s="92">
        <v>1</v>
      </c>
      <c r="L156" s="92">
        <v>36</v>
      </c>
      <c r="M156" s="92" t="s">
        <v>483</v>
      </c>
      <c r="N156" s="92">
        <v>134226944</v>
      </c>
    </row>
    <row r="157" spans="1:14" x14ac:dyDescent="0.45">
      <c r="I157" s="92"/>
      <c r="J157" s="92"/>
      <c r="K157" s="92"/>
      <c r="L157" s="92"/>
    </row>
    <row r="158" spans="1:14" x14ac:dyDescent="0.45">
      <c r="I158" s="92"/>
      <c r="J158" s="92"/>
      <c r="K158" s="92"/>
      <c r="L158" s="92"/>
      <c r="N158">
        <f ca="1">N156/1000000/E156</f>
        <v>15.362556403922332</v>
      </c>
    </row>
    <row r="159" spans="1:14" x14ac:dyDescent="0.45">
      <c r="I159" s="92"/>
      <c r="J159" s="92"/>
      <c r="K159" s="92"/>
      <c r="L159" s="92"/>
      <c r="N159" s="92">
        <f ca="1">C156*D156/E156</f>
        <v>937.59165120329146</v>
      </c>
    </row>
    <row r="160" spans="1:14" x14ac:dyDescent="0.45">
      <c r="I160" s="92"/>
      <c r="J160" s="92"/>
      <c r="K160" s="92"/>
      <c r="L160" s="92"/>
    </row>
    <row r="161" spans="1:14" x14ac:dyDescent="0.45">
      <c r="I161" s="92"/>
      <c r="J161" s="92"/>
      <c r="K161" s="92"/>
      <c r="L161" s="92"/>
    </row>
    <row r="162" spans="1:14" x14ac:dyDescent="0.45">
      <c r="I162" s="92"/>
      <c r="J162" s="92"/>
      <c r="K162" s="92"/>
      <c r="L162" s="92"/>
    </row>
    <row r="163" spans="1:14" x14ac:dyDescent="0.45">
      <c r="I163" s="92"/>
      <c r="J163" s="92"/>
      <c r="K163" s="92"/>
      <c r="L163" s="92"/>
    </row>
    <row r="164" spans="1:14" x14ac:dyDescent="0.45">
      <c r="I164" s="92"/>
      <c r="J164" s="92"/>
      <c r="K164" s="92"/>
      <c r="L164" s="92"/>
    </row>
    <row r="165" spans="1:14" x14ac:dyDescent="0.45">
      <c r="I165" s="92"/>
      <c r="J165" s="92"/>
      <c r="K165" s="92"/>
      <c r="L165" s="92"/>
    </row>
    <row r="166" spans="1:14" x14ac:dyDescent="0.45">
      <c r="I166" s="92"/>
      <c r="J166" s="92"/>
      <c r="K166" s="92"/>
      <c r="L166" s="92"/>
      <c r="M166" s="14" t="s">
        <v>532</v>
      </c>
    </row>
    <row r="167" spans="1:14" ht="57" x14ac:dyDescent="0.45">
      <c r="I167" s="92"/>
      <c r="J167" s="92"/>
      <c r="K167" s="92"/>
      <c r="L167" s="92"/>
      <c r="M167" s="65" t="s">
        <v>538</v>
      </c>
    </row>
    <row r="168" spans="1:14" ht="42.75" x14ac:dyDescent="0.45">
      <c r="A168" s="12" t="s">
        <v>10</v>
      </c>
      <c r="B168" s="12" t="s">
        <v>11</v>
      </c>
      <c r="C168" s="12" t="s">
        <v>12</v>
      </c>
      <c r="D168" s="12" t="s">
        <v>13</v>
      </c>
      <c r="E168" s="13" t="s">
        <v>951</v>
      </c>
      <c r="F168" s="13" t="s">
        <v>369</v>
      </c>
      <c r="G168" s="13" t="s">
        <v>370</v>
      </c>
      <c r="H168" s="13" t="s">
        <v>371</v>
      </c>
      <c r="I168" s="13" t="str" cm="1">
        <f t="array" aca="1" ref="I168:L168" ca="1">"NCalls"&amp;CHAR(10)&amp;E168:H168</f>
        <v>NCalls
CSVRead
v0.17</v>
      </c>
      <c r="J168" s="13" t="str">
        <f ca="1"/>
        <v>NCalls
sdkn104
v1.9</v>
      </c>
      <c r="K168" s="13" t="str">
        <f ca="1"/>
        <v>NCalls
ws_garcia
v3.1.5</v>
      </c>
      <c r="L168" s="59" t="str">
        <f ca="1"/>
        <v>NCalls
CSV.jl
v0.8.5+</v>
      </c>
      <c r="M168" s="12" t="s">
        <v>14</v>
      </c>
      <c r="N168" s="12" t="s">
        <v>15</v>
      </c>
    </row>
    <row r="169" spans="1:14" x14ac:dyDescent="0.45">
      <c r="A169" s="92">
        <v>3</v>
      </c>
      <c r="B169" t="s">
        <v>31</v>
      </c>
      <c r="C169" s="92">
        <v>1024</v>
      </c>
      <c r="D169">
        <v>8</v>
      </c>
      <c r="E169">
        <v>2.5177629597395279E-2</v>
      </c>
      <c r="F169">
        <v>2.5231595928723708E-2</v>
      </c>
      <c r="G169">
        <v>4.2417805608218548E-2</v>
      </c>
      <c r="H169">
        <v>2.2623220064562953E-3</v>
      </c>
      <c r="I169" s="92">
        <v>199</v>
      </c>
      <c r="J169" s="92">
        <v>199</v>
      </c>
      <c r="K169" s="92">
        <v>118</v>
      </c>
      <c r="L169" s="92">
        <v>2204</v>
      </c>
      <c r="M169" s="62" t="s">
        <v>484</v>
      </c>
      <c r="N169" s="92">
        <v>66560</v>
      </c>
    </row>
    <row r="170" spans="1:14" x14ac:dyDescent="0.45">
      <c r="A170" s="92">
        <v>4</v>
      </c>
      <c r="B170" t="s">
        <v>32</v>
      </c>
      <c r="C170" s="92">
        <v>1024</v>
      </c>
      <c r="D170">
        <v>8</v>
      </c>
      <c r="E170">
        <v>2.8862353133552534E-2</v>
      </c>
      <c r="F170">
        <v>2.5581493838786488E-2</v>
      </c>
      <c r="G170">
        <v>4.6786925591874785E-2</v>
      </c>
      <c r="H170">
        <v>2.1958197601474735E-3</v>
      </c>
      <c r="I170" s="92">
        <v>174</v>
      </c>
      <c r="J170" s="92">
        <v>196</v>
      </c>
      <c r="K170" s="92">
        <v>107</v>
      </c>
      <c r="L170" s="92">
        <v>2271</v>
      </c>
      <c r="M170" s="92" t="s">
        <v>485</v>
      </c>
      <c r="N170" s="92">
        <v>74752</v>
      </c>
    </row>
    <row r="171" spans="1:14" x14ac:dyDescent="0.45">
      <c r="A171" s="92">
        <v>6</v>
      </c>
      <c r="B171" t="s">
        <v>33</v>
      </c>
      <c r="C171" s="92">
        <v>1024</v>
      </c>
      <c r="D171">
        <v>8</v>
      </c>
      <c r="E171">
        <v>2.618465321201565E-2</v>
      </c>
      <c r="F171">
        <v>2.7082592805566744E-2</v>
      </c>
      <c r="G171">
        <v>4.6345277815660356E-2</v>
      </c>
      <c r="H171">
        <v>2.296812497261963E-3</v>
      </c>
      <c r="I171" s="92">
        <v>191</v>
      </c>
      <c r="J171" s="92">
        <v>185</v>
      </c>
      <c r="K171" s="92">
        <v>108</v>
      </c>
      <c r="L171" s="92">
        <v>2171</v>
      </c>
      <c r="M171" s="92" t="s">
        <v>486</v>
      </c>
      <c r="N171" s="92">
        <v>91136</v>
      </c>
    </row>
    <row r="172" spans="1:14" x14ac:dyDescent="0.45">
      <c r="A172" s="92">
        <v>10</v>
      </c>
      <c r="B172" t="s">
        <v>34</v>
      </c>
      <c r="C172" s="92">
        <v>1024</v>
      </c>
      <c r="D172">
        <v>8</v>
      </c>
      <c r="E172">
        <v>2.9063171591652056E-2</v>
      </c>
      <c r="F172">
        <v>2.7610834460345627E-2</v>
      </c>
      <c r="G172">
        <v>5.0137651778464201E-2</v>
      </c>
      <c r="H172">
        <v>1.6956832107531152E-3</v>
      </c>
      <c r="I172" s="92">
        <v>172</v>
      </c>
      <c r="J172" s="92">
        <v>182</v>
      </c>
      <c r="K172" s="92">
        <v>100</v>
      </c>
      <c r="L172" s="92">
        <v>2937</v>
      </c>
      <c r="M172" s="92" t="s">
        <v>487</v>
      </c>
      <c r="N172" s="92">
        <v>123904</v>
      </c>
    </row>
    <row r="173" spans="1:14" x14ac:dyDescent="0.45">
      <c r="A173" s="92">
        <v>18</v>
      </c>
      <c r="B173" t="s">
        <v>35</v>
      </c>
      <c r="C173" s="92">
        <v>1024</v>
      </c>
      <c r="D173">
        <v>8</v>
      </c>
      <c r="E173">
        <v>3.4994932911381275E-2</v>
      </c>
      <c r="F173">
        <v>5.7684145089304126E-2</v>
      </c>
      <c r="G173">
        <v>5.6865655552069655E-2</v>
      </c>
      <c r="H173">
        <v>1.8461742357684266E-3</v>
      </c>
      <c r="I173" s="92">
        <v>143</v>
      </c>
      <c r="J173" s="92">
        <v>87</v>
      </c>
      <c r="K173" s="92">
        <v>88</v>
      </c>
      <c r="L173" s="92">
        <v>2699</v>
      </c>
      <c r="M173" s="92" t="s">
        <v>488</v>
      </c>
      <c r="N173" s="92">
        <v>189440</v>
      </c>
    </row>
    <row r="174" spans="1:14" x14ac:dyDescent="0.45">
      <c r="A174" s="92">
        <v>34</v>
      </c>
      <c r="B174" t="s">
        <v>36</v>
      </c>
      <c r="C174" s="92">
        <v>1024</v>
      </c>
      <c r="D174">
        <v>8</v>
      </c>
      <c r="E174">
        <v>6.4496846548597178E-2</v>
      </c>
      <c r="F174">
        <v>4.1587071562819988E-2</v>
      </c>
      <c r="G174">
        <v>5.04861377777392E-2</v>
      </c>
      <c r="H174">
        <v>2.859474910660418E-3</v>
      </c>
      <c r="I174" s="92">
        <v>78</v>
      </c>
      <c r="J174" s="92">
        <v>121</v>
      </c>
      <c r="K174" s="92">
        <v>100</v>
      </c>
      <c r="L174" s="92">
        <v>1749</v>
      </c>
      <c r="M174" s="92" t="s">
        <v>489</v>
      </c>
      <c r="N174" s="92">
        <v>320512</v>
      </c>
    </row>
    <row r="175" spans="1:14" x14ac:dyDescent="0.45">
      <c r="A175" s="92">
        <v>66</v>
      </c>
      <c r="B175" t="s">
        <v>37</v>
      </c>
      <c r="C175" s="92">
        <v>1024</v>
      </c>
      <c r="D175">
        <v>8</v>
      </c>
      <c r="E175">
        <v>5.5679532443966402E-2</v>
      </c>
      <c r="F175">
        <v>5.7036969188519075E-2</v>
      </c>
      <c r="G175">
        <v>5.4250772230078827E-2</v>
      </c>
      <c r="H175">
        <v>3.0495004968250101E-3</v>
      </c>
      <c r="I175" s="92">
        <v>90</v>
      </c>
      <c r="J175" s="92">
        <v>88</v>
      </c>
      <c r="K175" s="92">
        <v>93</v>
      </c>
      <c r="L175" s="92">
        <v>1636</v>
      </c>
      <c r="M175" s="92" t="s">
        <v>490</v>
      </c>
      <c r="N175" s="92">
        <v>582656</v>
      </c>
    </row>
    <row r="176" spans="1:14" x14ac:dyDescent="0.45">
      <c r="A176" s="92">
        <v>130</v>
      </c>
      <c r="B176" t="s">
        <v>38</v>
      </c>
      <c r="C176" s="92">
        <v>1024</v>
      </c>
      <c r="D176">
        <v>8</v>
      </c>
      <c r="E176">
        <v>8.5131489507868432E-2</v>
      </c>
      <c r="F176">
        <v>8.607973018451065E-2</v>
      </c>
      <c r="G176">
        <v>6.295845702680293E-2</v>
      </c>
      <c r="H176">
        <v>3.264473949058573E-3</v>
      </c>
      <c r="I176" s="92">
        <v>59</v>
      </c>
      <c r="J176" s="92">
        <v>59</v>
      </c>
      <c r="K176" s="92">
        <v>80</v>
      </c>
      <c r="L176" s="92">
        <v>1556</v>
      </c>
      <c r="M176" s="92" t="s">
        <v>491</v>
      </c>
      <c r="N176" s="92">
        <v>1106944</v>
      </c>
    </row>
    <row r="177" spans="1:14" x14ac:dyDescent="0.45">
      <c r="A177" s="92">
        <v>258</v>
      </c>
      <c r="B177" t="s">
        <v>39</v>
      </c>
      <c r="C177" s="92">
        <v>1024</v>
      </c>
      <c r="D177">
        <v>8</v>
      </c>
      <c r="E177">
        <v>0.15538661426266556</v>
      </c>
      <c r="F177">
        <v>0.14524172006165542</v>
      </c>
      <c r="G177">
        <v>7.5416810551191149E-2</v>
      </c>
      <c r="H177">
        <v>5.5398289941636092E-3</v>
      </c>
      <c r="I177" s="92">
        <v>33</v>
      </c>
      <c r="J177" s="92">
        <v>35</v>
      </c>
      <c r="K177" s="92">
        <v>67</v>
      </c>
      <c r="L177" s="92">
        <v>902</v>
      </c>
      <c r="M177" s="92" t="s">
        <v>492</v>
      </c>
      <c r="N177" s="92">
        <v>2155520</v>
      </c>
    </row>
    <row r="178" spans="1:14" x14ac:dyDescent="0.45">
      <c r="A178" s="92">
        <v>514</v>
      </c>
      <c r="B178" t="s">
        <v>40</v>
      </c>
      <c r="C178" s="92">
        <v>1024</v>
      </c>
      <c r="D178">
        <v>8</v>
      </c>
      <c r="E178">
        <v>0.25936279577127197</v>
      </c>
      <c r="F178">
        <v>0.25722655077388978</v>
      </c>
      <c r="G178">
        <v>9.4918378984833324E-2</v>
      </c>
      <c r="H178">
        <v>1.0111608728733E-2</v>
      </c>
      <c r="I178" s="92">
        <v>20</v>
      </c>
      <c r="J178" s="92">
        <v>20</v>
      </c>
      <c r="K178" s="92">
        <v>53</v>
      </c>
      <c r="L178" s="92">
        <v>507</v>
      </c>
      <c r="M178" s="92" t="s">
        <v>493</v>
      </c>
      <c r="N178" s="92">
        <v>4252672</v>
      </c>
    </row>
    <row r="179" spans="1:14" x14ac:dyDescent="0.45">
      <c r="A179" s="92">
        <v>1026</v>
      </c>
      <c r="B179" t="s">
        <v>41</v>
      </c>
      <c r="C179" s="92">
        <v>1024</v>
      </c>
      <c r="D179">
        <v>8</v>
      </c>
      <c r="E179">
        <v>0.49119090215015437</v>
      </c>
      <c r="F179">
        <v>0.48536880215088374</v>
      </c>
      <c r="G179">
        <v>0.1986330465445442</v>
      </c>
      <c r="H179">
        <v>1.3884932905607857E-2</v>
      </c>
      <c r="I179" s="92">
        <v>11</v>
      </c>
      <c r="J179" s="92">
        <v>11</v>
      </c>
      <c r="K179" s="92">
        <v>26</v>
      </c>
      <c r="L179" s="92">
        <v>360</v>
      </c>
      <c r="M179" s="92" t="s">
        <v>494</v>
      </c>
      <c r="N179" s="92">
        <v>8446976</v>
      </c>
    </row>
    <row r="180" spans="1:14" x14ac:dyDescent="0.45">
      <c r="A180" s="92">
        <v>2050</v>
      </c>
      <c r="B180" t="s">
        <v>42</v>
      </c>
      <c r="C180" s="92">
        <v>1024</v>
      </c>
      <c r="D180">
        <v>8</v>
      </c>
      <c r="E180">
        <v>0.97208999910005522</v>
      </c>
      <c r="F180">
        <v>0.94924359909958989</v>
      </c>
      <c r="G180">
        <v>0.57941665465815873</v>
      </c>
      <c r="H180">
        <v>2.173674476034352E-2</v>
      </c>
      <c r="I180" s="92">
        <v>6</v>
      </c>
      <c r="J180" s="92">
        <v>6</v>
      </c>
      <c r="K180" s="92">
        <v>9</v>
      </c>
      <c r="L180" s="92">
        <v>230</v>
      </c>
      <c r="M180" s="92" t="s">
        <v>495</v>
      </c>
      <c r="N180" s="92">
        <v>16835584</v>
      </c>
    </row>
    <row r="181" spans="1:14" x14ac:dyDescent="0.45">
      <c r="A181" s="92">
        <v>4098</v>
      </c>
      <c r="B181" t="s">
        <v>43</v>
      </c>
      <c r="C181" s="92">
        <v>1024</v>
      </c>
      <c r="D181">
        <v>8</v>
      </c>
      <c r="E181">
        <v>2.0148139991184557</v>
      </c>
      <c r="F181">
        <v>1.8654757990509754</v>
      </c>
      <c r="G181">
        <v>2.3207992657716559</v>
      </c>
      <c r="H181">
        <v>4.6437710522673849E-2</v>
      </c>
      <c r="I181" s="92">
        <v>3</v>
      </c>
      <c r="J181" s="92">
        <v>3</v>
      </c>
      <c r="K181" s="92">
        <v>3</v>
      </c>
      <c r="L181" s="92">
        <v>108</v>
      </c>
      <c r="M181" s="92" t="s">
        <v>496</v>
      </c>
      <c r="N181" s="92">
        <v>33612800</v>
      </c>
    </row>
    <row r="182" spans="1:14" x14ac:dyDescent="0.45">
      <c r="A182" s="92">
        <v>8194</v>
      </c>
      <c r="B182" t="s">
        <v>44</v>
      </c>
      <c r="C182" s="92">
        <v>1024</v>
      </c>
      <c r="D182">
        <v>8</v>
      </c>
      <c r="E182">
        <v>4.2352066657591472</v>
      </c>
      <c r="F182">
        <v>3.8387738657735149</v>
      </c>
      <c r="G182">
        <v>9.6259524656312401</v>
      </c>
      <c r="H182">
        <v>9.0993264994623277E-2</v>
      </c>
      <c r="I182" s="92">
        <v>2</v>
      </c>
      <c r="J182" s="92">
        <v>2</v>
      </c>
      <c r="K182" s="92">
        <v>1</v>
      </c>
      <c r="L182" s="92">
        <v>56</v>
      </c>
      <c r="M182" s="92" t="s">
        <v>497</v>
      </c>
      <c r="N182" s="92">
        <v>67167232</v>
      </c>
    </row>
    <row r="183" spans="1:14" x14ac:dyDescent="0.45">
      <c r="A183" s="92">
        <v>16386</v>
      </c>
      <c r="B183" t="s">
        <v>45</v>
      </c>
      <c r="C183" s="92">
        <v>1024</v>
      </c>
      <c r="D183">
        <v>8</v>
      </c>
      <c r="E183">
        <v>9.3678896659372235</v>
      </c>
      <c r="F183">
        <v>8.2778288658561046</v>
      </c>
      <c r="G183">
        <v>51.397218865746801</v>
      </c>
      <c r="H183">
        <v>0.74888215572652561</v>
      </c>
      <c r="I183" s="92">
        <v>1</v>
      </c>
      <c r="J183" s="92">
        <v>1</v>
      </c>
      <c r="K183" s="92">
        <v>1</v>
      </c>
      <c r="L183" s="92">
        <v>9</v>
      </c>
      <c r="M183" s="92" t="s">
        <v>498</v>
      </c>
      <c r="N183" s="92">
        <v>134276096</v>
      </c>
    </row>
    <row r="184" spans="1:14" x14ac:dyDescent="0.45">
      <c r="I184" s="92"/>
      <c r="J184" s="92"/>
      <c r="K184" s="92"/>
      <c r="L184" s="92"/>
    </row>
    <row r="185" spans="1:14" x14ac:dyDescent="0.45">
      <c r="I185" s="92"/>
      <c r="J185" s="92"/>
      <c r="K185" s="92"/>
      <c r="L185" s="92"/>
    </row>
    <row r="186" spans="1:14" x14ac:dyDescent="0.45">
      <c r="I186" s="92"/>
      <c r="J186" s="92"/>
      <c r="K186" s="92"/>
      <c r="L186" s="92"/>
      <c r="N186" s="92"/>
    </row>
    <row r="187" spans="1:14" x14ac:dyDescent="0.45">
      <c r="I187" s="92"/>
      <c r="J187" s="92"/>
      <c r="K187" s="92"/>
      <c r="L187" s="92"/>
    </row>
    <row r="188" spans="1:14" x14ac:dyDescent="0.45">
      <c r="I188" s="92"/>
      <c r="J188" s="92"/>
      <c r="K188" s="92"/>
      <c r="L188" s="92"/>
    </row>
    <row r="189" spans="1:14" x14ac:dyDescent="0.45">
      <c r="I189" s="92"/>
      <c r="J189" s="92"/>
      <c r="K189" s="92"/>
      <c r="L189" s="92"/>
    </row>
    <row r="190" spans="1:14" x14ac:dyDescent="0.45">
      <c r="I190" s="92"/>
      <c r="J190" s="92"/>
      <c r="K190" s="92"/>
      <c r="L190" s="92"/>
    </row>
    <row r="191" spans="1:14" x14ac:dyDescent="0.45">
      <c r="I191" s="92"/>
      <c r="J191" s="92"/>
      <c r="K191" s="92"/>
      <c r="L191" s="92"/>
    </row>
    <row r="192" spans="1:14" x14ac:dyDescent="0.45">
      <c r="I192" s="92"/>
      <c r="J192" s="92"/>
      <c r="K192" s="92"/>
      <c r="L192" s="92"/>
    </row>
    <row r="193" spans="9:12" x14ac:dyDescent="0.45">
      <c r="I193" s="92"/>
      <c r="J193" s="92"/>
      <c r="K193" s="92"/>
      <c r="L193" s="92"/>
    </row>
    <row r="194" spans="9:12" x14ac:dyDescent="0.45">
      <c r="I194" s="92"/>
      <c r="J194" s="92"/>
      <c r="K194" s="92"/>
      <c r="L194" s="92"/>
    </row>
    <row r="195" spans="9:12" x14ac:dyDescent="0.45">
      <c r="I195" s="92"/>
      <c r="J195" s="92"/>
      <c r="K195" s="92"/>
      <c r="L195" s="92"/>
    </row>
    <row r="196" spans="9:12" x14ac:dyDescent="0.45">
      <c r="I196" s="92"/>
      <c r="J196" s="92"/>
      <c r="K196" s="92"/>
      <c r="L196" s="92"/>
    </row>
    <row r="197" spans="9:12" x14ac:dyDescent="0.45">
      <c r="I197" s="92"/>
      <c r="J197" s="92"/>
      <c r="K197" s="92"/>
      <c r="L197" s="92"/>
    </row>
    <row r="198" spans="9:12" x14ac:dyDescent="0.45">
      <c r="I198" s="92"/>
      <c r="J198" s="92"/>
      <c r="K198" s="92"/>
      <c r="L198" s="92"/>
    </row>
    <row r="199" spans="9:12" x14ac:dyDescent="0.45">
      <c r="I199" s="92"/>
      <c r="J199" s="92"/>
      <c r="K199" s="92"/>
      <c r="L199" s="92"/>
    </row>
    <row r="200" spans="9:12" x14ac:dyDescent="0.45">
      <c r="I200" s="92"/>
      <c r="J200" s="92"/>
      <c r="K200" s="92"/>
      <c r="L200" s="92"/>
    </row>
    <row r="201" spans="9:12" x14ac:dyDescent="0.45">
      <c r="I201" s="92"/>
      <c r="J201" s="92"/>
      <c r="K201" s="92"/>
      <c r="L201" s="92"/>
    </row>
    <row r="202" spans="9:12" x14ac:dyDescent="0.45">
      <c r="I202" s="92"/>
      <c r="J202" s="92"/>
      <c r="K202" s="92"/>
      <c r="L202" s="92"/>
    </row>
    <row r="203" spans="9:12" x14ac:dyDescent="0.45">
      <c r="I203" s="92"/>
      <c r="J203" s="92"/>
      <c r="K203" s="92"/>
      <c r="L203" s="92"/>
    </row>
    <row r="204" spans="9:12" x14ac:dyDescent="0.45">
      <c r="I204" s="92"/>
      <c r="J204" s="92"/>
      <c r="K204" s="92"/>
      <c r="L204" s="92"/>
    </row>
    <row r="205" spans="9:12" x14ac:dyDescent="0.45">
      <c r="I205" s="92"/>
      <c r="J205" s="92"/>
      <c r="K205" s="92"/>
      <c r="L205" s="92"/>
    </row>
    <row r="206" spans="9:12" x14ac:dyDescent="0.45">
      <c r="I206" s="92"/>
      <c r="J206" s="92"/>
      <c r="K206" s="92"/>
      <c r="L206" s="92"/>
    </row>
    <row r="207" spans="9:12" x14ac:dyDescent="0.45">
      <c r="I207" s="92"/>
      <c r="J207" s="92"/>
      <c r="K207" s="92"/>
      <c r="L207" s="92"/>
    </row>
    <row r="208" spans="9:12" x14ac:dyDescent="0.45">
      <c r="I208" s="92"/>
      <c r="J208" s="92"/>
      <c r="K208" s="92"/>
      <c r="L208" s="92"/>
    </row>
    <row r="209" spans="9:12" x14ac:dyDescent="0.45">
      <c r="I209" s="92"/>
      <c r="J209" s="92"/>
      <c r="K209" s="92"/>
      <c r="L209" s="92"/>
    </row>
    <row r="210" spans="9:12" x14ac:dyDescent="0.45">
      <c r="I210" s="92"/>
      <c r="J210" s="92"/>
      <c r="K210" s="92"/>
      <c r="L210" s="92"/>
    </row>
    <row r="211" spans="9:12" x14ac:dyDescent="0.45">
      <c r="I211" s="92"/>
      <c r="J211" s="92"/>
      <c r="K211" s="92"/>
      <c r="L211" s="92"/>
    </row>
    <row r="212" spans="9:12" x14ac:dyDescent="0.45">
      <c r="I212" s="92"/>
      <c r="J212" s="92"/>
      <c r="K212" s="92"/>
      <c r="L212" s="92"/>
    </row>
    <row r="213" spans="9:12" x14ac:dyDescent="0.45">
      <c r="I213" s="92"/>
      <c r="J213" s="92"/>
      <c r="K213" s="92"/>
      <c r="L213" s="92"/>
    </row>
    <row r="214" spans="9:12" x14ac:dyDescent="0.45">
      <c r="I214" s="92"/>
      <c r="J214" s="92"/>
      <c r="K214" s="92"/>
      <c r="L214" s="92"/>
    </row>
    <row r="215" spans="9:12" x14ac:dyDescent="0.45">
      <c r="I215" s="92"/>
      <c r="J215" s="92"/>
      <c r="K215" s="92"/>
      <c r="L215" s="92"/>
    </row>
    <row r="216" spans="9:12" x14ac:dyDescent="0.45">
      <c r="I216" s="92"/>
      <c r="J216" s="92"/>
      <c r="K216" s="92"/>
      <c r="L216" s="92"/>
    </row>
    <row r="217" spans="9:12" x14ac:dyDescent="0.45">
      <c r="I217" s="92"/>
      <c r="J217" s="92"/>
      <c r="K217" s="92"/>
      <c r="L217" s="92"/>
    </row>
    <row r="218" spans="9:12" x14ac:dyDescent="0.45">
      <c r="I218" s="92"/>
      <c r="J218" s="92"/>
      <c r="K218" s="92"/>
      <c r="L218"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314</v>
      </c>
    </row>
    <row r="2" spans="2:13" x14ac:dyDescent="0.45">
      <c r="K2" s="35" t="s">
        <v>284</v>
      </c>
      <c r="L2" s="14" t="s">
        <v>286</v>
      </c>
    </row>
    <row r="3" spans="2:13" x14ac:dyDescent="0.45">
      <c r="B3" s="14" t="s">
        <v>313</v>
      </c>
      <c r="K3" s="35" t="s">
        <v>287</v>
      </c>
      <c r="L3" s="14" t="s">
        <v>299</v>
      </c>
    </row>
    <row r="4" spans="2:13" x14ac:dyDescent="0.45">
      <c r="B4" s="48" t="s">
        <v>546</v>
      </c>
      <c r="F4" s="14"/>
      <c r="G4" s="14"/>
      <c r="H4" s="14"/>
      <c r="I4" s="14"/>
      <c r="K4" s="50" t="s">
        <v>285</v>
      </c>
      <c r="L4" s="14" t="s">
        <v>300</v>
      </c>
    </row>
    <row r="5" spans="2:13" x14ac:dyDescent="0.45">
      <c r="B5" s="49" t="s">
        <v>312</v>
      </c>
      <c r="F5" s="14"/>
      <c r="G5" s="14"/>
      <c r="H5" s="14"/>
      <c r="I5" s="14"/>
      <c r="K5" s="50" t="s">
        <v>298</v>
      </c>
      <c r="L5" s="14" t="s">
        <v>290</v>
      </c>
    </row>
    <row r="6" spans="2:13" x14ac:dyDescent="0.45">
      <c r="F6" s="14"/>
      <c r="G6" s="14"/>
      <c r="H6" s="14"/>
      <c r="I6" s="14"/>
      <c r="K6" s="50" t="s">
        <v>297</v>
      </c>
      <c r="L6" t="str">
        <f ca="1">L4&amp;"("&amp;L5&amp;")?"</f>
        <v>T[0-2][0-9]:[0-5][0-9]:[0-5][0-9](\.[0-9]+)?</v>
      </c>
    </row>
    <row r="7" spans="2:13" x14ac:dyDescent="0.45">
      <c r="K7" s="35" t="s">
        <v>310</v>
      </c>
      <c r="L7" s="14" t="s">
        <v>307</v>
      </c>
    </row>
    <row r="8" spans="2:13" x14ac:dyDescent="0.45">
      <c r="F8" s="14"/>
      <c r="G8" s="14"/>
      <c r="H8" s="14"/>
      <c r="I8" s="14"/>
      <c r="K8" s="50" t="s">
        <v>315</v>
      </c>
      <c r="L8" t="str">
        <f ca="1">L6&amp;"("&amp;L7&amp;")?"</f>
        <v>T[0-2][0-9]:[0-5][0-9]:[0-5][0-9](\.[0-9]+)?((Z|((\+|\-)[0-2][0-9]:[0-5][0-9])))?</v>
      </c>
    </row>
    <row r="9" spans="2:13" x14ac:dyDescent="0.45">
      <c r="B9" s="40"/>
      <c r="F9" s="47"/>
      <c r="G9" s="47"/>
      <c r="H9" s="47"/>
      <c r="I9" s="47"/>
      <c r="K9" s="50" t="s">
        <v>311</v>
      </c>
      <c r="L9" t="str">
        <f ca="1">L6&amp;L7</f>
        <v>T[0-2][0-9]:[0-5][0-9]:[0-5][0-9](\.[0-9]+)?(Z|((\+|\-)[0-2][0-9]:[0-5][0-9]))</v>
      </c>
    </row>
    <row r="10" spans="2:13" x14ac:dyDescent="0.45">
      <c r="F10" s="14"/>
      <c r="G10" s="14"/>
      <c r="H10" s="14"/>
      <c r="I10" s="14"/>
      <c r="K10" s="35" t="s">
        <v>288</v>
      </c>
      <c r="L10" t="s">
        <v>289</v>
      </c>
    </row>
    <row r="11" spans="2:13" x14ac:dyDescent="0.45">
      <c r="B11" t="s">
        <v>292</v>
      </c>
      <c r="F11" s="14"/>
      <c r="G11" s="14"/>
      <c r="H11" s="14"/>
      <c r="I11" s="14"/>
      <c r="K11" s="50" t="s">
        <v>316</v>
      </c>
      <c r="L11" s="53" t="str">
        <f ca="1">L2&amp;L3&amp;L10</f>
        <v>^[0-9][0-9][0-9][0-9]\-[[0-1][0-9]\-[0-3][0-9]$</v>
      </c>
    </row>
    <row r="12" spans="2:13" x14ac:dyDescent="0.45">
      <c r="B12" s="69" t="str" cm="1">
        <f t="array" aca="1" ref="B12" ca="1">TestFolder()&amp;"\test_good_ISO8601.csv"</f>
        <v>C:\Projects\VBA-CSV\testfiles\\test_good_ISO8601.csv</v>
      </c>
      <c r="K12" s="50" t="s">
        <v>317</v>
      </c>
      <c r="L12" s="53" t="str">
        <f ca="1">L2&amp;L3&amp;"("&amp;L6&amp;")?"&amp;L10</f>
        <v>^[0-9][0-9][0-9][0-9]\-[[0-1][0-9]\-[0-3][0-9](T[0-2][0-9]:[0-5][0-9]:[0-5][0-9](\.[0-9]+)?)?$</v>
      </c>
    </row>
    <row r="13" spans="2:13" x14ac:dyDescent="0.45">
      <c r="B13" t="s">
        <v>293</v>
      </c>
      <c r="K13" s="50" t="s">
        <v>318</v>
      </c>
      <c r="L13" s="53" t="str">
        <f ca="1">L2&amp;L3&amp;"("&amp;L9&amp;")?"&amp;L10</f>
        <v>^[0-9][0-9][0-9][0-9]\-[[0-1][0-9]\-[0-3][0-9](T[0-2][0-9]:[0-5][0-9]:[0-5][0-9](\.[0-9]+)?(Z|((\+|\-)[0-2][0-9]:[0-5][0-9])))?$</v>
      </c>
    </row>
    <row r="14" spans="2:13" x14ac:dyDescent="0.45">
      <c r="B14" s="69" t="str" cm="1">
        <f t="array" aca="1" ref="B14" ca="1">TestFolder()&amp;"\test_bad_ISO8601.csv"</f>
        <v>C:\Projects\VBA-CSV\testfiles\\test_bad_ISO8601.csv</v>
      </c>
      <c r="K14" s="50" t="s">
        <v>319</v>
      </c>
      <c r="L14" s="53" t="str">
        <f ca="1">L2&amp;L3&amp;"("&amp;L8&amp;")?"&amp;L10</f>
        <v>^[0-9][0-9][0-9][0-9]\-[[0-1][0-9]\-[0-3][0-9](T[0-2][0-9]:[0-5][0-9]:[0-5][0-9](\.[0-9]+)?((Z|((\+|\-)[0-2][0-9]:[0-5][0-9])))?)?$</v>
      </c>
    </row>
    <row r="15" spans="2:13" x14ac:dyDescent="0.45">
      <c r="E15" s="47"/>
    </row>
    <row r="16" spans="2:13" x14ac:dyDescent="0.45">
      <c r="B16" t="s">
        <v>294</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295</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549</v>
      </c>
    </row>
    <row r="2" spans="1:6" x14ac:dyDescent="0.45">
      <c r="B2" s="14"/>
    </row>
    <row r="3" spans="1:6" x14ac:dyDescent="0.45">
      <c r="A3" s="3" t="s">
        <v>630</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328125" bestFit="1" customWidth="1"/>
    <col min="2" max="2" width="5.265625" bestFit="1" customWidth="1"/>
    <col min="3" max="3" width="10.8632812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265625" bestFit="1" customWidth="1"/>
    <col min="11" max="11" width="5.265625" bestFit="1" customWidth="1"/>
    <col min="12" max="12" width="10.86328125" bestFit="1" customWidth="1"/>
    <col min="13" max="13" width="8.59765625" bestFit="1" customWidth="1"/>
  </cols>
  <sheetData>
    <row r="1" spans="1:16" x14ac:dyDescent="0.45">
      <c r="A1" s="83" t="s">
        <v>628</v>
      </c>
      <c r="B1" s="84"/>
      <c r="C1" s="84"/>
      <c r="D1" s="84"/>
      <c r="E1" s="84"/>
      <c r="F1" s="83" t="s">
        <v>629</v>
      </c>
      <c r="G1" s="84"/>
      <c r="H1" s="85" t="s">
        <v>632</v>
      </c>
      <c r="I1" s="84"/>
      <c r="J1" s="83" t="s">
        <v>630</v>
      </c>
      <c r="K1" s="84"/>
      <c r="L1" s="84"/>
      <c r="M1" s="78"/>
      <c r="N1" s="76"/>
      <c r="O1" s="76"/>
      <c r="P1" s="12"/>
    </row>
    <row r="2" spans="1:16" ht="28.5" x14ac:dyDescent="0.45">
      <c r="A2" s="78" t="s">
        <v>633</v>
      </c>
      <c r="B2" s="78" t="s">
        <v>637</v>
      </c>
      <c r="C2" s="82" t="s">
        <v>624</v>
      </c>
      <c r="D2" s="82" t="s">
        <v>626</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aca="1" ref="A3:A8" ca="1">_xlfn.SEQUENCE(6)</f>
        <v>1</v>
      </c>
      <c r="B3" s="78" t="b" cm="1">
        <f t="array" aca="1" ref="B3:B8" ca="1">MOD(_xlfn.ANCHORARRAY(A3),2)=0</f>
        <v>0</v>
      </c>
      <c r="C3" s="82" cm="1">
        <f t="array" aca="1" ref="C3:C8" ca="1">TODAY()+_xlfn.ANCHORARRAY(A3)</f>
        <v>44502</v>
      </c>
      <c r="D3" s="81" t="s">
        <v>627</v>
      </c>
      <c r="E3" s="82"/>
      <c r="F3" s="78"/>
      <c r="G3" s="78"/>
      <c r="H3" s="78" t="str">
        <f ca="1"/>
        <v>1,False,2021-11-02,"Text"</v>
      </c>
      <c r="I3" s="78"/>
      <c r="J3" s="78">
        <f ca="1"/>
        <v>1</v>
      </c>
      <c r="K3" s="78" t="b">
        <f ca="1"/>
        <v>0</v>
      </c>
      <c r="L3" s="82">
        <f ca="1"/>
        <v>44502</v>
      </c>
      <c r="M3" s="78" t="str">
        <f ca="1"/>
        <v>Text</v>
      </c>
      <c r="N3" s="76"/>
      <c r="O3" s="76"/>
      <c r="P3" s="12"/>
    </row>
    <row r="4" spans="1:16" x14ac:dyDescent="0.45">
      <c r="A4" s="78">
        <f ca="1"/>
        <v>2</v>
      </c>
      <c r="B4" s="78" t="b">
        <f ca="1"/>
        <v>1</v>
      </c>
      <c r="C4" s="82">
        <f ca="1"/>
        <v>44503</v>
      </c>
      <c r="D4" s="13" t="s">
        <v>639</v>
      </c>
      <c r="E4" s="82"/>
      <c r="F4" s="78"/>
      <c r="G4" s="78"/>
      <c r="H4" s="78" t="str">
        <f ca="1"/>
        <v>2,True,2021-11-03,"A, comma"</v>
      </c>
      <c r="I4" s="78"/>
      <c r="J4" s="78">
        <f ca="1"/>
        <v>2</v>
      </c>
      <c r="K4" s="78" t="b">
        <f ca="1"/>
        <v>1</v>
      </c>
      <c r="L4" s="82">
        <f ca="1"/>
        <v>44503</v>
      </c>
      <c r="M4" s="78" t="str">
        <f ca="1"/>
        <v>A, comma</v>
      </c>
      <c r="N4" s="76"/>
      <c r="O4" s="76"/>
      <c r="P4" s="12"/>
    </row>
    <row r="5" spans="1:16" ht="28.5" x14ac:dyDescent="0.45">
      <c r="A5" s="78">
        <f ca="1"/>
        <v>3</v>
      </c>
      <c r="B5" s="78" t="b">
        <f ca="1"/>
        <v>0</v>
      </c>
      <c r="C5" s="82">
        <f ca="1"/>
        <v>44504</v>
      </c>
      <c r="D5" s="81" t="s">
        <v>641</v>
      </c>
      <c r="E5" s="82"/>
      <c r="F5" s="78"/>
      <c r="G5" s="78"/>
      <c r="H5" s="78" t="str">
        <f ca="1"/>
        <v>3,False,2021-11-04,"A</v>
      </c>
      <c r="I5" s="78"/>
      <c r="J5" s="78">
        <f ca="1"/>
        <v>3</v>
      </c>
      <c r="K5" s="78" t="b">
        <f ca="1"/>
        <v>0</v>
      </c>
      <c r="L5" s="82">
        <f ca="1"/>
        <v>44504</v>
      </c>
      <c r="M5" s="78" t="str">
        <f ca="1"/>
        <v>A
LF</v>
      </c>
      <c r="N5" s="76"/>
      <c r="O5" s="76"/>
      <c r="P5" s="12"/>
    </row>
    <row r="6" spans="1:16" x14ac:dyDescent="0.45">
      <c r="A6" s="78">
        <f ca="1"/>
        <v>4</v>
      </c>
      <c r="B6" s="78" t="b">
        <f ca="1"/>
        <v>1</v>
      </c>
      <c r="C6" s="82">
        <f ca="1"/>
        <v>44505</v>
      </c>
      <c r="D6" s="81" t="str">
        <f ca="1">"A"&amp;CHAR(13)&amp;" CR"</f>
        <v>A_x000D_ CR</v>
      </c>
      <c r="E6" s="82"/>
      <c r="F6" s="78"/>
      <c r="G6" s="78"/>
      <c r="H6" s="78" t="str">
        <f ca="1"/>
        <v>LF"</v>
      </c>
      <c r="I6" s="78"/>
      <c r="J6" s="78">
        <f ca="1"/>
        <v>4</v>
      </c>
      <c r="K6" s="78" t="b">
        <f ca="1"/>
        <v>1</v>
      </c>
      <c r="L6" s="82">
        <f ca="1"/>
        <v>44505</v>
      </c>
      <c r="M6" s="78" t="str">
        <f ca="1"/>
        <v>A_x000D_ CR</v>
      </c>
      <c r="N6" s="76"/>
      <c r="O6" s="76"/>
      <c r="P6" s="12"/>
    </row>
    <row r="7" spans="1:16" x14ac:dyDescent="0.45">
      <c r="A7" s="78">
        <f ca="1"/>
        <v>5</v>
      </c>
      <c r="B7" s="78" t="b">
        <f ca="1"/>
        <v>0</v>
      </c>
      <c r="C7" s="82">
        <f ca="1"/>
        <v>44506</v>
      </c>
      <c r="D7" s="13" t="s">
        <v>640</v>
      </c>
      <c r="E7" s="82"/>
      <c r="F7" s="78"/>
      <c r="G7" s="78"/>
      <c r="H7" s="78" t="str">
        <f ca="1"/>
        <v>4,True,2021-11-05,"A</v>
      </c>
      <c r="I7" s="78"/>
      <c r="J7" s="78">
        <f ca="1"/>
        <v>5</v>
      </c>
      <c r="K7" s="78" t="b">
        <f ca="1"/>
        <v>0</v>
      </c>
      <c r="L7" s="82">
        <f ca="1"/>
        <v>44506</v>
      </c>
      <c r="M7" s="78" t="str">
        <f ca="1"/>
        <v>"Quotes"</v>
      </c>
      <c r="N7" s="76"/>
      <c r="O7" s="76"/>
      <c r="P7" s="12"/>
    </row>
    <row r="8" spans="1:16" x14ac:dyDescent="0.45">
      <c r="A8" s="78">
        <f ca="1"/>
        <v>6</v>
      </c>
      <c r="B8" s="78" t="b">
        <f ca="1"/>
        <v>1</v>
      </c>
      <c r="C8" s="82">
        <f ca="1"/>
        <v>44507</v>
      </c>
      <c r="D8" s="81" t="s">
        <v>627</v>
      </c>
      <c r="E8" s="82"/>
      <c r="F8" s="78"/>
      <c r="G8" s="78"/>
      <c r="H8" s="78" t="str">
        <f ca="1"/>
        <v xml:space="preserve"> CR"</v>
      </c>
      <c r="I8" s="78"/>
      <c r="J8" s="78">
        <f ca="1"/>
        <v>6</v>
      </c>
      <c r="K8" s="78" t="b">
        <f ca="1"/>
        <v>1</v>
      </c>
      <c r="L8" s="82">
        <f ca="1"/>
        <v>44507</v>
      </c>
      <c r="M8" s="78" t="str">
        <f ca="1"/>
        <v>Text</v>
      </c>
      <c r="N8" s="76"/>
      <c r="O8" s="76"/>
      <c r="P8" s="12"/>
    </row>
    <row r="9" spans="1:16" x14ac:dyDescent="0.45">
      <c r="A9" s="78"/>
      <c r="B9" s="78"/>
      <c r="C9" s="82"/>
      <c r="D9" s="86"/>
      <c r="E9" s="82"/>
      <c r="F9" s="78"/>
      <c r="G9" s="78"/>
      <c r="H9" s="78" t="str">
        <f ca="1"/>
        <v>5,False,2021-11-06,"""Quotes"""</v>
      </c>
      <c r="I9" s="78"/>
      <c r="J9" s="78"/>
      <c r="K9" s="78"/>
      <c r="L9" s="82"/>
      <c r="M9" s="78"/>
      <c r="N9" s="76"/>
      <c r="O9" s="76"/>
      <c r="P9" s="12"/>
    </row>
    <row r="10" spans="1:16" x14ac:dyDescent="0.45">
      <c r="A10" s="78"/>
      <c r="B10" s="78"/>
      <c r="C10" s="82"/>
      <c r="D10" s="86"/>
      <c r="E10" s="82"/>
      <c r="F10" s="78"/>
      <c r="G10" s="78"/>
      <c r="H10" s="78" t="str">
        <f ca="1"/>
        <v>6,True,2021-11-07,"Text"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4" width="10.86328125" bestFit="1" customWidth="1"/>
  </cols>
  <sheetData>
    <row r="1" spans="1:4" x14ac:dyDescent="0.45">
      <c r="A1" s="83" t="s">
        <v>628</v>
      </c>
      <c r="B1" s="84"/>
      <c r="C1" s="84"/>
      <c r="D1" s="84"/>
    </row>
    <row r="2" spans="1:4" x14ac:dyDescent="0.45">
      <c r="A2" s="78" t="s">
        <v>633</v>
      </c>
      <c r="B2" s="78" t="s">
        <v>637</v>
      </c>
      <c r="C2" s="82" t="s">
        <v>624</v>
      </c>
      <c r="D2" s="82" t="s">
        <v>626</v>
      </c>
    </row>
    <row r="3" spans="1:4" x14ac:dyDescent="0.45">
      <c r="A3" s="78" cm="1">
        <f t="array" aca="1" ref="A3:A7" ca="1">_xlfn.SEQUENCE(5)</f>
        <v>1</v>
      </c>
      <c r="B3" s="78" t="b" cm="1">
        <f t="array" aca="1" ref="B3:B7" ca="1">MOD(_xlfn.ANCHORARRAY(A3),2)=0</f>
        <v>0</v>
      </c>
      <c r="C3" s="82" cm="1">
        <f t="array" aca="1" ref="C3:C7" ca="1">TODAY()+_xlfn.ANCHORARRAY(A3)</f>
        <v>44502</v>
      </c>
      <c r="D3" s="81" t="s">
        <v>627</v>
      </c>
    </row>
    <row r="4" spans="1:4" x14ac:dyDescent="0.45">
      <c r="A4" s="78">
        <f ca="1"/>
        <v>2</v>
      </c>
      <c r="B4" s="78" t="b">
        <f ca="1"/>
        <v>1</v>
      </c>
      <c r="C4" s="82">
        <f ca="1"/>
        <v>44503</v>
      </c>
      <c r="D4" s="13" t="s">
        <v>639</v>
      </c>
    </row>
    <row r="5" spans="1:4" ht="28.5" x14ac:dyDescent="0.45">
      <c r="A5" s="78">
        <f ca="1"/>
        <v>3</v>
      </c>
      <c r="B5" s="78" t="b">
        <f ca="1"/>
        <v>0</v>
      </c>
      <c r="C5" s="82">
        <f ca="1"/>
        <v>44504</v>
      </c>
      <c r="D5" s="81" t="s">
        <v>641</v>
      </c>
    </row>
    <row r="6" spans="1:4" x14ac:dyDescent="0.45">
      <c r="A6" s="78">
        <f ca="1"/>
        <v>4</v>
      </c>
      <c r="B6" s="78" t="b">
        <f ca="1"/>
        <v>1</v>
      </c>
      <c r="C6" s="82">
        <f ca="1"/>
        <v>44505</v>
      </c>
      <c r="D6" s="81" t="str">
        <f ca="1">"A"&amp;CHAR(13)&amp;" CR"</f>
        <v>A_x000D_ CR</v>
      </c>
    </row>
    <row r="7" spans="1:4" x14ac:dyDescent="0.45">
      <c r="A7" s="78">
        <f ca="1"/>
        <v>5</v>
      </c>
      <c r="B7" s="78" t="b">
        <f ca="1"/>
        <v>0</v>
      </c>
      <c r="C7" s="82">
        <f ca="1"/>
        <v>44506</v>
      </c>
      <c r="D7" s="13" t="s">
        <v>640</v>
      </c>
    </row>
    <row r="9" spans="1:4" x14ac:dyDescent="0.45">
      <c r="A9" s="87" t="s">
        <v>629</v>
      </c>
    </row>
    <row r="10" spans="1:4" x14ac:dyDescent="0.45">
      <c r="A10" t="str" cm="1">
        <f t="array" aca="1" ref="A10" ca="1">CSVWrite(A2:D7,"C:\Temp\Test.csv")</f>
        <v>C:\Temp\Test.csv</v>
      </c>
    </row>
    <row r="12" spans="1:4" x14ac:dyDescent="0.45">
      <c r="A12" s="88" t="s">
        <v>632</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7" t="s">
        <v>630</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44502</v>
      </c>
      <c r="D24" s="81" t="str">
        <f ca="1"/>
        <v>Text</v>
      </c>
      <c r="G24" s="14"/>
    </row>
    <row r="25" spans="1:7" x14ac:dyDescent="0.45">
      <c r="A25" s="81">
        <f ca="1"/>
        <v>2</v>
      </c>
      <c r="B25" s="81" t="b">
        <f ca="1"/>
        <v>1</v>
      </c>
      <c r="C25" s="89">
        <f ca="1"/>
        <v>44503</v>
      </c>
      <c r="D25" s="81" t="str">
        <f ca="1"/>
        <v>A, comma</v>
      </c>
      <c r="F25" s="14"/>
    </row>
    <row r="26" spans="1:7" ht="28.5" customHeight="1" x14ac:dyDescent="0.45">
      <c r="A26" s="81">
        <f ca="1"/>
        <v>3</v>
      </c>
      <c r="B26" s="81" t="b">
        <f ca="1"/>
        <v>0</v>
      </c>
      <c r="C26" s="89">
        <f ca="1"/>
        <v>44504</v>
      </c>
      <c r="D26" s="81" t="str">
        <f ca="1"/>
        <v>A
LF</v>
      </c>
    </row>
    <row r="27" spans="1:7" x14ac:dyDescent="0.45">
      <c r="A27" s="81">
        <f ca="1"/>
        <v>4</v>
      </c>
      <c r="B27" s="81" t="b">
        <f ca="1"/>
        <v>1</v>
      </c>
      <c r="C27" s="89">
        <f ca="1"/>
        <v>44505</v>
      </c>
      <c r="D27" s="81" t="str">
        <f ca="1"/>
        <v>A_x000D_ CR</v>
      </c>
    </row>
    <row r="28" spans="1:7" x14ac:dyDescent="0.45">
      <c r="A28" s="81">
        <f ca="1"/>
        <v>5</v>
      </c>
      <c r="B28" s="81" t="b">
        <f ca="1"/>
        <v>0</v>
      </c>
      <c r="C28" s="89">
        <f ca="1"/>
        <v>44506</v>
      </c>
      <c r="D28" s="81" t="str">
        <f ca="1"/>
        <v>"Quotes"</v>
      </c>
    </row>
    <row r="30" spans="1:7" x14ac:dyDescent="0.45">
      <c r="A30" s="88" t="s">
        <v>642</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774</v>
      </c>
    </row>
    <row r="3" spans="1:23" x14ac:dyDescent="0.45">
      <c r="B3" t="s">
        <v>758</v>
      </c>
    </row>
    <row r="4" spans="1:23" x14ac:dyDescent="0.45">
      <c r="B4" s="18" t="s">
        <v>757</v>
      </c>
    </row>
    <row r="6" spans="1:23" ht="16.5" x14ac:dyDescent="0.6">
      <c r="B6" s="95" t="s">
        <v>764</v>
      </c>
      <c r="C6" s="95" t="s">
        <v>765</v>
      </c>
      <c r="D6" s="97" t="s">
        <v>772</v>
      </c>
    </row>
    <row r="7" spans="1:23" ht="16.5" x14ac:dyDescent="0.6">
      <c r="B7" s="95" t="s">
        <v>740</v>
      </c>
      <c r="C7" s="95" t="s">
        <v>766</v>
      </c>
      <c r="D7" s="97">
        <f ca="1">_xlfn.UNICODE(B7)</f>
        <v>9251</v>
      </c>
    </row>
    <row r="8" spans="1:23" ht="16.5" x14ac:dyDescent="0.6">
      <c r="B8" s="95" t="s">
        <v>760</v>
      </c>
      <c r="C8" s="95" t="s">
        <v>767</v>
      </c>
      <c r="D8" s="97">
        <f t="shared" ref="D8:D14" ca="1" si="0">_xlfn.UNICODE(B8)</f>
        <v>9229</v>
      </c>
    </row>
    <row r="9" spans="1:23" ht="16.5" x14ac:dyDescent="0.6">
      <c r="B9" s="95" t="s">
        <v>759</v>
      </c>
      <c r="C9" s="95" t="s">
        <v>768</v>
      </c>
      <c r="D9" s="97">
        <f t="shared" ca="1" si="0"/>
        <v>9226</v>
      </c>
    </row>
    <row r="10" spans="1:23" ht="16.5" x14ac:dyDescent="0.6">
      <c r="B10" s="95" t="s">
        <v>716</v>
      </c>
      <c r="C10" s="96" t="s">
        <v>773</v>
      </c>
      <c r="D10" s="97"/>
    </row>
    <row r="11" spans="1:23" ht="16.5" x14ac:dyDescent="0.6">
      <c r="B11" s="95" t="s">
        <v>761</v>
      </c>
      <c r="C11" s="95" t="s">
        <v>769</v>
      </c>
      <c r="D11" s="97">
        <f t="shared" ca="1" si="0"/>
        <v>9166</v>
      </c>
    </row>
    <row r="12" spans="1:23" ht="16.5" x14ac:dyDescent="0.6">
      <c r="B12" s="95" t="s">
        <v>762</v>
      </c>
      <c r="C12" s="95" t="s">
        <v>770</v>
      </c>
      <c r="D12" s="97">
        <f t="shared" ca="1" si="0"/>
        <v>8631</v>
      </c>
    </row>
    <row r="13" spans="1:23" ht="16.5" x14ac:dyDescent="0.6">
      <c r="B13" s="102" t="s">
        <v>763</v>
      </c>
      <c r="C13" s="102" t="s">
        <v>771</v>
      </c>
      <c r="D13" s="103">
        <f t="shared" ca="1" si="0"/>
        <v>9711</v>
      </c>
    </row>
    <row r="14" spans="1:23" ht="16.5" x14ac:dyDescent="0.6">
      <c r="B14" s="95" t="s">
        <v>715</v>
      </c>
      <c r="C14" s="95" t="s">
        <v>781</v>
      </c>
      <c r="D14" s="97">
        <f t="shared" ca="1" si="0"/>
        <v>10134</v>
      </c>
    </row>
    <row r="15" spans="1:23" ht="16.5" x14ac:dyDescent="0.6">
      <c r="B15" s="95" t="s">
        <v>668</v>
      </c>
      <c r="C15" s="100" t="s">
        <v>782</v>
      </c>
      <c r="D15" s="97">
        <f ca="1">_xlfn.UNICODE(B15)</f>
        <v>9989</v>
      </c>
    </row>
    <row r="16" spans="1:23" ht="16.5" x14ac:dyDescent="0.6">
      <c r="B16" s="104" t="s">
        <v>674</v>
      </c>
      <c r="C16" s="95" t="s">
        <v>783</v>
      </c>
      <c r="D16" s="101">
        <f ca="1">_xlfn.UNICODE(B16)</f>
        <v>128165</v>
      </c>
      <c r="U16" t="s">
        <v>833</v>
      </c>
      <c r="W16" s="14"/>
    </row>
    <row r="17" spans="1:25" x14ac:dyDescent="0.45">
      <c r="E17" s="136" t="s">
        <v>849</v>
      </c>
      <c r="F17" s="136"/>
      <c r="G17" s="136"/>
      <c r="H17" s="136"/>
      <c r="I17" s="136"/>
      <c r="J17" s="136"/>
      <c r="K17" s="136"/>
      <c r="L17" s="136"/>
      <c r="M17" s="136"/>
      <c r="O17" s="135" t="s">
        <v>848</v>
      </c>
      <c r="P17" s="135"/>
      <c r="Q17" s="135"/>
    </row>
    <row r="18" spans="1:25" ht="16.5" x14ac:dyDescent="0.6">
      <c r="A18" s="97"/>
      <c r="B18" s="95" t="s">
        <v>756</v>
      </c>
      <c r="C18" s="95" t="s">
        <v>755</v>
      </c>
      <c r="D18" s="95" t="s">
        <v>754</v>
      </c>
      <c r="E18" s="95" t="s">
        <v>753</v>
      </c>
      <c r="F18" s="95" t="s">
        <v>752</v>
      </c>
      <c r="G18" s="95" t="s">
        <v>751</v>
      </c>
      <c r="H18" s="95" t="s">
        <v>750</v>
      </c>
      <c r="I18" s="95" t="s">
        <v>749</v>
      </c>
      <c r="J18" s="95" t="s">
        <v>748</v>
      </c>
      <c r="K18" s="95" t="s">
        <v>747</v>
      </c>
      <c r="L18" s="95" t="s">
        <v>746</v>
      </c>
      <c r="M18" s="95" t="s">
        <v>745</v>
      </c>
      <c r="N18" s="95"/>
      <c r="O18" s="95" t="s">
        <v>630</v>
      </c>
      <c r="P18" s="98" t="s">
        <v>777</v>
      </c>
      <c r="Q18" s="99" t="s">
        <v>778</v>
      </c>
      <c r="R18" s="96" t="s">
        <v>744</v>
      </c>
      <c r="S18" s="95" t="s">
        <v>51</v>
      </c>
    </row>
    <row r="19" spans="1:25" ht="16.5" x14ac:dyDescent="0.6">
      <c r="A19" s="97" cm="1">
        <f t="array" aca="1" ref="A19:A67" ca="1">_xlfn.SEQUENCE(49)</f>
        <v>1</v>
      </c>
      <c r="B19" s="95" t="s">
        <v>210</v>
      </c>
      <c r="C19" s="95" t="s">
        <v>670</v>
      </c>
      <c r="D19" s="95" t="s">
        <v>210</v>
      </c>
      <c r="E19" s="95" t="s">
        <v>668</v>
      </c>
      <c r="F19" s="95" t="s">
        <v>668</v>
      </c>
      <c r="G19" s="95" t="s">
        <v>668</v>
      </c>
      <c r="H19" s="95" t="s">
        <v>668</v>
      </c>
      <c r="I19" s="95" t="s">
        <v>668</v>
      </c>
      <c r="J19" s="95" t="s">
        <v>668</v>
      </c>
      <c r="K19" s="95" t="s">
        <v>668</v>
      </c>
      <c r="L19" s="95" t="s">
        <v>668</v>
      </c>
      <c r="M19" s="95" t="s">
        <v>668</v>
      </c>
      <c r="N19" s="95"/>
      <c r="O19" s="95" t="str" cm="1">
        <f t="array" aca="1" ref="O19" ca="1">TestNonStandardInput($B19,$C19="[SE]",O$18,$D19)</f>
        <v>✅</v>
      </c>
      <c r="P19" s="95" t="str" cm="1">
        <f t="array" aca="1" ref="P19" ca="1">TestNonStandardInput($B19,$C19="[SE]",P$18,$D19)</f>
        <v>✅</v>
      </c>
      <c r="Q19" s="95" t="str" cm="1">
        <f t="array" aca="1" ref="Q19" ca="1">TestNonStandardInput($B19,$C19="[SE]",Q$18,$D19)</f>
        <v>✅</v>
      </c>
      <c r="R19" s="9" t="b" cm="1">
        <f t="array" aca="1" ref="R19:R67" ca="1">D19:D67=O19:O67</f>
        <v>0</v>
      </c>
      <c r="S19" s="9"/>
      <c r="U19" t="s" cm="1">
        <v>784</v>
      </c>
      <c r="Y19" s="94"/>
    </row>
    <row r="20" spans="1:25" ht="16.5" x14ac:dyDescent="0.6">
      <c r="A20" s="97">
        <f ca="1"/>
        <v>2</v>
      </c>
      <c r="B20" s="95" t="s">
        <v>743</v>
      </c>
      <c r="C20" s="95" t="s">
        <v>670</v>
      </c>
      <c r="D20" s="95" t="s">
        <v>709</v>
      </c>
      <c r="E20" s="95" t="s">
        <v>668</v>
      </c>
      <c r="F20" s="95" t="s">
        <v>668</v>
      </c>
      <c r="G20" s="95" t="s">
        <v>668</v>
      </c>
      <c r="H20" s="95" t="s">
        <v>668</v>
      </c>
      <c r="I20" s="95" t="s">
        <v>668</v>
      </c>
      <c r="J20" s="95" t="s">
        <v>668</v>
      </c>
      <c r="K20" s="95" t="s">
        <v>668</v>
      </c>
      <c r="L20" s="95" t="s">
        <v>668</v>
      </c>
      <c r="M20" s="95" t="s">
        <v>668</v>
      </c>
      <c r="N20" s="95"/>
      <c r="O20" s="95" t="str" cm="1">
        <f t="array" aca="1" ref="O20" ca="1">TestNonStandardInput($B20,$C20="[SE]",O$18,$D20)</f>
        <v>✅</v>
      </c>
      <c r="P20" s="95" t="str" cm="1">
        <f t="array" aca="1" ref="P20" ca="1">TestNonStandardInput($B20,$C20="[SE]",P$18,$D20)</f>
        <v>✅</v>
      </c>
      <c r="Q20" s="95" t="str" cm="1">
        <f t="array" aca="1" ref="Q20" ca="1">TestNonStandardInput($B20,$C20="[SE]",Q$18,$D20)</f>
        <v>✅</v>
      </c>
      <c r="R20" s="9" t="b">
        <f ca="1"/>
        <v>0</v>
      </c>
      <c r="S20" s="9"/>
      <c r="U20" t="s">
        <v>785</v>
      </c>
      <c r="Y20" s="94"/>
    </row>
    <row r="21" spans="1:25" ht="16.5" x14ac:dyDescent="0.6">
      <c r="A21" s="97">
        <f ca="1"/>
        <v>3</v>
      </c>
      <c r="B21" s="95" t="s">
        <v>742</v>
      </c>
      <c r="C21" s="95" t="s">
        <v>670</v>
      </c>
      <c r="D21" s="95" t="s">
        <v>741</v>
      </c>
      <c r="E21" s="95" t="s">
        <v>668</v>
      </c>
      <c r="F21" s="95" t="s">
        <v>668</v>
      </c>
      <c r="G21" s="95" t="s">
        <v>668</v>
      </c>
      <c r="H21" s="95" t="s">
        <v>668</v>
      </c>
      <c r="I21" s="95" t="s">
        <v>668</v>
      </c>
      <c r="J21" s="95" t="s">
        <v>668</v>
      </c>
      <c r="K21" s="95" t="s">
        <v>668</v>
      </c>
      <c r="L21" s="95" t="s">
        <v>668</v>
      </c>
      <c r="M21" s="95" t="s">
        <v>668</v>
      </c>
      <c r="N21" s="95"/>
      <c r="O21" s="95" t="str" cm="1">
        <f t="array" aca="1" ref="O21" ca="1">TestNonStandardInput($B21,$C21="[SE]",O$18,$D21)</f>
        <v>✅</v>
      </c>
      <c r="P21" s="95" t="str" cm="1">
        <f t="array" aca="1" ref="P21" ca="1">TestNonStandardInput($B21,$C21="[SE]",P$18,$D21)</f>
        <v>✅</v>
      </c>
      <c r="Q21" s="95" t="str" cm="1">
        <f t="array" aca="1" ref="Q21" ca="1">TestNonStandardInput($B21,$C21="[SE]",Q$18,$D21)</f>
        <v>✅</v>
      </c>
      <c r="R21" s="9" t="b">
        <f ca="1"/>
        <v>0</v>
      </c>
      <c r="S21" s="9"/>
      <c r="U21" t="s">
        <v>786</v>
      </c>
      <c r="Y21" s="94"/>
    </row>
    <row r="22" spans="1:25" ht="16.5" x14ac:dyDescent="0.6">
      <c r="A22" s="97">
        <f ca="1"/>
        <v>4</v>
      </c>
      <c r="B22" s="95" t="s">
        <v>740</v>
      </c>
      <c r="C22" s="95" t="s">
        <v>670</v>
      </c>
      <c r="D22" s="95" t="s">
        <v>740</v>
      </c>
      <c r="E22" s="95" t="s">
        <v>668</v>
      </c>
      <c r="F22" s="95" t="s">
        <v>668</v>
      </c>
      <c r="G22" s="95" t="s">
        <v>668</v>
      </c>
      <c r="H22" s="95" t="s">
        <v>668</v>
      </c>
      <c r="I22" s="95" t="s">
        <v>668</v>
      </c>
      <c r="J22" s="95" t="s">
        <v>668</v>
      </c>
      <c r="K22" s="95" t="s">
        <v>668</v>
      </c>
      <c r="L22" s="95" t="s">
        <v>668</v>
      </c>
      <c r="M22" s="95" t="s">
        <v>668</v>
      </c>
      <c r="N22" s="95"/>
      <c r="O22" s="95" t="str" cm="1">
        <f t="array" aca="1" ref="O22" ca="1">TestNonStandardInput($B22,$C22="[SE]",O$18,$D22)</f>
        <v>✅</v>
      </c>
      <c r="P22" s="95" t="str" cm="1">
        <f t="array" aca="1" ref="P22" ca="1">TestNonStandardInput($B22,$C22="[SE]",P$18,$D22)</f>
        <v>✅</v>
      </c>
      <c r="Q22" s="95" t="str" cm="1">
        <f t="array" aca="1" ref="Q22" ca="1">TestNonStandardInput($B22,$C22="[SE]",Q$18,$D22)</f>
        <v>✅</v>
      </c>
      <c r="R22" s="9" t="b">
        <f ca="1"/>
        <v>0</v>
      </c>
      <c r="S22" s="9"/>
      <c r="U22" t="s">
        <v>787</v>
      </c>
      <c r="Y22" s="94"/>
    </row>
    <row r="23" spans="1:25" ht="16.5" x14ac:dyDescent="0.6">
      <c r="A23" s="97">
        <f ca="1"/>
        <v>5</v>
      </c>
      <c r="B23" s="95" t="s">
        <v>739</v>
      </c>
      <c r="C23" s="95" t="s">
        <v>670</v>
      </c>
      <c r="D23" s="95" t="s">
        <v>738</v>
      </c>
      <c r="E23" s="95" t="s">
        <v>668</v>
      </c>
      <c r="F23" s="95" t="s">
        <v>668</v>
      </c>
      <c r="G23" s="95" t="s">
        <v>668</v>
      </c>
      <c r="H23" s="95" t="s">
        <v>668</v>
      </c>
      <c r="I23" s="95" t="s">
        <v>668</v>
      </c>
      <c r="J23" s="95" t="s">
        <v>668</v>
      </c>
      <c r="K23" s="95" t="s">
        <v>668</v>
      </c>
      <c r="L23" s="95" t="s">
        <v>668</v>
      </c>
      <c r="M23" s="95" t="s">
        <v>668</v>
      </c>
      <c r="N23" s="95"/>
      <c r="O23" s="95" t="str" cm="1">
        <f t="array" aca="1" ref="O23" ca="1">TestNonStandardInput($B23,$C23="[SE]",O$18,$D23)</f>
        <v>✅</v>
      </c>
      <c r="P23" s="95" t="str" cm="1">
        <f t="array" aca="1" ref="P23" ca="1">TestNonStandardInput($B23,$C23="[SE]",P$18,$D23)</f>
        <v>✅</v>
      </c>
      <c r="Q23" s="95" t="str" cm="1">
        <f t="array" aca="1" ref="Q23" ca="1">TestNonStandardInput($B23,$C23="[SE]",Q$18,$D23)</f>
        <v>✅</v>
      </c>
      <c r="R23" s="9" t="b">
        <f ca="1"/>
        <v>0</v>
      </c>
      <c r="S23" s="9"/>
      <c r="U23" t="s">
        <v>788</v>
      </c>
      <c r="Y23" s="94"/>
    </row>
    <row r="24" spans="1:25" ht="16.5" x14ac:dyDescent="0.6">
      <c r="A24" s="97">
        <f ca="1"/>
        <v>6</v>
      </c>
      <c r="B24" s="95" t="s">
        <v>737</v>
      </c>
      <c r="C24" s="95" t="s">
        <v>670</v>
      </c>
      <c r="D24" s="95" t="s">
        <v>736</v>
      </c>
      <c r="E24" s="95" t="s">
        <v>668</v>
      </c>
      <c r="F24" s="95" t="s">
        <v>668</v>
      </c>
      <c r="G24" s="95" t="s">
        <v>668</v>
      </c>
      <c r="H24" s="95" t="s">
        <v>668</v>
      </c>
      <c r="I24" s="95" t="s">
        <v>668</v>
      </c>
      <c r="J24" s="95" t="s">
        <v>668</v>
      </c>
      <c r="K24" s="95" t="s">
        <v>668</v>
      </c>
      <c r="L24" s="95" t="s">
        <v>668</v>
      </c>
      <c r="M24" s="95" t="s">
        <v>668</v>
      </c>
      <c r="N24" s="95"/>
      <c r="O24" s="95" t="str" cm="1">
        <f t="array" aca="1" ref="O24" ca="1">TestNonStandardInput($B24,$C24="[SE]",O$18,$D24)</f>
        <v>✅</v>
      </c>
      <c r="P24" s="95" t="str" cm="1">
        <f t="array" aca="1" ref="P24" ca="1">TestNonStandardInput($B24,$C24="[SE]",P$18,$D24)</f>
        <v>✅</v>
      </c>
      <c r="Q24" s="95" t="str" cm="1">
        <f t="array" aca="1" ref="Q24" ca="1">TestNonStandardInput($B24,$C24="[SE]",Q$18,$D24)</f>
        <v>✅</v>
      </c>
      <c r="R24" s="9" t="b">
        <f ca="1"/>
        <v>0</v>
      </c>
      <c r="S24" s="9"/>
      <c r="U24" t="s">
        <v>789</v>
      </c>
      <c r="Y24" s="94"/>
    </row>
    <row r="25" spans="1:25" ht="16.5" x14ac:dyDescent="0.6">
      <c r="A25" s="97">
        <f ca="1"/>
        <v>7</v>
      </c>
      <c r="B25" s="95" t="s">
        <v>735</v>
      </c>
      <c r="C25" s="95" t="s">
        <v>670</v>
      </c>
      <c r="D25" s="95" t="s">
        <v>735</v>
      </c>
      <c r="E25" s="95" t="s">
        <v>668</v>
      </c>
      <c r="F25" s="95" t="s">
        <v>668</v>
      </c>
      <c r="G25" s="95" t="s">
        <v>668</v>
      </c>
      <c r="H25" s="95" t="s">
        <v>668</v>
      </c>
      <c r="I25" s="95" t="s">
        <v>668</v>
      </c>
      <c r="J25" s="95" t="s">
        <v>668</v>
      </c>
      <c r="K25" s="95" t="s">
        <v>668</v>
      </c>
      <c r="L25" s="95" t="s">
        <v>668</v>
      </c>
      <c r="M25" s="95" t="s">
        <v>668</v>
      </c>
      <c r="N25" s="95"/>
      <c r="O25" s="95" t="str" cm="1">
        <f t="array" aca="1" ref="O25" ca="1">TestNonStandardInput($B25,$C25="[SE]",O$18,$D25)</f>
        <v>✅</v>
      </c>
      <c r="P25" s="95" t="str" cm="1">
        <f t="array" aca="1" ref="P25" ca="1">TestNonStandardInput($B25,$C25="[SE]",P$18,$D25)</f>
        <v>✅</v>
      </c>
      <c r="Q25" s="95" t="str" cm="1">
        <f t="array" aca="1" ref="Q25" ca="1">TestNonStandardInput($B25,$C25="[SE]",Q$18,$D25)</f>
        <v>✅</v>
      </c>
      <c r="R25" s="9" t="b">
        <f ca="1"/>
        <v>0</v>
      </c>
      <c r="S25" s="9"/>
      <c r="U25" t="s">
        <v>790</v>
      </c>
      <c r="Y25" s="94"/>
    </row>
    <row r="26" spans="1:25" ht="16.5" x14ac:dyDescent="0.6">
      <c r="A26" s="97">
        <f ca="1"/>
        <v>8</v>
      </c>
      <c r="B26" s="95" t="s">
        <v>734</v>
      </c>
      <c r="C26" s="95" t="s">
        <v>670</v>
      </c>
      <c r="D26" s="95" t="s">
        <v>733</v>
      </c>
      <c r="E26" s="95" t="s">
        <v>668</v>
      </c>
      <c r="F26" s="95" t="s">
        <v>668</v>
      </c>
      <c r="G26" s="95" t="s">
        <v>668</v>
      </c>
      <c r="H26" s="95" t="s">
        <v>668</v>
      </c>
      <c r="I26" s="95" t="s">
        <v>668</v>
      </c>
      <c r="J26" s="95" t="s">
        <v>668</v>
      </c>
      <c r="K26" s="95" t="s">
        <v>668</v>
      </c>
      <c r="L26" s="95" t="s">
        <v>668</v>
      </c>
      <c r="M26" s="95" t="s">
        <v>668</v>
      </c>
      <c r="N26" s="95"/>
      <c r="O26" s="95" t="str" cm="1">
        <f t="array" aca="1" ref="O26" ca="1">TestNonStandardInput($B26,$C26="[SE]",O$18,$D26)</f>
        <v>✅</v>
      </c>
      <c r="P26" s="95" t="str" cm="1">
        <f t="array" aca="1" ref="P26" ca="1">TestNonStandardInput($B26,$C26="[SE]",P$18,$D26)</f>
        <v>✅</v>
      </c>
      <c r="Q26" s="95" t="str" cm="1">
        <f t="array" aca="1" ref="Q26" ca="1">TestNonStandardInput($B26,$C26="[SE]",Q$18,$D26)</f>
        <v>✅</v>
      </c>
      <c r="R26" s="9" t="b">
        <f ca="1"/>
        <v>0</v>
      </c>
      <c r="S26" s="9"/>
      <c r="U26" t="s">
        <v>791</v>
      </c>
      <c r="Y26" s="94"/>
    </row>
    <row r="27" spans="1:25" ht="16.5" x14ac:dyDescent="0.6">
      <c r="A27" s="97">
        <f ca="1"/>
        <v>9</v>
      </c>
      <c r="B27" s="95" t="s">
        <v>732</v>
      </c>
      <c r="C27" s="95" t="s">
        <v>670</v>
      </c>
      <c r="D27" s="95" t="s">
        <v>731</v>
      </c>
      <c r="E27" s="95" t="s">
        <v>668</v>
      </c>
      <c r="F27" s="95" t="s">
        <v>668</v>
      </c>
      <c r="G27" s="95" t="s">
        <v>668</v>
      </c>
      <c r="H27" s="95" t="s">
        <v>668</v>
      </c>
      <c r="I27" s="95" t="s">
        <v>668</v>
      </c>
      <c r="J27" s="95" t="s">
        <v>668</v>
      </c>
      <c r="K27" s="95" t="s">
        <v>668</v>
      </c>
      <c r="L27" s="95" t="s">
        <v>668</v>
      </c>
      <c r="M27" s="95" t="s">
        <v>668</v>
      </c>
      <c r="N27" s="95"/>
      <c r="O27" s="95" t="str" cm="1">
        <f t="array" aca="1" ref="O27" ca="1">TestNonStandardInput($B27,$C27="[SE]",O$18,$D27)</f>
        <v>✅</v>
      </c>
      <c r="P27" s="95" t="str" cm="1">
        <f t="array" aca="1" ref="P27" ca="1">TestNonStandardInput($B27,$C27="[SE]",P$18,$D27)</f>
        <v>✅</v>
      </c>
      <c r="Q27" s="95" t="str" cm="1">
        <f t="array" aca="1" ref="Q27" ca="1">TestNonStandardInput($B27,$C27="[SE]",Q$18,$D27)</f>
        <v>✅</v>
      </c>
      <c r="R27" s="9" t="b">
        <f ca="1"/>
        <v>0</v>
      </c>
      <c r="S27" s="9"/>
      <c r="U27" t="s">
        <v>792</v>
      </c>
      <c r="Y27" s="94"/>
    </row>
    <row r="28" spans="1:25" ht="16.5" x14ac:dyDescent="0.6">
      <c r="A28" s="97">
        <f ca="1"/>
        <v>10</v>
      </c>
      <c r="B28" s="95" t="s">
        <v>730</v>
      </c>
      <c r="C28" s="95" t="s">
        <v>670</v>
      </c>
      <c r="D28" s="95" t="s">
        <v>729</v>
      </c>
      <c r="E28" s="95" t="s">
        <v>668</v>
      </c>
      <c r="F28" s="95" t="s">
        <v>668</v>
      </c>
      <c r="G28" s="95" t="s">
        <v>668</v>
      </c>
      <c r="H28" s="95" t="s">
        <v>668</v>
      </c>
      <c r="I28" s="95" t="s">
        <v>668</v>
      </c>
      <c r="J28" s="95" t="s">
        <v>674</v>
      </c>
      <c r="K28" s="95" t="s">
        <v>668</v>
      </c>
      <c r="L28" s="95" t="s">
        <v>668</v>
      </c>
      <c r="M28" s="95" t="s">
        <v>668</v>
      </c>
      <c r="N28" s="95"/>
      <c r="O28" s="95" t="str" cm="1">
        <f t="array" aca="1" ref="O28" ca="1">TestNonStandardInput($B28,$C28="[SE]",O$18,$D28)</f>
        <v>A↷◯⏎B↷◯</v>
      </c>
      <c r="P28" s="95" t="str" cm="1">
        <f t="array" aca="1" ref="P28" ca="1">TestNonStandardInput($B28,$C28="[SE]",P$18,$D28)</f>
        <v>A↷◯⏎B↷◯</v>
      </c>
      <c r="Q28" s="95" t="str" cm="1">
        <f t="array" aca="1" ref="Q28" ca="1">TestNonStandardInput($B28,$C28="[SE]",Q$18,$D28)</f>
        <v>A↷◯⏎B↷◯</v>
      </c>
      <c r="R28" s="9" t="b">
        <f ca="1"/>
        <v>0</v>
      </c>
      <c r="S28" s="66" t="s">
        <v>779</v>
      </c>
      <c r="U28" t="s">
        <v>793</v>
      </c>
      <c r="Y28" s="94"/>
    </row>
    <row r="29" spans="1:25" ht="16.5" x14ac:dyDescent="0.6">
      <c r="A29" s="97">
        <f ca="1"/>
        <v>11</v>
      </c>
      <c r="B29" s="95" t="s">
        <v>728</v>
      </c>
      <c r="C29" s="95" t="s">
        <v>670</v>
      </c>
      <c r="D29" s="95" t="s">
        <v>727</v>
      </c>
      <c r="E29" s="95" t="s">
        <v>668</v>
      </c>
      <c r="F29" s="95" t="s">
        <v>668</v>
      </c>
      <c r="G29" s="95" t="s">
        <v>668</v>
      </c>
      <c r="H29" s="95" t="s">
        <v>668</v>
      </c>
      <c r="I29" s="95" t="s">
        <v>668</v>
      </c>
      <c r="J29" s="95" t="s">
        <v>668</v>
      </c>
      <c r="K29" s="95" t="s">
        <v>668</v>
      </c>
      <c r="L29" s="95" t="s">
        <v>668</v>
      </c>
      <c r="M29" s="95" t="s">
        <v>668</v>
      </c>
      <c r="N29" s="95"/>
      <c r="O29" s="95" t="str" cm="1">
        <f t="array" aca="1" ref="O29" ca="1">TestNonStandardInput($B29,$C29="[SE]",O$18,$D29)</f>
        <v>✅</v>
      </c>
      <c r="P29" s="95" t="str" cm="1">
        <f t="array" aca="1" ref="P29" ca="1">TestNonStandardInput($B29,$C29="[SE]",P$18,$D29)</f>
        <v>✅</v>
      </c>
      <c r="Q29" s="95" t="str" cm="1">
        <f t="array" aca="1" ref="Q29" ca="1">TestNonStandardInput($B29,$C29="[SE]",Q$18,$D29)</f>
        <v>✅</v>
      </c>
      <c r="R29" s="9" t="b">
        <f ca="1"/>
        <v>0</v>
      </c>
      <c r="S29" s="9"/>
      <c r="U29" t="s">
        <v>794</v>
      </c>
      <c r="Y29" s="94"/>
    </row>
    <row r="30" spans="1:25" ht="16.5" x14ac:dyDescent="0.6">
      <c r="A30" s="97">
        <f ca="1"/>
        <v>12</v>
      </c>
      <c r="B30" s="95" t="s">
        <v>726</v>
      </c>
      <c r="C30" s="95" t="s">
        <v>670</v>
      </c>
      <c r="D30" s="95" t="s">
        <v>725</v>
      </c>
      <c r="E30" s="95" t="s">
        <v>668</v>
      </c>
      <c r="F30" s="95" t="s">
        <v>668</v>
      </c>
      <c r="G30" s="95" t="s">
        <v>668</v>
      </c>
      <c r="H30" s="95" t="s">
        <v>668</v>
      </c>
      <c r="I30" s="95" t="s">
        <v>668</v>
      </c>
      <c r="J30" s="95" t="s">
        <v>674</v>
      </c>
      <c r="K30" s="95" t="s">
        <v>668</v>
      </c>
      <c r="L30" s="95" t="s">
        <v>668</v>
      </c>
      <c r="M30" s="95" t="s">
        <v>668</v>
      </c>
      <c r="N30" s="95"/>
      <c r="O30" s="95" t="str" cm="1">
        <f t="array" aca="1" ref="O30" ca="1">TestNonStandardInput($B30,$C30="[SE]",O$18,$D30)</f>
        <v>␣↷◯⏎D↷◯</v>
      </c>
      <c r="P30" s="95" t="str" cm="1">
        <f t="array" aca="1" ref="P30" ca="1">TestNonStandardInput($B30,$C30="[SE]",P$18,$D30)</f>
        <v>␣↷◯⏎D↷◯</v>
      </c>
      <c r="Q30" s="95" t="str" cm="1">
        <f t="array" aca="1" ref="Q30" ca="1">TestNonStandardInput($B30,$C30="[SE]",Q$18,$D30)</f>
        <v>␣↷◯⏎D↷◯</v>
      </c>
      <c r="R30" s="9" t="b">
        <f ca="1"/>
        <v>0</v>
      </c>
      <c r="S30" s="66" t="s">
        <v>779</v>
      </c>
      <c r="U30" t="s">
        <v>795</v>
      </c>
      <c r="Y30" s="94"/>
    </row>
    <row r="31" spans="1:25" ht="16.5" x14ac:dyDescent="0.6">
      <c r="A31" s="97">
        <f ca="1"/>
        <v>13</v>
      </c>
      <c r="B31" s="95" t="s">
        <v>695</v>
      </c>
      <c r="C31" s="95" t="s">
        <v>670</v>
      </c>
      <c r="D31" s="95" t="s">
        <v>720</v>
      </c>
      <c r="E31" s="95" t="s">
        <v>668</v>
      </c>
      <c r="F31" s="95" t="s">
        <v>668</v>
      </c>
      <c r="G31" s="95" t="s">
        <v>668</v>
      </c>
      <c r="H31" s="95" t="s">
        <v>668</v>
      </c>
      <c r="I31" s="95" t="s">
        <v>668</v>
      </c>
      <c r="J31" s="95" t="s">
        <v>668</v>
      </c>
      <c r="K31" s="95" t="s">
        <v>668</v>
      </c>
      <c r="L31" s="95" t="s">
        <v>668</v>
      </c>
      <c r="M31" s="95" t="s">
        <v>668</v>
      </c>
      <c r="N31" s="95"/>
      <c r="O31" s="95" t="str" cm="1">
        <f t="array" aca="1" ref="O31" ca="1">TestNonStandardInput($B31,$C31="[SE]",O$18,$D31)</f>
        <v>✅</v>
      </c>
      <c r="P31" s="95" t="str" cm="1">
        <f t="array" aca="1" ref="P31" ca="1">TestNonStandardInput($B31,$C31="[SE]",P$18,$D31)</f>
        <v>✅</v>
      </c>
      <c r="Q31" s="95" t="str" cm="1">
        <f t="array" aca="1" ref="Q31" ca="1">TestNonStandardInput($B31,$C31="[SE]",Q$18,$D31)</f>
        <v>✅</v>
      </c>
      <c r="R31" s="9" t="b">
        <f ca="1"/>
        <v>0</v>
      </c>
      <c r="S31" s="9"/>
      <c r="U31" t="s">
        <v>796</v>
      </c>
      <c r="Y31" s="94"/>
    </row>
    <row r="32" spans="1:25" ht="16.5" x14ac:dyDescent="0.6">
      <c r="A32" s="97">
        <f ca="1"/>
        <v>14</v>
      </c>
      <c r="B32" s="95" t="s">
        <v>724</v>
      </c>
      <c r="C32" s="95" t="s">
        <v>670</v>
      </c>
      <c r="D32" s="95" t="s">
        <v>210</v>
      </c>
      <c r="E32" s="95" t="s">
        <v>668</v>
      </c>
      <c r="F32" s="95" t="s">
        <v>668</v>
      </c>
      <c r="G32" s="95" t="s">
        <v>668</v>
      </c>
      <c r="H32" s="95" t="s">
        <v>668</v>
      </c>
      <c r="I32" s="95" t="s">
        <v>668</v>
      </c>
      <c r="J32" s="95" t="s">
        <v>668</v>
      </c>
      <c r="K32" s="95" t="s">
        <v>668</v>
      </c>
      <c r="L32" s="95" t="s">
        <v>668</v>
      </c>
      <c r="M32" s="95" t="s">
        <v>668</v>
      </c>
      <c r="N32" s="95"/>
      <c r="O32" s="95" t="str" cm="1">
        <f t="array" aca="1" ref="O32" ca="1">TestNonStandardInput($B32,$C32="[SE]",O$18,$D32)</f>
        <v>✅</v>
      </c>
      <c r="P32" s="95" t="str" cm="1">
        <f t="array" aca="1" ref="P32" ca="1">TestNonStandardInput($B32,$C32="[SE]",P$18,$D32)</f>
        <v>✅</v>
      </c>
      <c r="Q32" s="95" t="str" cm="1">
        <f t="array" aca="1" ref="Q32" ca="1">TestNonStandardInput($B32,$C32="[SE]",Q$18,$D32)</f>
        <v>D⏎◯</v>
      </c>
      <c r="R32" s="9" t="b">
        <f ca="1"/>
        <v>0</v>
      </c>
      <c r="S32" s="9"/>
      <c r="U32" t="s">
        <v>797</v>
      </c>
      <c r="Y32" s="94"/>
    </row>
    <row r="33" spans="1:25" ht="16.5" x14ac:dyDescent="0.6">
      <c r="A33" s="97">
        <f ca="1"/>
        <v>15</v>
      </c>
      <c r="B33" s="95" t="s">
        <v>723</v>
      </c>
      <c r="C33" s="95" t="s">
        <v>670</v>
      </c>
      <c r="D33" s="95" t="s">
        <v>718</v>
      </c>
      <c r="E33" s="95" t="s">
        <v>668</v>
      </c>
      <c r="F33" s="95" t="s">
        <v>668</v>
      </c>
      <c r="G33" s="95" t="s">
        <v>668</v>
      </c>
      <c r="H33" s="95" t="s">
        <v>668</v>
      </c>
      <c r="I33" s="95" t="s">
        <v>668</v>
      </c>
      <c r="J33" s="95" t="s">
        <v>668</v>
      </c>
      <c r="K33" s="95" t="s">
        <v>668</v>
      </c>
      <c r="L33" s="95" t="s">
        <v>668</v>
      </c>
      <c r="M33" s="95" t="s">
        <v>668</v>
      </c>
      <c r="N33" s="95"/>
      <c r="O33" s="95" t="str" cm="1">
        <f t="array" aca="1" ref="O33" ca="1">TestNonStandardInput($B33,$C33="[SE]",O$18,$D33)</f>
        <v>✅</v>
      </c>
      <c r="P33" s="95" t="str" cm="1">
        <f t="array" aca="1" ref="P33" ca="1">TestNonStandardInput($B33,$C33="[SE]",P$18,$D33)</f>
        <v>✅</v>
      </c>
      <c r="Q33" s="95" t="str" cm="1">
        <f t="array" aca="1" ref="Q33" ca="1">TestNonStandardInput($B33,$C33="[SE]",Q$18,$D33)</f>
        <v>✅</v>
      </c>
      <c r="R33" s="9" t="b">
        <f ca="1"/>
        <v>0</v>
      </c>
      <c r="S33" s="9"/>
      <c r="U33" t="s">
        <v>798</v>
      </c>
      <c r="Y33" s="94"/>
    </row>
    <row r="34" spans="1:25" ht="16.5" x14ac:dyDescent="0.6">
      <c r="A34" s="97">
        <f ca="1"/>
        <v>16</v>
      </c>
      <c r="B34" s="95" t="s">
        <v>723</v>
      </c>
      <c r="C34" s="95" t="s">
        <v>716</v>
      </c>
      <c r="D34" s="95" t="s">
        <v>210</v>
      </c>
      <c r="E34" s="95" t="s">
        <v>668</v>
      </c>
      <c r="F34" s="95" t="s">
        <v>668</v>
      </c>
      <c r="G34" s="95" t="s">
        <v>668</v>
      </c>
      <c r="H34" s="95" t="s">
        <v>668</v>
      </c>
      <c r="I34" s="95" t="s">
        <v>715</v>
      </c>
      <c r="J34" s="95" t="s">
        <v>715</v>
      </c>
      <c r="K34" s="95" t="s">
        <v>715</v>
      </c>
      <c r="L34" s="95" t="s">
        <v>668</v>
      </c>
      <c r="M34" s="95" t="s">
        <v>668</v>
      </c>
      <c r="N34" s="95"/>
      <c r="O34" s="95" t="str" cm="1">
        <f t="array" aca="1" ref="O34" ca="1">TestNonStandardInput($B34,$C34="[SE]",O$18,$D34)</f>
        <v>✅</v>
      </c>
      <c r="P34" s="95" t="str" cm="1">
        <f t="array" aca="1" ref="P34" ca="1">TestNonStandardInput($B34,$C34="[SE]",P$18,$D34)</f>
        <v>➖</v>
      </c>
      <c r="Q34" s="95" t="str" cm="1">
        <f t="array" aca="1" ref="Q34" ca="1">TestNonStandardInput($B34,$C34="[SE]",Q$18,$D34)</f>
        <v>✅</v>
      </c>
      <c r="R34" s="9" t="b">
        <f ca="1"/>
        <v>0</v>
      </c>
      <c r="S34" s="9"/>
      <c r="U34" t="s">
        <v>799</v>
      </c>
      <c r="Y34" s="94"/>
    </row>
    <row r="35" spans="1:25" ht="16.5" x14ac:dyDescent="0.6">
      <c r="A35" s="97">
        <f ca="1"/>
        <v>17</v>
      </c>
      <c r="B35" s="95" t="s">
        <v>693</v>
      </c>
      <c r="C35" s="95" t="s">
        <v>670</v>
      </c>
      <c r="D35" s="95" t="s">
        <v>720</v>
      </c>
      <c r="E35" s="95" t="s">
        <v>668</v>
      </c>
      <c r="F35" s="95" t="s">
        <v>668</v>
      </c>
      <c r="G35" s="95" t="s">
        <v>668</v>
      </c>
      <c r="H35" s="95" t="s">
        <v>668</v>
      </c>
      <c r="I35" s="95" t="s">
        <v>668</v>
      </c>
      <c r="J35" s="99" t="s" cm="1">
        <v>693</v>
      </c>
      <c r="K35" s="95" t="s">
        <v>668</v>
      </c>
      <c r="L35" s="95" t="s">
        <v>668</v>
      </c>
      <c r="M35" s="99" t="s" cm="1">
        <v>693</v>
      </c>
      <c r="N35" s="95"/>
      <c r="O35" s="95" t="str" cm="1">
        <f t="array" aca="1" ref="O35" ca="1">TestNonStandardInput($B35,$C35="[SE]",O$18,$D35)</f>
        <v>✅</v>
      </c>
      <c r="P35" s="95" t="str" cm="1">
        <f t="array" aca="1" ref="P35" ca="1">TestNonStandardInput($B35,$C35="[SE]",P$18,$D35)</f>
        <v>✅</v>
      </c>
      <c r="Q35" s="95" t="str" cm="1">
        <f t="array" aca="1" ref="Q35" ca="1">TestNonStandardInput($B35,$C35="[SE]",Q$18,$D35)</f>
        <v>✅</v>
      </c>
      <c r="R35" s="9" t="b">
        <f ca="1"/>
        <v>0</v>
      </c>
      <c r="S35" s="9"/>
      <c r="U35" t="s">
        <v>800</v>
      </c>
      <c r="Y35" s="94"/>
    </row>
    <row r="36" spans="1:25" ht="16.5" x14ac:dyDescent="0.6">
      <c r="A36" s="97">
        <f ca="1"/>
        <v>18</v>
      </c>
      <c r="B36" s="95" t="s">
        <v>722</v>
      </c>
      <c r="C36" s="95" t="s">
        <v>670</v>
      </c>
      <c r="D36" s="95" t="s">
        <v>210</v>
      </c>
      <c r="E36" s="95" t="s">
        <v>668</v>
      </c>
      <c r="F36" s="95" t="s">
        <v>668</v>
      </c>
      <c r="G36" s="95" t="s">
        <v>668</v>
      </c>
      <c r="H36" s="95" t="s">
        <v>668</v>
      </c>
      <c r="I36" s="95" t="s">
        <v>668</v>
      </c>
      <c r="J36" s="95" t="s">
        <v>668</v>
      </c>
      <c r="K36" s="95" t="s">
        <v>668</v>
      </c>
      <c r="L36" s="95" t="s">
        <v>668</v>
      </c>
      <c r="M36" s="99" t="s" cm="1">
        <v>722</v>
      </c>
      <c r="N36" s="95"/>
      <c r="O36" s="95" t="str" cm="1">
        <f t="array" aca="1" ref="O36" ca="1">TestNonStandardInput($B36,$C36="[SE]",O$18,$D36)</f>
        <v>✅</v>
      </c>
      <c r="P36" s="95" t="str" cm="1">
        <f t="array" aca="1" ref="P36" ca="1">TestNonStandardInput($B36,$C36="[SE]",P$18,$D36)</f>
        <v>✅</v>
      </c>
      <c r="Q36" s="95" t="str" cm="1">
        <f t="array" aca="1" ref="Q36" ca="1">TestNonStandardInput($B36,$C36="[SE]",Q$18,$D36)</f>
        <v>D⏎◯</v>
      </c>
      <c r="R36" s="9" t="b">
        <f ca="1"/>
        <v>0</v>
      </c>
      <c r="S36" s="9"/>
      <c r="U36" t="s">
        <v>801</v>
      </c>
      <c r="Y36" s="94"/>
    </row>
    <row r="37" spans="1:25" ht="16.5" x14ac:dyDescent="0.6">
      <c r="A37" s="97">
        <f ca="1"/>
        <v>19</v>
      </c>
      <c r="B37" s="95" t="s">
        <v>721</v>
      </c>
      <c r="C37" s="95" t="s">
        <v>670</v>
      </c>
      <c r="D37" s="95" t="s">
        <v>718</v>
      </c>
      <c r="E37" s="95" t="s">
        <v>668</v>
      </c>
      <c r="F37" s="95" t="s">
        <v>668</v>
      </c>
      <c r="G37" s="95" t="s">
        <v>668</v>
      </c>
      <c r="H37" s="95" t="s">
        <v>668</v>
      </c>
      <c r="I37" s="95" t="s">
        <v>668</v>
      </c>
      <c r="J37" s="99" t="s" cm="1">
        <v>721</v>
      </c>
      <c r="K37" s="95" t="s">
        <v>668</v>
      </c>
      <c r="L37" s="95" t="s">
        <v>668</v>
      </c>
      <c r="M37" s="99" t="s" cm="1">
        <v>721</v>
      </c>
      <c r="N37" s="95"/>
      <c r="O37" s="95" t="str" cm="1">
        <f t="array" aca="1" ref="O37" ca="1">TestNonStandardInput($B37,$C37="[SE]",O$18,$D37)</f>
        <v>✅</v>
      </c>
      <c r="P37" s="95" t="str" cm="1">
        <f t="array" aca="1" ref="P37" ca="1">TestNonStandardInput($B37,$C37="[SE]",P$18,$D37)</f>
        <v>✅</v>
      </c>
      <c r="Q37" s="95" t="str" cm="1">
        <f t="array" aca="1" ref="Q37" ca="1">TestNonStandardInput($B37,$C37="[SE]",Q$18,$D37)</f>
        <v>✅</v>
      </c>
      <c r="R37" s="9" t="b">
        <f ca="1"/>
        <v>0</v>
      </c>
      <c r="S37" s="9"/>
      <c r="U37" t="s">
        <v>802</v>
      </c>
      <c r="Y37" s="94"/>
    </row>
    <row r="38" spans="1:25" ht="16.5" x14ac:dyDescent="0.6">
      <c r="A38" s="97">
        <f ca="1"/>
        <v>20</v>
      </c>
      <c r="B38" s="95" t="s">
        <v>721</v>
      </c>
      <c r="C38" s="95" t="s">
        <v>716</v>
      </c>
      <c r="D38" s="95" t="s">
        <v>210</v>
      </c>
      <c r="E38" s="95" t="s">
        <v>668</v>
      </c>
      <c r="F38" s="95" t="s">
        <v>668</v>
      </c>
      <c r="G38" s="95" t="s">
        <v>668</v>
      </c>
      <c r="H38" s="95" t="s">
        <v>668</v>
      </c>
      <c r="I38" s="95" t="s">
        <v>715</v>
      </c>
      <c r="J38" s="95" t="s">
        <v>715</v>
      </c>
      <c r="K38" s="95" t="s">
        <v>715</v>
      </c>
      <c r="L38" s="95" t="s">
        <v>668</v>
      </c>
      <c r="M38" s="99" t="s" cm="1">
        <v>721</v>
      </c>
      <c r="N38" s="95"/>
      <c r="O38" s="95" t="str" cm="1">
        <f t="array" aca="1" ref="O38" ca="1">TestNonStandardInput($B38,$C38="[SE]",O$18,$D38)</f>
        <v>✅</v>
      </c>
      <c r="P38" s="95" t="str" cm="1">
        <f t="array" aca="1" ref="P38" ca="1">TestNonStandardInput($B38,$C38="[SE]",P$18,$D38)</f>
        <v>➖</v>
      </c>
      <c r="Q38" s="95" t="str" cm="1">
        <f t="array" aca="1" ref="Q38" ca="1">TestNonStandardInput($B38,$C38="[SE]",Q$18,$D38)</f>
        <v>✅</v>
      </c>
      <c r="R38" s="9" t="b">
        <f ca="1"/>
        <v>0</v>
      </c>
      <c r="S38" s="9"/>
      <c r="U38" t="s">
        <v>803</v>
      </c>
      <c r="Y38" s="94"/>
    </row>
    <row r="39" spans="1:25" ht="16.5" x14ac:dyDescent="0.6">
      <c r="A39" s="97">
        <f ca="1"/>
        <v>21</v>
      </c>
      <c r="B39" s="95" t="s">
        <v>691</v>
      </c>
      <c r="C39" s="95" t="s">
        <v>670</v>
      </c>
      <c r="D39" s="95" t="s">
        <v>720</v>
      </c>
      <c r="E39" s="95" t="s">
        <v>668</v>
      </c>
      <c r="F39" s="95" t="s">
        <v>668</v>
      </c>
      <c r="G39" s="95" t="s">
        <v>668</v>
      </c>
      <c r="H39" s="95" t="s">
        <v>668</v>
      </c>
      <c r="I39" s="95" t="s">
        <v>668</v>
      </c>
      <c r="J39" s="95" t="s">
        <v>668</v>
      </c>
      <c r="K39" s="95" t="s">
        <v>668</v>
      </c>
      <c r="L39" s="95" t="s">
        <v>668</v>
      </c>
      <c r="M39" s="99" t="s" cm="1">
        <v>846</v>
      </c>
      <c r="N39" s="95"/>
      <c r="O39" s="95" t="str" cm="1">
        <f t="array" aca="1" ref="O39" ca="1">TestNonStandardInput($B39,$C39="[SE]",O$18,$D39)</f>
        <v>✅</v>
      </c>
      <c r="P39" s="95" t="str" cm="1">
        <f t="array" aca="1" ref="P39" ca="1">TestNonStandardInput($B39,$C39="[SE]",P$18,$D39)</f>
        <v>✅</v>
      </c>
      <c r="Q39" s="95" t="str" cm="1">
        <f t="array" aca="1" ref="Q39" ca="1">TestNonStandardInput($B39,$C39="[SE]",Q$18,$D39)</f>
        <v>✅</v>
      </c>
      <c r="R39" s="9" t="b">
        <f ca="1"/>
        <v>0</v>
      </c>
      <c r="S39" s="9"/>
      <c r="U39" t="s">
        <v>804</v>
      </c>
      <c r="Y39" s="94"/>
    </row>
    <row r="40" spans="1:25" ht="16.5" x14ac:dyDescent="0.6">
      <c r="A40" s="97">
        <f ca="1"/>
        <v>22</v>
      </c>
      <c r="B40" s="95" t="s">
        <v>719</v>
      </c>
      <c r="C40" s="95" t="s">
        <v>670</v>
      </c>
      <c r="D40" s="95" t="s">
        <v>210</v>
      </c>
      <c r="E40" s="95" t="s">
        <v>668</v>
      </c>
      <c r="F40" s="95" t="s">
        <v>668</v>
      </c>
      <c r="G40" s="95" t="s">
        <v>668</v>
      </c>
      <c r="H40" s="95" t="s">
        <v>668</v>
      </c>
      <c r="I40" s="95" t="s">
        <v>668</v>
      </c>
      <c r="J40" s="95" t="s">
        <v>668</v>
      </c>
      <c r="K40" s="95" t="s">
        <v>668</v>
      </c>
      <c r="L40" s="95" t="s">
        <v>668</v>
      </c>
      <c r="M40" s="99" t="s" cm="1">
        <v>722</v>
      </c>
      <c r="N40" s="95"/>
      <c r="O40" s="95" t="str" cm="1">
        <f t="array" aca="1" ref="O40" ca="1">TestNonStandardInput($B40,$C40="[SE]",O$18,$D40)</f>
        <v>✅</v>
      </c>
      <c r="P40" s="95" t="str" cm="1">
        <f t="array" aca="1" ref="P40" ca="1">TestNonStandardInput($B40,$C40="[SE]",P$18,$D40)</f>
        <v>✅</v>
      </c>
      <c r="Q40" s="95" t="str" cm="1">
        <f t="array" aca="1" ref="Q40" ca="1">TestNonStandardInput($B40,$C40="[SE]",Q$18,$D40)</f>
        <v>D⏎◯</v>
      </c>
      <c r="R40" s="9" t="b">
        <f ca="1"/>
        <v>0</v>
      </c>
      <c r="S40" s="9"/>
      <c r="U40" t="s">
        <v>805</v>
      </c>
      <c r="Y40" s="94"/>
    </row>
    <row r="41" spans="1:25" ht="16.5" x14ac:dyDescent="0.6">
      <c r="A41" s="97">
        <f ca="1"/>
        <v>23</v>
      </c>
      <c r="B41" s="95" t="s">
        <v>717</v>
      </c>
      <c r="C41" s="95" t="s">
        <v>670</v>
      </c>
      <c r="D41" s="95" t="s">
        <v>718</v>
      </c>
      <c r="E41" s="95" t="s">
        <v>668</v>
      </c>
      <c r="F41" s="95" t="s">
        <v>668</v>
      </c>
      <c r="G41" s="95" t="s">
        <v>668</v>
      </c>
      <c r="H41" s="95" t="s">
        <v>668</v>
      </c>
      <c r="I41" s="95" t="s">
        <v>668</v>
      </c>
      <c r="J41" s="95" t="s">
        <v>668</v>
      </c>
      <c r="K41" s="95" t="s">
        <v>668</v>
      </c>
      <c r="L41" s="95" t="s">
        <v>668</v>
      </c>
      <c r="M41" s="99" t="s" cm="1">
        <v>847</v>
      </c>
      <c r="N41" s="95"/>
      <c r="O41" s="95" t="str" cm="1">
        <f t="array" aca="1" ref="O41" ca="1">TestNonStandardInput($B41,$C41="[SE]",O$18,$D41)</f>
        <v>✅</v>
      </c>
      <c r="P41" s="95" t="str" cm="1">
        <f t="array" aca="1" ref="P41" ca="1">TestNonStandardInput($B41,$C41="[SE]",P$18,$D41)</f>
        <v>✅</v>
      </c>
      <c r="Q41" s="95" t="str" cm="1">
        <f t="array" aca="1" ref="Q41" ca="1">TestNonStandardInput($B41,$C41="[SE]",Q$18,$D41)</f>
        <v>✅</v>
      </c>
      <c r="R41" s="9" t="b">
        <f ca="1"/>
        <v>0</v>
      </c>
      <c r="S41" s="9"/>
      <c r="U41" t="s">
        <v>806</v>
      </c>
      <c r="Y41" s="94"/>
    </row>
    <row r="42" spans="1:25" ht="16.5" x14ac:dyDescent="0.6">
      <c r="A42" s="97">
        <f ca="1"/>
        <v>24</v>
      </c>
      <c r="B42" s="95" t="s">
        <v>717</v>
      </c>
      <c r="C42" s="95" t="s">
        <v>716</v>
      </c>
      <c r="D42" s="95" t="s">
        <v>210</v>
      </c>
      <c r="E42" s="95" t="s">
        <v>668</v>
      </c>
      <c r="F42" s="95" t="s">
        <v>668</v>
      </c>
      <c r="G42" s="95" t="s">
        <v>668</v>
      </c>
      <c r="H42" s="95" t="s">
        <v>668</v>
      </c>
      <c r="I42" s="95" t="s">
        <v>715</v>
      </c>
      <c r="J42" s="95" t="s">
        <v>715</v>
      </c>
      <c r="K42" s="95" t="s">
        <v>715</v>
      </c>
      <c r="L42" s="95" t="s">
        <v>668</v>
      </c>
      <c r="M42" s="99" t="s" cm="1">
        <v>847</v>
      </c>
      <c r="N42" s="95"/>
      <c r="O42" s="95" t="str" cm="1">
        <f t="array" aca="1" ref="O42" ca="1">TestNonStandardInput($B42,$C42="[SE]",O$18,$D42)</f>
        <v>✅</v>
      </c>
      <c r="P42" s="95" t="str" cm="1">
        <f t="array" aca="1" ref="P42" ca="1">TestNonStandardInput($B42,$C42="[SE]",P$18,$D42)</f>
        <v>➖</v>
      </c>
      <c r="Q42" s="95" t="str" cm="1">
        <f t="array" aca="1" ref="Q42" ca="1">TestNonStandardInput($B42,$C42="[SE]",Q$18,$D42)</f>
        <v>✅</v>
      </c>
      <c r="R42" s="9" t="b">
        <f ca="1"/>
        <v>0</v>
      </c>
      <c r="S42" s="9"/>
      <c r="U42" t="s">
        <v>807</v>
      </c>
      <c r="Y42" s="94"/>
    </row>
    <row r="43" spans="1:25" ht="16.5" x14ac:dyDescent="0.6">
      <c r="A43" s="97">
        <f ca="1"/>
        <v>25</v>
      </c>
      <c r="B43" s="95" t="s">
        <v>714</v>
      </c>
      <c r="C43" s="95" t="s">
        <v>670</v>
      </c>
      <c r="D43" s="95" t="s">
        <v>713</v>
      </c>
      <c r="E43" s="95" t="s">
        <v>668</v>
      </c>
      <c r="F43" s="95" t="s">
        <v>668</v>
      </c>
      <c r="G43" s="95" t="s">
        <v>668</v>
      </c>
      <c r="H43" s="95" t="s">
        <v>668</v>
      </c>
      <c r="I43" s="95" t="s">
        <v>668</v>
      </c>
      <c r="J43" s="95" t="s">
        <v>668</v>
      </c>
      <c r="K43" s="95" t="s">
        <v>668</v>
      </c>
      <c r="L43" s="95" t="s">
        <v>668</v>
      </c>
      <c r="M43" s="95" t="s">
        <v>668</v>
      </c>
      <c r="N43" s="95"/>
      <c r="O43" s="95" t="str" cm="1">
        <f t="array" aca="1" ref="O43" ca="1">TestNonStandardInput($B43,$C43="[SE]",O$18,$D43)</f>
        <v>✅</v>
      </c>
      <c r="P43" s="95" t="str" cm="1">
        <f t="array" aca="1" ref="P43" ca="1">TestNonStandardInput($B43,$C43="[SE]",P$18,$D43)</f>
        <v>✅</v>
      </c>
      <c r="Q43" s="95" t="str" cm="1">
        <f t="array" aca="1" ref="Q43" ca="1">TestNonStandardInput($B43,$C43="[SE]",Q$18,$D43)</f>
        <v>✅</v>
      </c>
      <c r="R43" s="9" t="b">
        <f ca="1"/>
        <v>0</v>
      </c>
      <c r="S43" s="9"/>
      <c r="U43" t="s">
        <v>808</v>
      </c>
      <c r="Y43" s="94"/>
    </row>
    <row r="44" spans="1:25" ht="16.5" x14ac:dyDescent="0.6">
      <c r="A44" s="97">
        <f ca="1"/>
        <v>26</v>
      </c>
      <c r="B44" s="95" t="s">
        <v>712</v>
      </c>
      <c r="C44" s="95" t="s">
        <v>670</v>
      </c>
      <c r="D44" s="95" t="s">
        <v>210</v>
      </c>
      <c r="E44" s="95" t="s">
        <v>668</v>
      </c>
      <c r="F44" s="95" t="s">
        <v>668</v>
      </c>
      <c r="G44" s="95" t="s">
        <v>668</v>
      </c>
      <c r="H44" s="95" t="s">
        <v>668</v>
      </c>
      <c r="I44" s="95" t="s">
        <v>668</v>
      </c>
      <c r="J44" s="95" t="s">
        <v>668</v>
      </c>
      <c r="K44" s="95" t="s">
        <v>668</v>
      </c>
      <c r="L44" s="95" t="s">
        <v>668</v>
      </c>
      <c r="M44" s="95" t="s">
        <v>668</v>
      </c>
      <c r="N44" s="95"/>
      <c r="O44" s="95" t="str" cm="1">
        <f t="array" aca="1" ref="O44" ca="1">TestNonStandardInput($B44,$C44="[SE]",O$18,$D44)</f>
        <v>✅</v>
      </c>
      <c r="P44" s="95" t="str" cm="1">
        <f t="array" aca="1" ref="P44" ca="1">TestNonStandardInput($B44,$C44="[SE]",P$18,$D44)</f>
        <v>✅</v>
      </c>
      <c r="Q44" s="95" t="str" cm="1">
        <f t="array" aca="1" ref="Q44" ca="1">TestNonStandardInput($B44,$C44="[SE]",Q$18,$D44)</f>
        <v>✅</v>
      </c>
      <c r="R44" s="9" t="b">
        <f ca="1"/>
        <v>0</v>
      </c>
      <c r="S44" s="9"/>
      <c r="U44" t="s">
        <v>809</v>
      </c>
      <c r="Y44" s="94"/>
    </row>
    <row r="45" spans="1:25" ht="16.5" x14ac:dyDescent="0.6">
      <c r="A45" s="97">
        <f ca="1"/>
        <v>27</v>
      </c>
      <c r="B45" s="95" t="s">
        <v>711</v>
      </c>
      <c r="C45" s="95" t="s">
        <v>670</v>
      </c>
      <c r="D45" s="95" t="s">
        <v>709</v>
      </c>
      <c r="E45" s="95" t="s">
        <v>668</v>
      </c>
      <c r="F45" s="95" t="s">
        <v>668</v>
      </c>
      <c r="G45" s="95" t="s">
        <v>668</v>
      </c>
      <c r="H45" s="95" t="s">
        <v>668</v>
      </c>
      <c r="I45" s="95" t="s">
        <v>668</v>
      </c>
      <c r="J45" s="95" t="s">
        <v>668</v>
      </c>
      <c r="K45" s="95" t="s">
        <v>668</v>
      </c>
      <c r="L45" s="95" t="s">
        <v>668</v>
      </c>
      <c r="M45" s="95" t="s">
        <v>668</v>
      </c>
      <c r="N45" s="95"/>
      <c r="O45" s="95" t="str" cm="1">
        <f t="array" aca="1" ref="O45" ca="1">TestNonStandardInput($B45,$C45="[SE]",O$18,$D45)</f>
        <v>✅</v>
      </c>
      <c r="P45" s="95" t="str" cm="1">
        <f t="array" aca="1" ref="P45" ca="1">TestNonStandardInput($B45,$C45="[SE]",P$18,$D45)</f>
        <v>✅</v>
      </c>
      <c r="Q45" s="95" t="str" cm="1">
        <f t="array" aca="1" ref="Q45" ca="1">TestNonStandardInput($B45,$C45="[SE]",Q$18,$D45)</f>
        <v>✅</v>
      </c>
      <c r="R45" s="9" t="b">
        <f ca="1"/>
        <v>0</v>
      </c>
      <c r="S45" s="9"/>
      <c r="U45" t="s">
        <v>810</v>
      </c>
      <c r="Y45" s="94"/>
    </row>
    <row r="46" spans="1:25" ht="16.5" x14ac:dyDescent="0.6">
      <c r="A46" s="97">
        <f ca="1"/>
        <v>28</v>
      </c>
      <c r="B46" s="95" t="s">
        <v>710</v>
      </c>
      <c r="C46" s="95" t="s">
        <v>670</v>
      </c>
      <c r="D46" s="95" t="s">
        <v>709</v>
      </c>
      <c r="E46" s="95" t="s">
        <v>668</v>
      </c>
      <c r="F46" s="95" t="s">
        <v>668</v>
      </c>
      <c r="G46" s="95" t="s">
        <v>668</v>
      </c>
      <c r="H46" s="95" t="s">
        <v>668</v>
      </c>
      <c r="I46" s="95" t="s">
        <v>668</v>
      </c>
      <c r="J46" s="95" t="s">
        <v>668</v>
      </c>
      <c r="K46" s="95" t="s">
        <v>668</v>
      </c>
      <c r="L46" s="95" t="s">
        <v>668</v>
      </c>
      <c r="M46" s="95" t="s">
        <v>668</v>
      </c>
      <c r="N46" s="95"/>
      <c r="O46" s="95" t="str" cm="1">
        <f t="array" aca="1" ref="O46" ca="1">TestNonStandardInput($B46,$C46="[SE]",O$18,$D46)</f>
        <v>✅</v>
      </c>
      <c r="P46" s="95" t="str" cm="1">
        <f t="array" aca="1" ref="P46" ca="1">TestNonStandardInput($B46,$C46="[SE]",P$18,$D46)</f>
        <v>✅</v>
      </c>
      <c r="Q46" s="95" t="str" cm="1">
        <f t="array" aca="1" ref="Q46" ca="1">TestNonStandardInput($B46,$C46="[SE]",Q$18,$D46)</f>
        <v>✅</v>
      </c>
      <c r="R46" s="9" t="b">
        <f ca="1"/>
        <v>0</v>
      </c>
      <c r="S46" s="9"/>
      <c r="U46" t="s">
        <v>811</v>
      </c>
      <c r="Y46" s="94"/>
    </row>
    <row r="47" spans="1:25" ht="16.5" x14ac:dyDescent="0.6">
      <c r="A47" s="97">
        <f ca="1"/>
        <v>29</v>
      </c>
      <c r="B47" s="95" t="s">
        <v>708</v>
      </c>
      <c r="C47" s="95" t="s">
        <v>670</v>
      </c>
      <c r="D47" s="95" t="s">
        <v>707</v>
      </c>
      <c r="E47" s="95" t="s">
        <v>674</v>
      </c>
      <c r="F47" s="95" t="s">
        <v>668</v>
      </c>
      <c r="G47" s="95" t="s">
        <v>674</v>
      </c>
      <c r="H47" s="95" t="s">
        <v>668</v>
      </c>
      <c r="I47" s="95" t="s">
        <v>674</v>
      </c>
      <c r="J47" s="95" t="s">
        <v>674</v>
      </c>
      <c r="K47" s="95" t="s">
        <v>668</v>
      </c>
      <c r="L47" s="95" t="s">
        <v>674</v>
      </c>
      <c r="M47" s="95" t="s">
        <v>668</v>
      </c>
      <c r="N47" s="95"/>
      <c r="O47" s="95" t="str" cm="1">
        <f t="array" aca="1" ref="O47" ca="1">TestNonStandardInput($B47,$C47="[SE]",O$18,$D47)</f>
        <v>A↷"B</v>
      </c>
      <c r="P47" s="95" t="str" cm="1">
        <f t="array" aca="1" ref="P47" ca="1">TestNonStandardInput($B47,$C47="[SE]",P$18,$D47)</f>
        <v>💥</v>
      </c>
      <c r="Q47" s="95" t="str" cm="1">
        <f t="array" aca="1" ref="Q47" ca="1">TestNonStandardInput($B47,$C47="[SE]",Q$18,$D47)</f>
        <v>💥</v>
      </c>
      <c r="R47" s="9" t="b">
        <f ca="1"/>
        <v>0</v>
      </c>
      <c r="S47" s="9" t="s">
        <v>776</v>
      </c>
      <c r="U47" t="s">
        <v>812</v>
      </c>
      <c r="Y47" s="94"/>
    </row>
    <row r="48" spans="1:25" ht="16.5" x14ac:dyDescent="0.6">
      <c r="A48" s="97">
        <f ca="1"/>
        <v>30</v>
      </c>
      <c r="B48" s="95" t="s">
        <v>706</v>
      </c>
      <c r="C48" s="95" t="s">
        <v>670</v>
      </c>
      <c r="D48" s="95" t="s">
        <v>705</v>
      </c>
      <c r="E48" s="95" t="s">
        <v>668</v>
      </c>
      <c r="F48" s="95" t="s">
        <v>668</v>
      </c>
      <c r="G48" s="95" t="s">
        <v>668</v>
      </c>
      <c r="H48" s="95" t="s">
        <v>668</v>
      </c>
      <c r="I48" s="95" t="s">
        <v>674</v>
      </c>
      <c r="J48" s="95" t="s">
        <v>668</v>
      </c>
      <c r="K48" s="95" t="s">
        <v>668</v>
      </c>
      <c r="L48" s="95" t="s">
        <v>674</v>
      </c>
      <c r="M48" s="95" t="s">
        <v>668</v>
      </c>
      <c r="N48" s="95"/>
      <c r="O48" s="95" t="str" cm="1">
        <f t="array" aca="1" ref="O48" ca="1">TestNonStandardInput($B48,$C48="[SE]",O$18,$D48)</f>
        <v>✅</v>
      </c>
      <c r="P48" s="95" t="str" cm="1">
        <f t="array" aca="1" ref="P48" ca="1">TestNonStandardInput($B48,$C48="[SE]",P$18,$D48)</f>
        <v>💥</v>
      </c>
      <c r="Q48" s="95" t="str" cm="1">
        <f t="array" aca="1" ref="Q48" ca="1">TestNonStandardInput($B48,$C48="[SE]",Q$18,$D48)</f>
        <v>✅</v>
      </c>
      <c r="R48" s="9" t="b">
        <f ca="1"/>
        <v>0</v>
      </c>
      <c r="S48" s="9"/>
      <c r="U48" t="s">
        <v>813</v>
      </c>
      <c r="Y48" s="94"/>
    </row>
    <row r="49" spans="1:25" ht="16.5" x14ac:dyDescent="0.6">
      <c r="A49" s="97">
        <f ca="1"/>
        <v>31</v>
      </c>
      <c r="B49" s="95" t="s">
        <v>704</v>
      </c>
      <c r="C49" s="95" t="s">
        <v>670</v>
      </c>
      <c r="D49" s="95" t="s">
        <v>703</v>
      </c>
      <c r="E49" s="95" t="s">
        <v>674</v>
      </c>
      <c r="F49" s="95" t="s">
        <v>668</v>
      </c>
      <c r="G49" s="95" t="s">
        <v>674</v>
      </c>
      <c r="H49" s="95" t="s">
        <v>668</v>
      </c>
      <c r="I49" s="95" t="s">
        <v>674</v>
      </c>
      <c r="J49" s="95" t="s">
        <v>674</v>
      </c>
      <c r="K49" s="95" t="s">
        <v>668</v>
      </c>
      <c r="L49" s="95" t="s">
        <v>674</v>
      </c>
      <c r="M49" s="95" t="s">
        <v>668</v>
      </c>
      <c r="N49" s="95"/>
      <c r="O49" s="95" t="str" cm="1">
        <f t="array" aca="1" ref="O49" ca="1">TestNonStandardInput($B49,$C49="[SE]",O$18,$D49)</f>
        <v>"A,B</v>
      </c>
      <c r="P49" s="95" t="str" cm="1">
        <f t="array" aca="1" ref="P49" ca="1">TestNonStandardInput($B49,$C49="[SE]",P$18,$D49)</f>
        <v>💥</v>
      </c>
      <c r="Q49" s="95" t="str" cm="1">
        <f t="array" aca="1" ref="Q49" ca="1">TestNonStandardInput($B49,$C49="[SE]",Q$18,$D49)</f>
        <v>💥</v>
      </c>
      <c r="R49" s="9" t="b">
        <f ca="1"/>
        <v>0</v>
      </c>
      <c r="S49" s="9" t="s">
        <v>776</v>
      </c>
      <c r="U49" t="s">
        <v>814</v>
      </c>
      <c r="Y49" s="94"/>
    </row>
    <row r="50" spans="1:25" ht="16.5" x14ac:dyDescent="0.6">
      <c r="A50" s="97">
        <f ca="1"/>
        <v>32</v>
      </c>
      <c r="B50" s="95" t="s">
        <v>702</v>
      </c>
      <c r="C50" s="95" t="s">
        <v>670</v>
      </c>
      <c r="D50" s="95" t="s">
        <v>701</v>
      </c>
      <c r="E50" s="95" t="s">
        <v>668</v>
      </c>
      <c r="F50" s="95" t="s">
        <v>668</v>
      </c>
      <c r="G50" s="95" t="s">
        <v>668</v>
      </c>
      <c r="H50" s="95" t="s">
        <v>668</v>
      </c>
      <c r="I50" s="95" t="s">
        <v>668</v>
      </c>
      <c r="J50" s="95" t="s">
        <v>668</v>
      </c>
      <c r="K50" s="95" t="s">
        <v>668</v>
      </c>
      <c r="L50" s="95" t="s">
        <v>668</v>
      </c>
      <c r="M50" s="95" t="s">
        <v>668</v>
      </c>
      <c r="N50" s="95"/>
      <c r="O50" s="95" t="str" cm="1">
        <f t="array" aca="1" ref="O50" ca="1">TestNonStandardInput($B50,$C50="[SE]",O$18,$D50)</f>
        <v>✅</v>
      </c>
      <c r="P50" s="95" t="str" cm="1">
        <f t="array" aca="1" ref="P50" ca="1">TestNonStandardInput($B50,$C50="[SE]",P$18,$D50)</f>
        <v>✅</v>
      </c>
      <c r="Q50" s="95" t="str" cm="1">
        <f t="array" aca="1" ref="Q50" ca="1">TestNonStandardInput($B50,$C50="[SE]",Q$18,$D50)</f>
        <v>✅</v>
      </c>
      <c r="R50" s="9" t="b">
        <f ca="1"/>
        <v>0</v>
      </c>
      <c r="S50" s="9"/>
      <c r="U50" t="s">
        <v>815</v>
      </c>
    </row>
    <row r="51" spans="1:25" ht="16.5" x14ac:dyDescent="0.6">
      <c r="A51" s="97">
        <f ca="1"/>
        <v>33</v>
      </c>
      <c r="B51" s="95" t="s">
        <v>700</v>
      </c>
      <c r="C51" s="95" t="s">
        <v>670</v>
      </c>
      <c r="D51" s="95" t="s">
        <v>699</v>
      </c>
      <c r="E51" s="95" t="s">
        <v>668</v>
      </c>
      <c r="F51" s="95" t="s">
        <v>668</v>
      </c>
      <c r="G51" s="95" t="s">
        <v>668</v>
      </c>
      <c r="H51" s="95" t="s">
        <v>668</v>
      </c>
      <c r="I51" s="95" t="s">
        <v>668</v>
      </c>
      <c r="J51" s="95" t="s">
        <v>668</v>
      </c>
      <c r="K51" s="95" t="s">
        <v>668</v>
      </c>
      <c r="L51" s="95" t="s">
        <v>668</v>
      </c>
      <c r="M51" s="95" t="s">
        <v>668</v>
      </c>
      <c r="N51" s="95"/>
      <c r="O51" s="95" t="str" cm="1">
        <f t="array" aca="1" ref="O51" ca="1">TestNonStandardInput($B51,$C51="[SE]",O$18,$D51)</f>
        <v>✅</v>
      </c>
      <c r="P51" s="95" t="str" cm="1">
        <f t="array" aca="1" ref="P51" ca="1">TestNonStandardInput($B51,$C51="[SE]",P$18,$D51)</f>
        <v>✅</v>
      </c>
      <c r="Q51" s="95" t="str" cm="1">
        <f t="array" aca="1" ref="Q51" ca="1">TestNonStandardInput($B51,$C51="[SE]",Q$18,$D51)</f>
        <v>✅</v>
      </c>
      <c r="R51" s="9" t="b">
        <f ca="1"/>
        <v>0</v>
      </c>
      <c r="S51" s="9"/>
      <c r="U51" t="s">
        <v>816</v>
      </c>
    </row>
    <row r="52" spans="1:25" ht="16.5" x14ac:dyDescent="0.6">
      <c r="A52" s="97">
        <f ca="1"/>
        <v>34</v>
      </c>
      <c r="B52" s="95" t="s">
        <v>698</v>
      </c>
      <c r="C52" s="95" t="s">
        <v>670</v>
      </c>
      <c r="D52" s="95" t="s">
        <v>697</v>
      </c>
      <c r="E52" s="95" t="s">
        <v>668</v>
      </c>
      <c r="F52" s="95" t="s">
        <v>668</v>
      </c>
      <c r="G52" s="95" t="s">
        <v>668</v>
      </c>
      <c r="H52" s="95" t="s">
        <v>668</v>
      </c>
      <c r="I52" s="95" t="s">
        <v>668</v>
      </c>
      <c r="J52" s="95" t="s">
        <v>668</v>
      </c>
      <c r="K52" s="95" t="s">
        <v>668</v>
      </c>
      <c r="L52" s="95" t="s">
        <v>668</v>
      </c>
      <c r="M52" s="95" t="s">
        <v>668</v>
      </c>
      <c r="N52" s="95"/>
      <c r="O52" s="95" t="str" cm="1">
        <f t="array" aca="1" ref="O52" ca="1">TestNonStandardInput($B52,$C52="[SE]",O$18,$D52)</f>
        <v>✅</v>
      </c>
      <c r="P52" s="95" t="str" cm="1">
        <f t="array" aca="1" ref="P52" ca="1">TestNonStandardInput($B52,$C52="[SE]",P$18,$D52)</f>
        <v>✅</v>
      </c>
      <c r="Q52" s="95" t="str" cm="1">
        <f t="array" aca="1" ref="Q52" ca="1">TestNonStandardInput($B52,$C52="[SE]",Q$18,$D52)</f>
        <v>✅</v>
      </c>
      <c r="R52" s="9" t="b">
        <f ca="1"/>
        <v>0</v>
      </c>
      <c r="S52" s="9"/>
      <c r="U52" t="s">
        <v>817</v>
      </c>
    </row>
    <row r="53" spans="1:25" ht="16.5" x14ac:dyDescent="0.6">
      <c r="A53" s="97">
        <f ca="1"/>
        <v>35</v>
      </c>
      <c r="B53" s="95" t="s">
        <v>696</v>
      </c>
      <c r="C53" s="95" t="s">
        <v>670</v>
      </c>
      <c r="D53" s="95" t="s">
        <v>695</v>
      </c>
      <c r="E53" s="95" t="s">
        <v>668</v>
      </c>
      <c r="F53" s="95" t="s">
        <v>668</v>
      </c>
      <c r="G53" s="95" t="s">
        <v>668</v>
      </c>
      <c r="H53" s="95" t="s">
        <v>668</v>
      </c>
      <c r="I53" s="95" t="s">
        <v>668</v>
      </c>
      <c r="J53" s="95" t="s">
        <v>668</v>
      </c>
      <c r="K53" s="95" t="s">
        <v>668</v>
      </c>
      <c r="L53" s="95" t="s">
        <v>668</v>
      </c>
      <c r="M53" s="95" t="s">
        <v>668</v>
      </c>
      <c r="N53" s="95"/>
      <c r="O53" s="95" t="str" cm="1">
        <f t="array" aca="1" ref="O53" ca="1">TestNonStandardInput($B53,$C53="[SE]",O$18,$D53)</f>
        <v>✅</v>
      </c>
      <c r="P53" s="95" t="str" cm="1">
        <f t="array" aca="1" ref="P53" ca="1">TestNonStandardInput($B53,$C53="[SE]",P$18,$D53)</f>
        <v>✅</v>
      </c>
      <c r="Q53" s="95" t="str" cm="1">
        <f t="array" aca="1" ref="Q53" ca="1">TestNonStandardInput($B53,$C53="[SE]",Q$18,$D53)</f>
        <v>✅</v>
      </c>
      <c r="R53" s="9" t="b">
        <f ca="1"/>
        <v>0</v>
      </c>
      <c r="S53" s="9"/>
      <c r="U53" t="s">
        <v>818</v>
      </c>
      <c r="X53" s="55"/>
    </row>
    <row r="54" spans="1:25" ht="16.5" x14ac:dyDescent="0.6">
      <c r="A54" s="97">
        <f ca="1"/>
        <v>36</v>
      </c>
      <c r="B54" s="95" t="s">
        <v>694</v>
      </c>
      <c r="C54" s="95" t="s">
        <v>670</v>
      </c>
      <c r="D54" s="95" t="s">
        <v>693</v>
      </c>
      <c r="E54" s="95" t="s">
        <v>668</v>
      </c>
      <c r="F54" s="95" t="s">
        <v>668</v>
      </c>
      <c r="G54" s="95" t="s">
        <v>668</v>
      </c>
      <c r="H54" s="95" t="s">
        <v>668</v>
      </c>
      <c r="I54" s="99" t="s" cm="1">
        <v>695</v>
      </c>
      <c r="J54" s="95" t="s">
        <v>668</v>
      </c>
      <c r="K54" s="95" t="s">
        <v>668</v>
      </c>
      <c r="L54" s="99" t="s" cm="1">
        <v>695</v>
      </c>
      <c r="M54" s="95" t="s">
        <v>668</v>
      </c>
      <c r="N54" s="95"/>
      <c r="O54" s="95" t="str" cm="1">
        <f t="array" aca="1" ref="O54" ca="1">TestNonStandardInput($B54,$C54="[SE]",O$18,$D54)</f>
        <v>✅</v>
      </c>
      <c r="P54" s="95" t="str" cm="1">
        <f t="array" aca="1" ref="P54" ca="1">TestNonStandardInput($B54,$C54="[SE]",P$18,$D54)</f>
        <v>✅</v>
      </c>
      <c r="Q54" s="95" t="str" cm="1">
        <f t="array" aca="1" ref="Q54" ca="1">TestNonStandardInput($B54,$C54="[SE]",Q$18,$D54)</f>
        <v>A␊B</v>
      </c>
      <c r="R54" s="9" t="b">
        <f ca="1"/>
        <v>0</v>
      </c>
      <c r="S54" s="9"/>
      <c r="U54" t="s">
        <v>819</v>
      </c>
    </row>
    <row r="55" spans="1:25" ht="16.5" x14ac:dyDescent="0.6">
      <c r="A55" s="97">
        <f ca="1"/>
        <v>37</v>
      </c>
      <c r="B55" s="95" t="s">
        <v>692</v>
      </c>
      <c r="C55" s="95" t="s">
        <v>670</v>
      </c>
      <c r="D55" s="95" t="s">
        <v>691</v>
      </c>
      <c r="E55" s="95" t="s">
        <v>668</v>
      </c>
      <c r="F55" s="95" t="s">
        <v>668</v>
      </c>
      <c r="G55" s="95" t="s">
        <v>668</v>
      </c>
      <c r="H55" s="95" t="s">
        <v>668</v>
      </c>
      <c r="I55" s="99" t="s" cm="1">
        <v>695</v>
      </c>
      <c r="J55" s="95" t="s">
        <v>668</v>
      </c>
      <c r="K55" s="95" t="s">
        <v>668</v>
      </c>
      <c r="L55" s="99" t="s" cm="1">
        <v>695</v>
      </c>
      <c r="M55" s="95" t="s">
        <v>668</v>
      </c>
      <c r="N55" s="95"/>
      <c r="O55" s="95" t="str" cm="1">
        <f t="array" aca="1" ref="O55" ca="1">TestNonStandardInput($B55,$C55="[SE]",O$18,$D55)</f>
        <v>✅</v>
      </c>
      <c r="P55" s="95" t="str" cm="1">
        <f t="array" aca="1" ref="P55" ca="1">TestNonStandardInput($B55,$C55="[SE]",P$18,$D55)</f>
        <v>✅</v>
      </c>
      <c r="Q55" s="95" t="str" cm="1">
        <f t="array" aca="1" ref="Q55" ca="1">TestNonStandardInput($B55,$C55="[SE]",Q$18,$D55)</f>
        <v>A␊B</v>
      </c>
      <c r="R55" s="9" t="b">
        <f ca="1"/>
        <v>0</v>
      </c>
      <c r="S55" s="9"/>
      <c r="U55" t="s">
        <v>820</v>
      </c>
    </row>
    <row r="56" spans="1:25" ht="16.5" x14ac:dyDescent="0.6">
      <c r="A56" s="97">
        <f ca="1"/>
        <v>38</v>
      </c>
      <c r="B56" s="95" t="s">
        <v>690</v>
      </c>
      <c r="C56" s="95" t="s">
        <v>670</v>
      </c>
      <c r="D56" s="95" t="s">
        <v>689</v>
      </c>
      <c r="E56" s="95" t="s">
        <v>668</v>
      </c>
      <c r="F56" s="95" t="s">
        <v>668</v>
      </c>
      <c r="G56" s="95" t="s">
        <v>668</v>
      </c>
      <c r="H56" s="95" t="s">
        <v>668</v>
      </c>
      <c r="I56" s="95" t="s">
        <v>668</v>
      </c>
      <c r="J56" s="99" t="s" cm="1">
        <v>841</v>
      </c>
      <c r="K56" s="95" t="s">
        <v>668</v>
      </c>
      <c r="L56" s="95" t="s">
        <v>668</v>
      </c>
      <c r="M56" s="95" t="s">
        <v>668</v>
      </c>
      <c r="N56" s="95"/>
      <c r="O56" s="95" t="str" cm="1">
        <f t="array" aca="1" ref="O56" ca="1">TestNonStandardInput($B56,$C56="[SE]",O$18,$D56)</f>
        <v>A↷◯⏎B↷C</v>
      </c>
      <c r="P56" s="95" t="str" cm="1">
        <f t="array" aca="1" ref="P56" ca="1">TestNonStandardInput($B56,$C56="[SE]",P$18,$D56)</f>
        <v>A↷◯⏎B↷C</v>
      </c>
      <c r="Q56" s="95" t="str" cm="1">
        <f t="array" aca="1" ref="Q56" ca="1">TestNonStandardInput($B56,$C56="[SE]",Q$18,$D56)</f>
        <v>A↷◯⏎B↷C</v>
      </c>
      <c r="R56" s="9" t="b">
        <f ca="1"/>
        <v>0</v>
      </c>
      <c r="S56" s="66" t="s">
        <v>779</v>
      </c>
      <c r="U56" t="s">
        <v>821</v>
      </c>
    </row>
    <row r="57" spans="1:25" ht="16.5" x14ac:dyDescent="0.6">
      <c r="A57" s="97">
        <f ca="1"/>
        <v>39</v>
      </c>
      <c r="B57" s="95" t="s">
        <v>688</v>
      </c>
      <c r="C57" s="95" t="s">
        <v>670</v>
      </c>
      <c r="D57" s="95" t="s">
        <v>687</v>
      </c>
      <c r="E57" s="95" t="s">
        <v>668</v>
      </c>
      <c r="F57" s="95" t="s">
        <v>668</v>
      </c>
      <c r="G57" s="95" t="s">
        <v>668</v>
      </c>
      <c r="H57" s="95" t="s">
        <v>668</v>
      </c>
      <c r="I57" s="95" t="s">
        <v>668</v>
      </c>
      <c r="J57" s="95" t="s">
        <v>674</v>
      </c>
      <c r="K57" s="95" t="s">
        <v>668</v>
      </c>
      <c r="L57" s="95" t="s">
        <v>668</v>
      </c>
      <c r="M57" s="95" t="s">
        <v>668</v>
      </c>
      <c r="N57" s="95"/>
      <c r="O57" s="95" t="str" cm="1">
        <f t="array" aca="1" ref="O57" ca="1">TestNonStandardInput($B57,$C57="[SE]",O$18,$D57)</f>
        <v>A↷B⏎C↷◯</v>
      </c>
      <c r="P57" s="95" t="str" cm="1">
        <f t="array" aca="1" ref="P57" ca="1">TestNonStandardInput($B57,$C57="[SE]",P$18,$D57)</f>
        <v>A↷B⏎C↷◯</v>
      </c>
      <c r="Q57" s="95" t="str" cm="1">
        <f t="array" aca="1" ref="Q57" ca="1">TestNonStandardInput($B57,$C57="[SE]",Q$18,$D57)</f>
        <v>A↷B⏎C↷◯</v>
      </c>
      <c r="R57" s="9" t="b">
        <f ca="1"/>
        <v>0</v>
      </c>
      <c r="S57" s="66" t="s">
        <v>779</v>
      </c>
      <c r="U57" t="s">
        <v>822</v>
      </c>
    </row>
    <row r="58" spans="1:25" ht="16.5" x14ac:dyDescent="0.6">
      <c r="A58" s="97">
        <f ca="1"/>
        <v>40</v>
      </c>
      <c r="B58" s="95" t="s">
        <v>686</v>
      </c>
      <c r="C58" s="95" t="s">
        <v>670</v>
      </c>
      <c r="D58" s="95" t="s">
        <v>685</v>
      </c>
      <c r="E58" s="95" t="s">
        <v>668</v>
      </c>
      <c r="F58" s="95" t="s">
        <v>668</v>
      </c>
      <c r="G58" s="95" t="s">
        <v>668</v>
      </c>
      <c r="H58" s="95" t="s">
        <v>668</v>
      </c>
      <c r="I58" s="95" t="s">
        <v>668</v>
      </c>
      <c r="J58" s="99" t="s" cm="1">
        <v>842</v>
      </c>
      <c r="K58" s="95" t="s">
        <v>668</v>
      </c>
      <c r="L58" s="95" t="s">
        <v>668</v>
      </c>
      <c r="M58" s="95" t="s">
        <v>668</v>
      </c>
      <c r="N58" s="95"/>
      <c r="O58" s="95" t="str" cm="1">
        <f t="array" aca="1" ref="O58" ca="1">TestNonStandardInput($B58,$C58="[SE]",O$18,$D58)</f>
        <v>A↷◯⏎;B↷C⏎D↷◯</v>
      </c>
      <c r="P58" s="95" t="str" cm="1">
        <f t="array" aca="1" ref="P58" ca="1">TestNonStandardInput($B58,$C58="[SE]",P$18,$D58)</f>
        <v>A↷◯⏎;B↷C⏎D↷◯</v>
      </c>
      <c r="Q58" s="95" t="str" cm="1">
        <f t="array" aca="1" ref="Q58" ca="1">TestNonStandardInput($B58,$C58="[SE]",Q$18,$D58)</f>
        <v>A↷◯⏎;B↷C⏎D↷◯</v>
      </c>
      <c r="R58" s="9" t="b">
        <f ca="1"/>
        <v>0</v>
      </c>
      <c r="S58" s="66" t="s">
        <v>779</v>
      </c>
      <c r="U58" t="s">
        <v>823</v>
      </c>
    </row>
    <row r="59" spans="1:25" ht="16.5" x14ac:dyDescent="0.6">
      <c r="A59" s="97">
        <f ca="1"/>
        <v>41</v>
      </c>
      <c r="B59" s="95" t="s">
        <v>684</v>
      </c>
      <c r="C59" s="95" t="s">
        <v>670</v>
      </c>
      <c r="D59" s="95" t="s">
        <v>683</v>
      </c>
      <c r="E59" s="99" t="s" cm="1">
        <v>210</v>
      </c>
      <c r="F59" s="95" t="s">
        <v>668</v>
      </c>
      <c r="G59" s="99" t="s" cm="1">
        <v>210</v>
      </c>
      <c r="H59" s="99" t="s" cm="1">
        <v>210</v>
      </c>
      <c r="I59" s="95" t="s">
        <v>668</v>
      </c>
      <c r="J59" s="99" t="s" cm="1">
        <v>210</v>
      </c>
      <c r="K59" s="99" t="s" cm="1">
        <v>843</v>
      </c>
      <c r="L59" s="95" t="s">
        <v>668</v>
      </c>
      <c r="M59" s="99" t="s" cm="1">
        <v>210</v>
      </c>
      <c r="N59" s="95"/>
      <c r="O59" s="95" t="str" cm="1">
        <f t="array" aca="1" ref="O59" ca="1">TestNonStandardInput($B59,$C59="[SE]",O$18,$D59)</f>
        <v>"D"␣</v>
      </c>
      <c r="P59" s="95" t="str" cm="1">
        <f t="array" aca="1" ref="P59" ca="1">TestNonStandardInput($B59,$C59="[SE]",P$18,$D59)</f>
        <v>D</v>
      </c>
      <c r="Q59" s="95" t="str" cm="1">
        <f t="array" aca="1" ref="Q59" ca="1">TestNonStandardInput($B59,$C59="[SE]",Q$18,$D59)</f>
        <v>💥</v>
      </c>
      <c r="R59" s="9" t="b">
        <f ca="1"/>
        <v>0</v>
      </c>
      <c r="S59" s="9" t="s">
        <v>776</v>
      </c>
      <c r="U59" t="s">
        <v>824</v>
      </c>
    </row>
    <row r="60" spans="1:25" ht="16.5" x14ac:dyDescent="0.6">
      <c r="A60" s="97">
        <f ca="1"/>
        <v>42</v>
      </c>
      <c r="B60" s="95" t="s">
        <v>682</v>
      </c>
      <c r="C60" s="95" t="s">
        <v>670</v>
      </c>
      <c r="D60" s="95" t="s">
        <v>681</v>
      </c>
      <c r="E60" s="99" t="s" cm="1">
        <v>703</v>
      </c>
      <c r="F60" s="95" t="s">
        <v>668</v>
      </c>
      <c r="G60" s="99" t="s" cm="1">
        <v>703</v>
      </c>
      <c r="H60" s="99" t="s" cm="1">
        <v>703</v>
      </c>
      <c r="I60" s="99" t="s" cm="1">
        <v>835</v>
      </c>
      <c r="J60" s="99" t="s" cm="1">
        <v>703</v>
      </c>
      <c r="K60" s="99" t="s" cm="1">
        <v>835</v>
      </c>
      <c r="L60" s="95" t="s">
        <v>668</v>
      </c>
      <c r="M60" s="99" t="s" cm="1">
        <v>703</v>
      </c>
      <c r="N60" s="95"/>
      <c r="O60" s="95" t="str" cm="1">
        <f t="array" aca="1" ref="O60" ca="1">TestNonStandardInput($B60,$C60="[SE]",O$18,$D60)</f>
        <v>"A,B"␣</v>
      </c>
      <c r="P60" s="95" t="str" cm="1">
        <f t="array" aca="1" ref="P60" ca="1">TestNonStandardInput($B60,$C60="[SE]",P$18,$D60)</f>
        <v>A,B</v>
      </c>
      <c r="Q60" s="95" t="str" cm="1">
        <f t="array" aca="1" ref="Q60" ca="1">TestNonStandardInput($B60,$C60="[SE]",Q$18,$D60)</f>
        <v>💥</v>
      </c>
      <c r="R60" s="9" t="b">
        <f ca="1"/>
        <v>0</v>
      </c>
      <c r="S60" s="9" t="s">
        <v>776</v>
      </c>
      <c r="U60" t="s">
        <v>825</v>
      </c>
    </row>
    <row r="61" spans="1:25" ht="16.5" x14ac:dyDescent="0.6">
      <c r="A61" s="97">
        <f ca="1"/>
        <v>43</v>
      </c>
      <c r="B61" s="95" t="s">
        <v>680</v>
      </c>
      <c r="C61" s="95" t="s">
        <v>670</v>
      </c>
      <c r="D61" s="95" t="s">
        <v>680</v>
      </c>
      <c r="E61" s="95" t="s">
        <v>668</v>
      </c>
      <c r="F61" s="95" t="s">
        <v>668</v>
      </c>
      <c r="G61" s="95" t="s">
        <v>668</v>
      </c>
      <c r="H61" s="95" t="s">
        <v>668</v>
      </c>
      <c r="I61" s="99" t="s" cm="1">
        <v>735</v>
      </c>
      <c r="J61" s="95" t="s">
        <v>668</v>
      </c>
      <c r="K61" s="95" t="s">
        <v>668</v>
      </c>
      <c r="L61" s="99" t="s" cm="1">
        <v>735</v>
      </c>
      <c r="M61" s="95" t="s">
        <v>668</v>
      </c>
      <c r="N61" s="95"/>
      <c r="O61" s="95" t="str" cm="1">
        <f t="array" aca="1" ref="O61" ca="1">TestNonStandardInput($B61,$C61="[SE]",O$18,$D61)</f>
        <v>✅</v>
      </c>
      <c r="P61" s="95" t="str" cm="1">
        <f t="array" aca="1" ref="P61" ca="1">TestNonStandardInput($B61,$C61="[SE]",P$18,$D61)</f>
        <v>D</v>
      </c>
      <c r="Q61" s="95" t="str" cm="1">
        <f t="array" aca="1" ref="Q61" ca="1">TestNonStandardInput($B61,$C61="[SE]",Q$18,$D61)</f>
        <v>D</v>
      </c>
      <c r="R61" s="9" t="b">
        <f ca="1"/>
        <v>0</v>
      </c>
      <c r="S61" s="9"/>
      <c r="U61" t="s">
        <v>826</v>
      </c>
    </row>
    <row r="62" spans="1:25" ht="16.5" x14ac:dyDescent="0.6">
      <c r="A62" s="97">
        <f ca="1"/>
        <v>44</v>
      </c>
      <c r="B62" s="95" t="s">
        <v>679</v>
      </c>
      <c r="C62" s="95" t="s">
        <v>670</v>
      </c>
      <c r="D62" s="95" t="s">
        <v>679</v>
      </c>
      <c r="E62" s="95" t="s">
        <v>668</v>
      </c>
      <c r="F62" s="95" t="s">
        <v>668</v>
      </c>
      <c r="G62" s="95" t="s">
        <v>668</v>
      </c>
      <c r="H62" s="95" t="s">
        <v>668</v>
      </c>
      <c r="I62" s="99" t="s" cm="1">
        <v>836</v>
      </c>
      <c r="J62" s="95" t="s">
        <v>668</v>
      </c>
      <c r="K62" s="95" t="s">
        <v>668</v>
      </c>
      <c r="L62" s="99" t="s" cm="1">
        <v>713</v>
      </c>
      <c r="M62" s="95" t="s">
        <v>668</v>
      </c>
      <c r="N62" s="95"/>
      <c r="O62" s="95" t="str" cm="1">
        <f t="array" aca="1" ref="O62" ca="1">TestNonStandardInput($B62,$C62="[SE]",O$18,$D62)</f>
        <v>✅</v>
      </c>
      <c r="P62" s="95" t="str" cm="1">
        <f t="array" aca="1" ref="P62" ca="1">TestNonStandardInput($B62,$C62="[SE]",P$18,$D62)</f>
        <v>D</v>
      </c>
      <c r="Q62" s="95" t="str" cm="1">
        <f t="array" aca="1" ref="Q62" ca="1">TestNonStandardInput($B62,$C62="[SE]",Q$18,$D62)</f>
        <v>💥</v>
      </c>
      <c r="R62" s="9" t="b">
        <f ca="1"/>
        <v>0</v>
      </c>
      <c r="S62" s="9"/>
      <c r="U62" t="s">
        <v>827</v>
      </c>
      <c r="Y62" s="94"/>
    </row>
    <row r="63" spans="1:25" ht="16.5" x14ac:dyDescent="0.6">
      <c r="A63" s="97">
        <f ca="1"/>
        <v>45</v>
      </c>
      <c r="B63" s="95" t="s">
        <v>678</v>
      </c>
      <c r="C63" s="95" t="s">
        <v>670</v>
      </c>
      <c r="D63" s="95" t="s">
        <v>677</v>
      </c>
      <c r="E63" s="95" t="s">
        <v>674</v>
      </c>
      <c r="F63" s="95" t="s">
        <v>668</v>
      </c>
      <c r="G63" s="95" t="s">
        <v>674</v>
      </c>
      <c r="H63" s="99" t="s" cm="1">
        <v>210</v>
      </c>
      <c r="I63" s="95" t="s">
        <v>668</v>
      </c>
      <c r="J63" s="99" t="s" cm="1">
        <v>210</v>
      </c>
      <c r="K63" s="99" t="s" cm="1">
        <v>844</v>
      </c>
      <c r="L63" s="95" t="s">
        <v>668</v>
      </c>
      <c r="M63" s="99" t="s" cm="1">
        <v>678</v>
      </c>
      <c r="N63" s="95"/>
      <c r="O63" s="95" t="str" cm="1">
        <f t="array" aca="1" ref="O63" ca="1">TestNonStandardInput($B63,$C63="[SE]",O$18,$D63)</f>
        <v>"D"z</v>
      </c>
      <c r="P63" s="95" t="str" cm="1">
        <f t="array" aca="1" ref="P63" ca="1">TestNonStandardInput($B63,$C63="[SE]",P$18,$D63)</f>
        <v>D</v>
      </c>
      <c r="Q63" s="95" t="str" cm="1">
        <f t="array" aca="1" ref="Q63" ca="1">TestNonStandardInput($B63,$C63="[SE]",Q$18,$D63)</f>
        <v>💥</v>
      </c>
      <c r="R63" s="9" t="b">
        <f ca="1"/>
        <v>0</v>
      </c>
      <c r="S63" s="9" t="s">
        <v>776</v>
      </c>
      <c r="U63" t="s">
        <v>828</v>
      </c>
      <c r="Y63" s="94"/>
    </row>
    <row r="64" spans="1:25" ht="16.5" x14ac:dyDescent="0.6">
      <c r="A64" s="97">
        <f ca="1"/>
        <v>46</v>
      </c>
      <c r="B64" s="95" t="s">
        <v>676</v>
      </c>
      <c r="C64" s="95" t="s">
        <v>670</v>
      </c>
      <c r="D64" s="95" t="s">
        <v>675</v>
      </c>
      <c r="E64" s="95" t="s">
        <v>674</v>
      </c>
      <c r="F64" s="95" t="s">
        <v>668</v>
      </c>
      <c r="G64" s="95" t="s">
        <v>674</v>
      </c>
      <c r="H64" s="99" t="s" cm="1">
        <v>703</v>
      </c>
      <c r="I64" s="99" t="s" cm="1">
        <v>837</v>
      </c>
      <c r="J64" s="99" t="s" cm="1">
        <v>703</v>
      </c>
      <c r="K64" s="99" t="s" cm="1">
        <v>837</v>
      </c>
      <c r="L64" s="95" t="s">
        <v>668</v>
      </c>
      <c r="M64" s="99" t="s" cm="1">
        <v>676</v>
      </c>
      <c r="N64" s="95"/>
      <c r="O64" s="95" t="str" cm="1">
        <f t="array" aca="1" ref="O64" ca="1">TestNonStandardInput($B64,$C64="[SE]",O$18,$D64)</f>
        <v>"A,B"z</v>
      </c>
      <c r="P64" s="95" t="str" cm="1">
        <f t="array" aca="1" ref="P64" ca="1">TestNonStandardInput($B64,$C64="[SE]",P$18,$D64)</f>
        <v>A,B</v>
      </c>
      <c r="Q64" s="95" t="str" cm="1">
        <f t="array" aca="1" ref="Q64" ca="1">TestNonStandardInput($B64,$C64="[SE]",Q$18,$D64)</f>
        <v>💥</v>
      </c>
      <c r="R64" s="9" t="b">
        <f ca="1"/>
        <v>0</v>
      </c>
      <c r="S64" s="9"/>
      <c r="U64" t="s">
        <v>829</v>
      </c>
      <c r="Y64" s="94"/>
    </row>
    <row r="65" spans="1:25" ht="16.5" x14ac:dyDescent="0.6">
      <c r="A65" s="97">
        <f ca="1"/>
        <v>47</v>
      </c>
      <c r="B65" s="95" t="s">
        <v>673</v>
      </c>
      <c r="C65" s="95" t="s">
        <v>670</v>
      </c>
      <c r="D65" s="95" t="s">
        <v>673</v>
      </c>
      <c r="E65" s="95" t="s">
        <v>668</v>
      </c>
      <c r="F65" s="95" t="s">
        <v>668</v>
      </c>
      <c r="G65" s="95" t="s">
        <v>668</v>
      </c>
      <c r="H65" s="95" t="s">
        <v>668</v>
      </c>
      <c r="I65" s="99" t="s" cm="1">
        <v>838</v>
      </c>
      <c r="J65" s="95" t="s">
        <v>668</v>
      </c>
      <c r="K65" s="95" t="s">
        <v>668</v>
      </c>
      <c r="L65" s="99" t="s" cm="1">
        <v>838</v>
      </c>
      <c r="M65" s="95" t="s">
        <v>668</v>
      </c>
      <c r="N65" s="95"/>
      <c r="O65" s="95" t="str" cm="1">
        <f t="array" aca="1" ref="O65" ca="1">TestNonStandardInput($B65,$C65="[SE]",O$18,$D65)</f>
        <v>✅</v>
      </c>
      <c r="P65" s="95" t="str" cm="1">
        <f t="array" aca="1" ref="P65" ca="1">TestNonStandardInput($B65,$C65="[SE]",P$18,$D65)</f>
        <v>D</v>
      </c>
      <c r="Q65" s="95" t="str" cm="1">
        <f t="array" aca="1" ref="Q65" ca="1">TestNonStandardInput($B65,$C65="[SE]",Q$18,$D65)</f>
        <v>✅</v>
      </c>
      <c r="R65" s="9" t="b">
        <f ca="1"/>
        <v>0</v>
      </c>
      <c r="S65" s="9"/>
      <c r="U65" t="s">
        <v>830</v>
      </c>
      <c r="Y65" s="94"/>
    </row>
    <row r="66" spans="1:25" ht="16.5" x14ac:dyDescent="0.6">
      <c r="A66" s="97">
        <f ca="1"/>
        <v>48</v>
      </c>
      <c r="B66" s="95" t="s">
        <v>672</v>
      </c>
      <c r="C66" s="95" t="s">
        <v>670</v>
      </c>
      <c r="D66" s="95" t="s">
        <v>671</v>
      </c>
      <c r="E66" s="95" t="s">
        <v>668</v>
      </c>
      <c r="F66" s="95" t="s">
        <v>668</v>
      </c>
      <c r="G66" s="95" t="s">
        <v>668</v>
      </c>
      <c r="H66" s="95" t="s">
        <v>668</v>
      </c>
      <c r="I66" s="99" t="s" cm="1">
        <v>839</v>
      </c>
      <c r="J66" s="95" t="s">
        <v>668</v>
      </c>
      <c r="K66" s="95" t="s">
        <v>668</v>
      </c>
      <c r="L66" s="99" t="s" cm="1">
        <v>839</v>
      </c>
      <c r="M66" s="95" t="s">
        <v>668</v>
      </c>
      <c r="N66" s="95"/>
      <c r="O66" s="95" t="str" cm="1">
        <f t="array" aca="1" ref="O66" ca="1">TestNonStandardInput($B66,$C66="[SE]",O$18,$D66)</f>
        <v>z"A,B"</v>
      </c>
      <c r="P66" s="95" t="str" cm="1">
        <f t="array" aca="1" ref="P66" ca="1">TestNonStandardInput($B66,$C66="[SE]",P$18,$D66)</f>
        <v>A,B</v>
      </c>
      <c r="Q66" s="95" t="str" cm="1">
        <f t="array" aca="1" ref="Q66" ca="1">TestNonStandardInput($B66,$C66="[SE]",Q$18,$D66)</f>
        <v>✅</v>
      </c>
      <c r="R66" s="9" t="b">
        <f ca="1"/>
        <v>0</v>
      </c>
      <c r="S66" s="66" t="s">
        <v>834</v>
      </c>
      <c r="U66" t="s">
        <v>831</v>
      </c>
      <c r="Y66" s="94"/>
    </row>
    <row r="67" spans="1:25" ht="16.5" x14ac:dyDescent="0.6">
      <c r="A67" s="97">
        <f ca="1"/>
        <v>49</v>
      </c>
      <c r="B67" s="95" t="s">
        <v>669</v>
      </c>
      <c r="C67" s="95" t="s">
        <v>670</v>
      </c>
      <c r="D67" s="95" t="s">
        <v>669</v>
      </c>
      <c r="E67" s="95" t="s">
        <v>668</v>
      </c>
      <c r="F67" s="95" t="s">
        <v>668</v>
      </c>
      <c r="G67" s="95" t="s">
        <v>668</v>
      </c>
      <c r="H67" s="95" t="s">
        <v>668</v>
      </c>
      <c r="I67" s="99" t="s" cm="1">
        <v>840</v>
      </c>
      <c r="J67" s="95" t="s">
        <v>668</v>
      </c>
      <c r="K67" s="95" t="s">
        <v>668</v>
      </c>
      <c r="L67" s="99" t="s" cm="1">
        <v>845</v>
      </c>
      <c r="M67" s="95" t="s">
        <v>668</v>
      </c>
      <c r="N67" s="95"/>
      <c r="O67" s="95" t="str" cm="1">
        <f t="array" aca="1" ref="O67" ca="1">TestNonStandardInput($B67,$C67="[SE]",O$18,$D67)</f>
        <v>✅</v>
      </c>
      <c r="P67" s="95" t="str" cm="1">
        <f t="array" aca="1" ref="P67" ca="1">TestNonStandardInput($B67,$C67="[SE]",P$18,$D67)</f>
        <v>D</v>
      </c>
      <c r="Q67" s="95" t="str" cm="1">
        <f t="array" aca="1" ref="Q67" ca="1">TestNonStandardInput($B67,$C67="[SE]",Q$18,$D67)</f>
        <v>✅</v>
      </c>
      <c r="R67" s="9" t="b">
        <f ca="1"/>
        <v>0</v>
      </c>
      <c r="S67" s="9"/>
      <c r="U67" t="s">
        <v>832</v>
      </c>
      <c r="Y67" s="94"/>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2"/>
  <sheetViews>
    <sheetView showGridLines="0" showRowColHeaders="0" workbookViewId="0"/>
  </sheetViews>
  <sheetFormatPr defaultRowHeight="14.25" x14ac:dyDescent="0.45"/>
  <cols>
    <col min="1" max="1" width="2.59765625" customWidth="1"/>
    <col min="2" max="2" width="6.73046875" bestFit="1" customWidth="1"/>
    <col min="3" max="3" width="5.33203125" bestFit="1" customWidth="1"/>
    <col min="4" max="4" width="2.59765625" customWidth="1"/>
    <col min="5" max="5" width="5.46484375" bestFit="1" customWidth="1"/>
    <col min="6" max="6" width="18.86328125" bestFit="1" customWidth="1"/>
    <col min="7" max="7" width="13.73046875" bestFit="1" customWidth="1"/>
    <col min="8" max="8" width="19.06640625" bestFit="1" customWidth="1"/>
    <col min="9" max="9" width="14.86328125" bestFit="1" customWidth="1"/>
    <col min="10" max="10" width="8.73046875" bestFit="1" customWidth="1"/>
    <col min="11" max="11" width="8.59765625" bestFit="1" customWidth="1"/>
    <col min="12" max="12" width="4.3984375" bestFit="1" customWidth="1"/>
    <col min="13" max="14" width="11.1328125" bestFit="1" customWidth="1"/>
    <col min="15" max="16" width="96.86328125" bestFit="1" customWidth="1"/>
    <col min="17" max="17" width="7" bestFit="1" customWidth="1"/>
  </cols>
  <sheetData>
    <row r="1" spans="2:17" ht="28.5" x14ac:dyDescent="0.85">
      <c r="B1" s="1" t="s">
        <v>1026</v>
      </c>
      <c r="C1" s="1"/>
      <c r="D1" s="1"/>
    </row>
    <row r="2" spans="2:17" x14ac:dyDescent="0.45">
      <c r="B2" s="2" t="s">
        <v>1029</v>
      </c>
    </row>
    <row r="3" spans="2:17" x14ac:dyDescent="0.45">
      <c r="B3" s="3"/>
    </row>
    <row r="4" spans="2:17" x14ac:dyDescent="0.45">
      <c r="F4" s="125" t="s">
        <v>970</v>
      </c>
    </row>
    <row r="5" spans="2:17" x14ac:dyDescent="0.45">
      <c r="F5" s="97" t="b">
        <f ca="1">AND(_xlfn.ANCHORARRAY(Q8))</f>
        <v>1</v>
      </c>
      <c r="G5" s="115" t="s">
        <v>971</v>
      </c>
    </row>
    <row r="6" spans="2:17" x14ac:dyDescent="0.45">
      <c r="B6" s="113" t="s">
        <v>628</v>
      </c>
    </row>
    <row r="7" spans="2:17" x14ac:dyDescent="0.45">
      <c r="B7" s="9" t="s">
        <v>920</v>
      </c>
      <c r="C7" s="9" t="s">
        <v>921</v>
      </c>
      <c r="E7" s="117" t="s">
        <v>628</v>
      </c>
      <c r="F7" s="117" t="s">
        <v>1006</v>
      </c>
      <c r="G7" s="117" t="s">
        <v>1</v>
      </c>
      <c r="H7" s="117" t="s">
        <v>4</v>
      </c>
      <c r="I7" s="117" t="s">
        <v>1007</v>
      </c>
      <c r="J7" s="117" t="s">
        <v>83</v>
      </c>
      <c r="K7" s="117" t="s">
        <v>244</v>
      </c>
      <c r="L7" s="117" t="s">
        <v>1008</v>
      </c>
      <c r="M7" s="117" t="s">
        <v>945</v>
      </c>
      <c r="N7" s="117" t="s">
        <v>946</v>
      </c>
      <c r="O7" s="117" t="s">
        <v>1009</v>
      </c>
      <c r="P7" s="117" t="s">
        <v>952</v>
      </c>
      <c r="Q7" s="117" t="s">
        <v>744</v>
      </c>
    </row>
    <row r="8" spans="2:17" x14ac:dyDescent="0.45">
      <c r="B8" s="114">
        <v>1</v>
      </c>
      <c r="C8" s="114" t="b">
        <v>1</v>
      </c>
      <c r="E8" s="9" t="s">
        <v>628</v>
      </c>
      <c r="F8" s="9" t="b">
        <v>1</v>
      </c>
      <c r="G8" s="9"/>
      <c r="H8" s="9"/>
      <c r="I8" s="9"/>
      <c r="J8" s="9" t="s">
        <v>93</v>
      </c>
      <c r="K8" s="9"/>
      <c r="L8" s="9" t="s">
        <v>1010</v>
      </c>
      <c r="M8" s="118" t="s">
        <v>947</v>
      </c>
      <c r="N8" s="119" t="s">
        <v>917</v>
      </c>
      <c r="O8" s="9" t="str" cm="1">
        <f t="array" aca="1" ref="O8" ca="1">CSVWrite(INDIRECT(E8),G8,F8,H8,I8,J8,K8,L8,M8,N8)</f>
        <v>#CSVWrite: TrueString cannot take the value 'false'!</v>
      </c>
      <c r="P8" s="120" t="s">
        <v>953</v>
      </c>
      <c r="Q8" s="9" t="b" cm="1">
        <f t="array" aca="1" ref="Q8:Q52" ca="1">O8:O52=P8:P52</f>
        <v>1</v>
      </c>
    </row>
    <row r="9" spans="2:17" x14ac:dyDescent="0.45">
      <c r="B9" s="114">
        <v>3</v>
      </c>
      <c r="C9" s="114" t="b">
        <v>0</v>
      </c>
      <c r="E9" s="9" t="s">
        <v>628</v>
      </c>
      <c r="F9" s="9" t="b">
        <v>1</v>
      </c>
      <c r="G9" s="9"/>
      <c r="H9" s="9"/>
      <c r="I9" s="9"/>
      <c r="J9" s="9" t="s">
        <v>93</v>
      </c>
      <c r="K9" s="9"/>
      <c r="L9" s="9" t="s">
        <v>1010</v>
      </c>
      <c r="M9" s="118" t="s">
        <v>916</v>
      </c>
      <c r="N9" s="118" t="s">
        <v>948</v>
      </c>
      <c r="O9" s="9" t="str" cm="1">
        <f t="array" aca="1" ref="O9" ca="1">CSVWrite(INDIRECT(E9),G9,F9,H9,I9,J9,K9,L9,M9,N9)</f>
        <v>#CSVWrite: FalseString cannot take the value 'true'!</v>
      </c>
      <c r="P9" s="121" t="s">
        <v>954</v>
      </c>
      <c r="Q9" s="9" t="b">
        <f ca="1"/>
        <v>1</v>
      </c>
    </row>
    <row r="10" spans="2:17" x14ac:dyDescent="0.45">
      <c r="E10" s="9" t="s">
        <v>628</v>
      </c>
      <c r="F10" s="9" t="b">
        <v>1</v>
      </c>
      <c r="G10" s="9"/>
      <c r="H10" s="9"/>
      <c r="I10" s="9"/>
      <c r="J10" s="9" t="s">
        <v>93</v>
      </c>
      <c r="K10" s="9"/>
      <c r="L10" s="9" t="s">
        <v>1010</v>
      </c>
      <c r="M10" s="118" t="s">
        <v>933</v>
      </c>
      <c r="N10" s="118" t="s">
        <v>933</v>
      </c>
      <c r="O10" s="9" t="str" cm="1">
        <f t="array" aca="1" ref="O10" ca="1">CSVWrite(INDIRECT(E10),G10,F10,H10,I10,J10,K10,L10,M10,N10)</f>
        <v>#CSVWrite: Got 'xxx' for both TrueString and FalseString, but these cannot be equal to one another!</v>
      </c>
      <c r="P10" s="121" t="s">
        <v>955</v>
      </c>
      <c r="Q10" s="9" t="b">
        <f ca="1"/>
        <v>1</v>
      </c>
    </row>
    <row r="11" spans="2:17" x14ac:dyDescent="0.45">
      <c r="B11" s="113" t="s">
        <v>1013</v>
      </c>
      <c r="E11" s="9" t="s">
        <v>628</v>
      </c>
      <c r="F11" s="9" t="b">
        <v>1</v>
      </c>
      <c r="G11" s="9"/>
      <c r="H11" s="9"/>
      <c r="I11" s="9"/>
      <c r="J11" s="9" t="s">
        <v>93</v>
      </c>
      <c r="K11" s="9"/>
      <c r="L11" s="9" t="s">
        <v>1010</v>
      </c>
      <c r="M11" s="9" t="s">
        <v>16</v>
      </c>
      <c r="N11" s="9" t="s">
        <v>922</v>
      </c>
      <c r="O11" s="9" t="str" cm="1">
        <f t="array" aca="1" ref="O11" ca="1">CSVWrite(INDIRECT(E11),G11,F11,H11,I11,J11,K11,L11,M11,N11)</f>
        <v xml:space="preserve">"a","b"
1,x
3,y
</v>
      </c>
      <c r="P11" s="121" t="s">
        <v>956</v>
      </c>
      <c r="Q11" s="9" t="b">
        <f ca="1"/>
        <v>1</v>
      </c>
    </row>
    <row r="12" spans="2:17" x14ac:dyDescent="0.45">
      <c r="B12" s="9" t="s">
        <v>1014</v>
      </c>
      <c r="C12" s="9" t="s">
        <v>1015</v>
      </c>
      <c r="E12" s="9" t="s">
        <v>628</v>
      </c>
      <c r="F12" s="9" t="b">
        <v>1</v>
      </c>
      <c r="G12" s="9"/>
      <c r="H12" s="9"/>
      <c r="I12" s="9"/>
      <c r="J12" s="9" t="s">
        <v>93</v>
      </c>
      <c r="K12" s="9"/>
      <c r="L12" s="9" t="s">
        <v>1010</v>
      </c>
      <c r="M12" s="122" t="s">
        <v>924</v>
      </c>
      <c r="N12" s="9" t="s">
        <v>922</v>
      </c>
      <c r="O12" s="9" t="str" cm="1">
        <f t="array" aca="1" ref="O12" ca="1">CSVWrite(INDIRECT(E12),G12,F12,H12,I12,J12,K12,L12,M12,N12)</f>
        <v xml:space="preserve">"a","b"
1,"sdfsdf"
3,y
</v>
      </c>
      <c r="P12" s="121" t="s">
        <v>957</v>
      </c>
      <c r="Q12" s="9" t="b">
        <f ca="1"/>
        <v>1</v>
      </c>
    </row>
    <row r="13" spans="2:17" x14ac:dyDescent="0.45">
      <c r="B13" s="9" t="s">
        <v>1016</v>
      </c>
      <c r="C13" s="9" t="s">
        <v>1017</v>
      </c>
      <c r="E13" s="9" t="s">
        <v>628</v>
      </c>
      <c r="F13" s="9" t="b">
        <v>1</v>
      </c>
      <c r="G13" s="9"/>
      <c r="H13" s="9"/>
      <c r="I13" s="9"/>
      <c r="J13" s="9" t="s">
        <v>93</v>
      </c>
      <c r="K13" s="9"/>
      <c r="L13" s="9" t="s">
        <v>1010</v>
      </c>
      <c r="M13" s="9" t="s">
        <v>932</v>
      </c>
      <c r="N13" s="9" t="s">
        <v>922</v>
      </c>
      <c r="O13" s="9" t="str" cm="1">
        <f t="array" aca="1" ref="O13" ca="1">CSVWrite(INDIRECT(E13),G13,F13,H13,I13,J13,K13,L13,M13,N13)</f>
        <v xml:space="preserve">"a","b"
1,2 xxx 2002
3,y
</v>
      </c>
      <c r="P13" s="121" t="s">
        <v>958</v>
      </c>
      <c r="Q13" s="9" t="b">
        <f ca="1"/>
        <v>1</v>
      </c>
    </row>
    <row r="14" spans="2:17" x14ac:dyDescent="0.45">
      <c r="E14" s="9" t="s">
        <v>628</v>
      </c>
      <c r="F14" s="9" t="b">
        <v>1</v>
      </c>
      <c r="G14" s="9"/>
      <c r="H14" s="9"/>
      <c r="I14" s="9"/>
      <c r="J14" s="9" t="s">
        <v>93</v>
      </c>
      <c r="K14" s="9"/>
      <c r="L14" s="9" t="s">
        <v>1010</v>
      </c>
      <c r="M14" s="66" t="s">
        <v>925</v>
      </c>
      <c r="N14" s="9" t="s">
        <v>922</v>
      </c>
      <c r="O14" s="9" t="str" cm="1">
        <f t="array" aca="1" ref="O14" ca="1">CSVWrite(INDIRECT(E14),G14,F14,H14,I14,J14,K14,L14,M14,N14)</f>
        <v>#CSVWrite: When TrueString contains any double quote characters they must be at the start, the end and nowhere else!</v>
      </c>
      <c r="P14" s="121" t="s">
        <v>981</v>
      </c>
      <c r="Q14" s="9" t="b">
        <f ca="1"/>
        <v>1</v>
      </c>
    </row>
    <row r="15" spans="2:17" x14ac:dyDescent="0.45">
      <c r="B15" s="17" t="s">
        <v>1021</v>
      </c>
      <c r="E15" s="9" t="s">
        <v>628</v>
      </c>
      <c r="F15" s="9" t="b">
        <v>1</v>
      </c>
      <c r="G15" s="9"/>
      <c r="H15" s="9"/>
      <c r="I15" s="9"/>
      <c r="J15" s="9" t="s">
        <v>93</v>
      </c>
      <c r="K15" s="9"/>
      <c r="L15" s="9" t="s">
        <v>1010</v>
      </c>
      <c r="M15" s="9" t="s">
        <v>926</v>
      </c>
      <c r="N15" s="9" t="s">
        <v>922</v>
      </c>
      <c r="O15" s="9" t="str" cm="1">
        <f t="array" aca="1" ref="O15" ca="1">CSVWrite(INDIRECT(E15),G15,F15,H15,I15,J15,K15,L15,M15,N15)</f>
        <v>#CSVWrite: When TrueString contains any double quote characters they must be at the start, the end and nowhere else!</v>
      </c>
      <c r="P15" s="121" t="s">
        <v>981</v>
      </c>
      <c r="Q15" s="9" t="b">
        <f ca="1"/>
        <v>1</v>
      </c>
    </row>
    <row r="16" spans="2:17" x14ac:dyDescent="0.45">
      <c r="B16" s="9" t="b">
        <v>1</v>
      </c>
      <c r="C16" s="9" t="s">
        <v>994</v>
      </c>
      <c r="E16" s="9" t="s">
        <v>628</v>
      </c>
      <c r="F16" s="9" t="b">
        <v>1</v>
      </c>
      <c r="G16" s="9"/>
      <c r="H16" s="9"/>
      <c r="I16" s="9"/>
      <c r="J16" s="9" t="s">
        <v>93</v>
      </c>
      <c r="K16" s="9"/>
      <c r="L16" s="9" t="s">
        <v>1010</v>
      </c>
      <c r="M16" s="123" t="s">
        <v>927</v>
      </c>
      <c r="N16" s="9" t="s">
        <v>922</v>
      </c>
      <c r="O16" s="9" t="str" cm="1">
        <f t="array" aca="1" ref="O16" ca="1">CSVWrite(INDIRECT(E16),G16,F16,H16,I16,J16,K16,L16,M16,N16)</f>
        <v>#CSVWrite: When TrueString contains any double quote characters they must be at the start, the end and nowhere else!</v>
      </c>
      <c r="P16" s="121" t="s">
        <v>981</v>
      </c>
      <c r="Q16" s="9" t="b">
        <f ca="1"/>
        <v>1</v>
      </c>
    </row>
    <row r="17" spans="2:17" x14ac:dyDescent="0.45">
      <c r="B17" s="9" t="b">
        <v>0</v>
      </c>
      <c r="C17" s="66" t="s">
        <v>1022</v>
      </c>
      <c r="E17" s="9" t="s">
        <v>628</v>
      </c>
      <c r="F17" s="9" t="b">
        <v>1</v>
      </c>
      <c r="G17" s="9"/>
      <c r="H17" s="9"/>
      <c r="I17" s="9"/>
      <c r="J17" s="9" t="s">
        <v>93</v>
      </c>
      <c r="K17" s="9"/>
      <c r="L17" s="9" t="s">
        <v>1010</v>
      </c>
      <c r="M17" s="66" t="s">
        <v>203</v>
      </c>
      <c r="N17" s="9" t="s">
        <v>922</v>
      </c>
      <c r="O17" s="9" t="str" cm="1">
        <f t="array" aca="1" ref="O17" ca="1">CSVWrite(INDIRECT(E17),G17,F17,H17,I17,J17,K17,L17,M17,N17)</f>
        <v>#CSVWrite: Got '1' as TrueString but that's not valid because it represents a number!</v>
      </c>
      <c r="P17" s="121" t="s">
        <v>959</v>
      </c>
      <c r="Q17" s="9" t="b">
        <f ca="1"/>
        <v>1</v>
      </c>
    </row>
    <row r="18" spans="2:17" x14ac:dyDescent="0.45">
      <c r="B18" s="9">
        <v>1</v>
      </c>
      <c r="C18" s="9">
        <f ca="1">PI()</f>
        <v>3.1415926535897931</v>
      </c>
      <c r="E18" s="9" t="s">
        <v>628</v>
      </c>
      <c r="F18" s="9" t="b">
        <v>1</v>
      </c>
      <c r="G18" s="9"/>
      <c r="H18" s="9"/>
      <c r="I18" s="9"/>
      <c r="J18" s="9" t="s">
        <v>93</v>
      </c>
      <c r="K18" s="9"/>
      <c r="L18" s="9" t="s">
        <v>1010</v>
      </c>
      <c r="M18" s="66" t="s">
        <v>928</v>
      </c>
      <c r="N18" s="9" t="s">
        <v>922</v>
      </c>
      <c r="O18" s="9" t="str" cm="1">
        <f t="array" aca="1" ref="O18" ca="1">CSVWrite(INDIRECT(E18),G18,F18,H18,I18,J18,K18,L18,M18,N18)</f>
        <v>#CSVWrite: Got '1e6' as TrueString but that's not valid because it represents a number!</v>
      </c>
      <c r="P18" s="121" t="s">
        <v>960</v>
      </c>
      <c r="Q18" s="9" t="b">
        <f ca="1"/>
        <v>1</v>
      </c>
    </row>
    <row r="19" spans="2:17" x14ac:dyDescent="0.45">
      <c r="B19" s="9" t="e">
        <f ca="1">1/0</f>
        <v>#DIV/0!</v>
      </c>
      <c r="C19" s="9" t="e">
        <f ca="1">NA()</f>
        <v>#N/A</v>
      </c>
      <c r="E19" s="9" t="s">
        <v>628</v>
      </c>
      <c r="F19" s="9" t="b">
        <v>1</v>
      </c>
      <c r="G19" s="9"/>
      <c r="H19" s="9"/>
      <c r="I19" s="9"/>
      <c r="J19" s="9" t="s">
        <v>93</v>
      </c>
      <c r="K19" s="9"/>
      <c r="L19" s="9" t="s">
        <v>1010</v>
      </c>
      <c r="M19" s="66" t="s">
        <v>929</v>
      </c>
      <c r="N19" s="9" t="s">
        <v>922</v>
      </c>
      <c r="O19" s="9" t="str" cm="1">
        <f t="array" aca="1" ref="O19" ca="1">CSVWrite(INDIRECT(E19),G19,F19,H19,I19,J19,K19,L19,M19,N19)</f>
        <v>#CSVWrite: Got '-1' as TrueString but that's not valid because it represents a number!</v>
      </c>
      <c r="P19" s="121" t="s">
        <v>961</v>
      </c>
      <c r="Q19" s="9" t="b">
        <f ca="1"/>
        <v>1</v>
      </c>
    </row>
    <row r="20" spans="2:17" x14ac:dyDescent="0.45">
      <c r="E20" s="9" t="s">
        <v>628</v>
      </c>
      <c r="F20" s="9" t="b">
        <v>1</v>
      </c>
      <c r="G20" s="9"/>
      <c r="H20" s="9"/>
      <c r="I20" s="9"/>
      <c r="J20" s="9" t="s">
        <v>93</v>
      </c>
      <c r="K20" s="9"/>
      <c r="L20" s="9" t="s">
        <v>1010</v>
      </c>
      <c r="M20" s="122" t="s">
        <v>923</v>
      </c>
      <c r="N20" s="9" t="s">
        <v>922</v>
      </c>
      <c r="O20" s="9" t="str" cm="1">
        <f t="array" aca="1" ref="O20" ca="1">CSVWrite(INDIRECT(E20),G20,F20,H20,I20,J20,K20,L20,M20,N20)</f>
        <v>#CSVWrite: Got '2/2/2' as TrueString but that's not valid because it represents a date!</v>
      </c>
      <c r="P20" s="121" t="s">
        <v>972</v>
      </c>
      <c r="Q20" s="9" t="b">
        <f ca="1"/>
        <v>1</v>
      </c>
    </row>
    <row r="21" spans="2:17" x14ac:dyDescent="0.45">
      <c r="E21" s="9" t="s">
        <v>628</v>
      </c>
      <c r="F21" s="9" t="b">
        <v>1</v>
      </c>
      <c r="G21" s="9"/>
      <c r="H21" s="9"/>
      <c r="I21" s="9"/>
      <c r="J21" s="9" t="s">
        <v>93</v>
      </c>
      <c r="K21" s="9"/>
      <c r="L21" s="9" t="s">
        <v>1010</v>
      </c>
      <c r="M21" s="37" t="s">
        <v>930</v>
      </c>
      <c r="N21" s="9" t="s">
        <v>922</v>
      </c>
      <c r="O21" s="9" t="str" cm="1">
        <f t="array" aca="1" ref="O21" ca="1">CSVWrite(INDIRECT(E21),G21,F21,H21,I21,J21,K21,L21,M21,N21)</f>
        <v>#CSVWrite: Got '2 2 2' as TrueString but that's not valid because it represents a date!</v>
      </c>
      <c r="P21" s="121" t="s">
        <v>973</v>
      </c>
      <c r="Q21" s="9" t="b">
        <f ca="1"/>
        <v>1</v>
      </c>
    </row>
    <row r="22" spans="2:17" x14ac:dyDescent="0.45">
      <c r="E22" s="9" t="s">
        <v>628</v>
      </c>
      <c r="F22" s="9" t="b">
        <v>1</v>
      </c>
      <c r="G22" s="9"/>
      <c r="H22" s="9"/>
      <c r="I22" s="9"/>
      <c r="J22" s="9" t="s">
        <v>93</v>
      </c>
      <c r="K22" s="9"/>
      <c r="L22" s="9" t="s">
        <v>1010</v>
      </c>
      <c r="M22" s="124" t="s">
        <v>931</v>
      </c>
      <c r="N22" s="9" t="s">
        <v>922</v>
      </c>
      <c r="O22" s="9" t="str" cm="1">
        <f t="array" aca="1" ref="O22" ca="1">CSVWrite(INDIRECT(E22),G22,F22,H22,I22,J22,K22,L22,M22,N22)</f>
        <v>#CSVWrite: Got '2 feb 2002' as TrueString but that's not valid because it represents a date!</v>
      </c>
      <c r="P22" s="121" t="s">
        <v>974</v>
      </c>
      <c r="Q22" s="9" t="b">
        <f ca="1"/>
        <v>1</v>
      </c>
    </row>
    <row r="23" spans="2:17" x14ac:dyDescent="0.45">
      <c r="E23" s="9" t="s">
        <v>628</v>
      </c>
      <c r="F23" s="9" t="b">
        <v>1</v>
      </c>
      <c r="G23" s="9"/>
      <c r="H23" s="9"/>
      <c r="I23" s="9"/>
      <c r="J23" s="9" t="s">
        <v>93</v>
      </c>
      <c r="K23" s="9"/>
      <c r="L23" s="9" t="s">
        <v>1010</v>
      </c>
      <c r="M23" s="9" t="s">
        <v>943</v>
      </c>
      <c r="N23" s="9" t="s">
        <v>922</v>
      </c>
      <c r="O23" s="9" t="str" cm="1">
        <f t="array" aca="1" ref="O23" ca="1">CSVWrite(INDIRECT(E23),G23,F23,H23,I23,J23,K23,L23,M23,N23)</f>
        <v>#CSVWrite: TrueString contains a line feed character (ascii 10), which is not permitted!</v>
      </c>
      <c r="P23" s="121" t="s">
        <v>962</v>
      </c>
      <c r="Q23" s="9" t="b">
        <f ca="1"/>
        <v>1</v>
      </c>
    </row>
    <row r="24" spans="2:17" x14ac:dyDescent="0.45">
      <c r="E24" s="9" t="s">
        <v>628</v>
      </c>
      <c r="F24" s="9" t="b">
        <v>1</v>
      </c>
      <c r="G24" s="9"/>
      <c r="H24" s="9"/>
      <c r="I24" s="9"/>
      <c r="J24" s="9" t="s">
        <v>93</v>
      </c>
      <c r="K24" s="9"/>
      <c r="L24" s="9" t="s">
        <v>1010</v>
      </c>
      <c r="M24" s="9" t="s">
        <v>944</v>
      </c>
      <c r="N24" s="9" t="s">
        <v>922</v>
      </c>
      <c r="O24" s="9" t="str" cm="1">
        <f t="array" aca="1" ref="O24" ca="1">CSVWrite(INDIRECT(E24),G24,F24,H24,I24,J24,K24,L24,M24,N24)</f>
        <v>#CSVWrite: TrueString contains a carriage return character (ascii 13), which is not permitted!</v>
      </c>
      <c r="P24" s="121" t="s">
        <v>963</v>
      </c>
      <c r="Q24" s="9" t="b">
        <f ca="1"/>
        <v>1</v>
      </c>
    </row>
    <row r="25" spans="2:17" x14ac:dyDescent="0.45">
      <c r="E25" s="9" t="s">
        <v>628</v>
      </c>
      <c r="F25" s="9" t="b">
        <v>1</v>
      </c>
      <c r="G25" s="9"/>
      <c r="H25" s="9"/>
      <c r="I25" s="9"/>
      <c r="J25" s="9" t="s">
        <v>93</v>
      </c>
      <c r="K25" s="9"/>
      <c r="L25" s="9" t="s">
        <v>1010</v>
      </c>
      <c r="M25" s="9" t="s">
        <v>933</v>
      </c>
      <c r="N25" s="9" t="s" cm="1">
        <v>925</v>
      </c>
      <c r="O25" s="9" t="str" cm="1">
        <f t="array" aca="1" ref="O25" ca="1">CSVWrite(INDIRECT(E25),G25,F25,H25,I25,J25,K25,L25,M25,N25)</f>
        <v>#CSVWrite: When FalseString contains any double quote characters they must be at the start, the end and nowhere else!</v>
      </c>
      <c r="P25" s="121" t="s">
        <v>982</v>
      </c>
      <c r="Q25" s="9" t="b">
        <f ca="1"/>
        <v>1</v>
      </c>
    </row>
    <row r="26" spans="2:17" x14ac:dyDescent="0.45">
      <c r="E26" s="9" t="s">
        <v>628</v>
      </c>
      <c r="F26" s="9" t="b">
        <v>1</v>
      </c>
      <c r="G26" s="9"/>
      <c r="H26" s="9"/>
      <c r="I26" s="9"/>
      <c r="J26" s="9" t="s">
        <v>93</v>
      </c>
      <c r="K26" s="9"/>
      <c r="L26" s="9" t="s">
        <v>1010</v>
      </c>
      <c r="M26" s="9" t="s">
        <v>933</v>
      </c>
      <c r="N26" s="9" t="s">
        <v>926</v>
      </c>
      <c r="O26" s="9" t="str" cm="1">
        <f t="array" aca="1" ref="O26" ca="1">CSVWrite(INDIRECT(E26),G26,F26,H26,I26,J26,K26,L26,M26,N26)</f>
        <v>#CSVWrite: When FalseString contains any double quote characters they must be at the start, the end and nowhere else!</v>
      </c>
      <c r="P26" s="121" t="s">
        <v>982</v>
      </c>
      <c r="Q26" s="9" t="b">
        <f ca="1"/>
        <v>1</v>
      </c>
    </row>
    <row r="27" spans="2:17" x14ac:dyDescent="0.45">
      <c r="E27" s="9" t="s">
        <v>628</v>
      </c>
      <c r="F27" s="9" t="b">
        <v>1</v>
      </c>
      <c r="G27" s="9"/>
      <c r="H27" s="9"/>
      <c r="I27" s="9"/>
      <c r="J27" s="9" t="s">
        <v>93</v>
      </c>
      <c r="K27" s="9"/>
      <c r="L27" s="9" t="s">
        <v>1010</v>
      </c>
      <c r="M27" s="9" t="s">
        <v>933</v>
      </c>
      <c r="N27" s="9" t="s">
        <v>927</v>
      </c>
      <c r="O27" s="9" t="str" cm="1">
        <f t="array" aca="1" ref="O27" ca="1">CSVWrite(INDIRECT(E27),G27,F27,H27,I27,J27,K27,L27,M27,N27)</f>
        <v>#CSVWrite: When FalseString contains any double quote characters they must be at the start, the end and nowhere else!</v>
      </c>
      <c r="P27" s="121" t="s">
        <v>982</v>
      </c>
      <c r="Q27" s="9" t="b">
        <f ca="1"/>
        <v>1</v>
      </c>
    </row>
    <row r="28" spans="2:17" x14ac:dyDescent="0.45">
      <c r="E28" s="9" t="s">
        <v>628</v>
      </c>
      <c r="F28" s="9" t="b">
        <v>1</v>
      </c>
      <c r="G28" s="9"/>
      <c r="H28" s="9"/>
      <c r="I28" s="9"/>
      <c r="J28" s="9" t="s">
        <v>93</v>
      </c>
      <c r="K28" s="9"/>
      <c r="L28" s="9" t="s">
        <v>1010</v>
      </c>
      <c r="M28" s="9" t="s">
        <v>933</v>
      </c>
      <c r="N28" s="9" t="s">
        <v>203</v>
      </c>
      <c r="O28" s="9" t="str" cm="1">
        <f t="array" aca="1" ref="O28" ca="1">CSVWrite(INDIRECT(E28),G28,F28,H28,I28,J28,K28,L28,M28,N28)</f>
        <v>#CSVWrite: Got '1' as FalseString but that's not valid because it represents a number!</v>
      </c>
      <c r="P28" s="121" t="s">
        <v>964</v>
      </c>
      <c r="Q28" s="9" t="b">
        <f ca="1"/>
        <v>1</v>
      </c>
    </row>
    <row r="29" spans="2:17" x14ac:dyDescent="0.45">
      <c r="E29" s="9" t="s">
        <v>628</v>
      </c>
      <c r="F29" s="9" t="b">
        <v>1</v>
      </c>
      <c r="G29" s="9"/>
      <c r="H29" s="9"/>
      <c r="I29" s="9"/>
      <c r="J29" s="9" t="s">
        <v>93</v>
      </c>
      <c r="K29" s="9"/>
      <c r="L29" s="9" t="s">
        <v>1010</v>
      </c>
      <c r="M29" s="9" t="s">
        <v>933</v>
      </c>
      <c r="N29" s="9" t="s">
        <v>928</v>
      </c>
      <c r="O29" s="9" t="str" cm="1">
        <f t="array" aca="1" ref="O29" ca="1">CSVWrite(INDIRECT(E29),G29,F29,H29,I29,J29,K29,L29,M29,N29)</f>
        <v>#CSVWrite: Got '1e6' as FalseString but that's not valid because it represents a number!</v>
      </c>
      <c r="P29" s="121" t="s">
        <v>965</v>
      </c>
      <c r="Q29" s="9" t="b">
        <f ca="1"/>
        <v>1</v>
      </c>
    </row>
    <row r="30" spans="2:17" x14ac:dyDescent="0.45">
      <c r="E30" s="9" t="s">
        <v>628</v>
      </c>
      <c r="F30" s="9" t="b">
        <v>1</v>
      </c>
      <c r="G30" s="9"/>
      <c r="H30" s="9"/>
      <c r="I30" s="9"/>
      <c r="J30" s="9" t="s">
        <v>93</v>
      </c>
      <c r="K30" s="9"/>
      <c r="L30" s="9" t="s">
        <v>1010</v>
      </c>
      <c r="M30" s="9" t="s">
        <v>933</v>
      </c>
      <c r="N30" s="9" t="s">
        <v>929</v>
      </c>
      <c r="O30" s="9" t="str" cm="1">
        <f t="array" aca="1" ref="O30" ca="1">CSVWrite(INDIRECT(E30),G30,F30,H30,I30,J30,K30,L30,M30,N30)</f>
        <v>#CSVWrite: Got '-1' as FalseString but that's not valid because it represents a number!</v>
      </c>
      <c r="P30" s="121" t="s">
        <v>966</v>
      </c>
      <c r="Q30" s="9" t="b">
        <f ca="1"/>
        <v>1</v>
      </c>
    </row>
    <row r="31" spans="2:17" x14ac:dyDescent="0.45">
      <c r="E31" s="9" t="s">
        <v>628</v>
      </c>
      <c r="F31" s="9" t="b">
        <v>1</v>
      </c>
      <c r="G31" s="9"/>
      <c r="H31" s="9"/>
      <c r="I31" s="9"/>
      <c r="J31" s="9" t="s">
        <v>93</v>
      </c>
      <c r="K31" s="9"/>
      <c r="L31" s="9" t="s">
        <v>1010</v>
      </c>
      <c r="M31" s="9" t="s">
        <v>933</v>
      </c>
      <c r="N31" s="9" t="s">
        <v>923</v>
      </c>
      <c r="O31" s="9" t="str" cm="1">
        <f t="array" aca="1" ref="O31" ca="1">CSVWrite(INDIRECT(E31),G31,F31,H31,I31,J31,K31,L31,M31,N31)</f>
        <v>#CSVWrite: Got '2/2/2' as FalseString but that's not valid because it represents a date!</v>
      </c>
      <c r="P31" s="121" t="s">
        <v>975</v>
      </c>
      <c r="Q31" s="9" t="b">
        <f ca="1"/>
        <v>1</v>
      </c>
    </row>
    <row r="32" spans="2:17" x14ac:dyDescent="0.45">
      <c r="E32" s="9" t="s">
        <v>628</v>
      </c>
      <c r="F32" s="9" t="b">
        <v>1</v>
      </c>
      <c r="G32" s="9"/>
      <c r="H32" s="9"/>
      <c r="I32" s="9"/>
      <c r="J32" s="9" t="s">
        <v>93</v>
      </c>
      <c r="K32" s="9"/>
      <c r="L32" s="9" t="s">
        <v>1010</v>
      </c>
      <c r="M32" s="9" t="s">
        <v>933</v>
      </c>
      <c r="N32" s="9" t="s">
        <v>930</v>
      </c>
      <c r="O32" s="9" t="str" cm="1">
        <f t="array" aca="1" ref="O32" ca="1">CSVWrite(INDIRECT(E32),G32,F32,H32,I32,J32,K32,L32,M32,N32)</f>
        <v>#CSVWrite: Got '2 2 2' as FalseString but that's not valid because it represents a date!</v>
      </c>
      <c r="P32" s="121" t="s">
        <v>976</v>
      </c>
      <c r="Q32" s="9" t="b">
        <f ca="1"/>
        <v>1</v>
      </c>
    </row>
    <row r="33" spans="5:17" x14ac:dyDescent="0.45">
      <c r="E33" s="9" t="s">
        <v>628</v>
      </c>
      <c r="F33" s="9" t="b">
        <v>1</v>
      </c>
      <c r="G33" s="9"/>
      <c r="H33" s="9"/>
      <c r="I33" s="9"/>
      <c r="J33" s="9" t="s">
        <v>93</v>
      </c>
      <c r="K33" s="9"/>
      <c r="L33" s="9" t="s">
        <v>1010</v>
      </c>
      <c r="M33" s="9" t="s">
        <v>933</v>
      </c>
      <c r="N33" s="9" t="s">
        <v>931</v>
      </c>
      <c r="O33" s="9" t="str" cm="1">
        <f t="array" aca="1" ref="O33" ca="1">CSVWrite(INDIRECT(E33),G33,F33,H33,I33,J33,K33,L33,M33,N33)</f>
        <v>#CSVWrite: Got '2 feb 2002' as FalseString but that's not valid because it represents a date!</v>
      </c>
      <c r="P33" s="121" t="s">
        <v>977</v>
      </c>
      <c r="Q33" s="9" t="b">
        <f ca="1"/>
        <v>1</v>
      </c>
    </row>
    <row r="34" spans="5:17" x14ac:dyDescent="0.45">
      <c r="E34" s="9" t="s">
        <v>628</v>
      </c>
      <c r="F34" s="9" t="b">
        <v>1</v>
      </c>
      <c r="G34" s="9"/>
      <c r="H34" s="9"/>
      <c r="I34" s="9"/>
      <c r="J34" s="9" t="s">
        <v>93</v>
      </c>
      <c r="K34" s="9"/>
      <c r="L34" s="9" t="s">
        <v>1010</v>
      </c>
      <c r="M34" s="9" t="s">
        <v>933</v>
      </c>
      <c r="N34" s="9" t="str">
        <f ca="1">CHAR(10)</f>
        <v xml:space="preserve">
</v>
      </c>
      <c r="O34" s="9" t="str" cm="1">
        <f t="array" aca="1" ref="O34" ca="1">CSVWrite(INDIRECT(E34),G34,F34,H34,I34,J34,K34,L34,M34,N34)</f>
        <v>#CSVWrite: FalseString contains a line feed character (ascii 10), which is not permitted!</v>
      </c>
      <c r="P34" s="121" t="s">
        <v>967</v>
      </c>
      <c r="Q34" s="9" t="b">
        <f ca="1"/>
        <v>1</v>
      </c>
    </row>
    <row r="35" spans="5:17" x14ac:dyDescent="0.45">
      <c r="E35" s="9" t="s">
        <v>628</v>
      </c>
      <c r="F35" s="9" t="b">
        <v>1</v>
      </c>
      <c r="G35" s="9"/>
      <c r="H35" s="9"/>
      <c r="I35" s="9"/>
      <c r="J35" s="9" t="s">
        <v>93</v>
      </c>
      <c r="K35" s="9"/>
      <c r="L35" s="9" t="s">
        <v>1010</v>
      </c>
      <c r="M35" s="9" t="s">
        <v>933</v>
      </c>
      <c r="N35" s="9" t="str">
        <f ca="1">CHAR(13)</f>
        <v>_x000D_</v>
      </c>
      <c r="O35" s="9" t="str" cm="1">
        <f t="array" aca="1" ref="O35" ca="1">CSVWrite(INDIRECT(E35),G35,F35,H35,I35,J35,K35,L35,M35,N35)</f>
        <v>#CSVWrite: FalseString contains a carriage return character (ascii 13), which is not permitted!</v>
      </c>
      <c r="P35" s="121" t="s">
        <v>968</v>
      </c>
      <c r="Q35" s="9" t="b">
        <f ca="1"/>
        <v>1</v>
      </c>
    </row>
    <row r="36" spans="5:17" x14ac:dyDescent="0.45">
      <c r="E36" s="9" t="s">
        <v>628</v>
      </c>
      <c r="F36" s="9" t="b">
        <v>1</v>
      </c>
      <c r="G36" s="9"/>
      <c r="H36" s="9"/>
      <c r="I36" s="9"/>
      <c r="J36" s="9" t="s">
        <v>93</v>
      </c>
      <c r="K36" s="9"/>
      <c r="L36" s="9" t="s">
        <v>1010</v>
      </c>
      <c r="M36" s="9" t="s">
        <v>933</v>
      </c>
      <c r="N36" s="9" t="s">
        <v>939</v>
      </c>
      <c r="O36" s="9" t="str" cm="1">
        <f t="array" aca="1" ref="O36" ca="1">CSVWrite(INDIRECT(E36),G36,F36,H36,I36,J36,K36,L36,M36,N36)</f>
        <v>#CSVWrite: Got '31 12 2002' as FalseString but that's not valid because it represents a date!</v>
      </c>
      <c r="P36" s="121" t="s">
        <v>978</v>
      </c>
      <c r="Q36" s="9" t="b">
        <f ca="1"/>
        <v>1</v>
      </c>
    </row>
    <row r="37" spans="5:17" x14ac:dyDescent="0.45">
      <c r="E37" s="9" t="s">
        <v>628</v>
      </c>
      <c r="F37" s="9" t="b">
        <v>1</v>
      </c>
      <c r="G37" s="9"/>
      <c r="H37" s="9"/>
      <c r="I37" s="9"/>
      <c r="J37" s="9" t="s">
        <v>93</v>
      </c>
      <c r="K37" s="9"/>
      <c r="L37" s="9" t="s">
        <v>1010</v>
      </c>
      <c r="M37" s="9" t="s">
        <v>933</v>
      </c>
      <c r="N37" s="9" t="s">
        <v>940</v>
      </c>
      <c r="O37" s="9" t="str" cm="1">
        <f t="array" aca="1" ref="O37" ca="1">CSVWrite(INDIRECT(E37),G37,F37,H37,I37,J37,K37,L37,M37,N37)</f>
        <v>#CSVWrite: Got '12 31 2002' as FalseString but that's not valid because it represents a date!</v>
      </c>
      <c r="P37" s="121" t="s">
        <v>979</v>
      </c>
      <c r="Q37" s="9" t="b">
        <f ca="1"/>
        <v>1</v>
      </c>
    </row>
    <row r="38" spans="5:17" x14ac:dyDescent="0.45">
      <c r="E38" s="9" t="s">
        <v>628</v>
      </c>
      <c r="F38" s="9" t="b">
        <v>1</v>
      </c>
      <c r="G38" s="9"/>
      <c r="H38" s="9"/>
      <c r="I38" s="9"/>
      <c r="J38" s="9" t="s">
        <v>93</v>
      </c>
      <c r="K38" s="9"/>
      <c r="L38" s="9" t="s">
        <v>1010</v>
      </c>
      <c r="M38" s="9" t="s">
        <v>933</v>
      </c>
      <c r="N38" s="9" t="s">
        <v>941</v>
      </c>
      <c r="O38" s="9" t="str" cm="1">
        <f t="array" aca="1" ref="O38" ca="1">CSVWrite(INDIRECT(E38),G38,F38,H38,I38,J38,K38,L38,M38,N38)</f>
        <v>#CSVWrite: Got '2002 12 31' as FalseString but that's not valid because it represents a date!</v>
      </c>
      <c r="P38" s="121" t="s">
        <v>980</v>
      </c>
      <c r="Q38" s="9" t="b">
        <f ca="1"/>
        <v>1</v>
      </c>
    </row>
    <row r="39" spans="5:17" x14ac:dyDescent="0.45">
      <c r="E39" s="9" t="s">
        <v>628</v>
      </c>
      <c r="F39" s="9" t="b">
        <v>1</v>
      </c>
      <c r="G39" s="9"/>
      <c r="H39" s="9"/>
      <c r="I39" s="9"/>
      <c r="J39" s="9" t="s">
        <v>93</v>
      </c>
      <c r="K39" s="9"/>
      <c r="L39" s="9" t="s">
        <v>1010</v>
      </c>
      <c r="M39" s="9" t="s">
        <v>933</v>
      </c>
      <c r="N39" s="9" t="s">
        <v>942</v>
      </c>
      <c r="O39" s="9" t="str" cm="1">
        <f t="array" aca="1" ref="O39" ca="1">CSVWrite(INDIRECT(E39),G39,F39,H39,I39,J39,K39,L39,M39,N39)</f>
        <v xml:space="preserve">"a","b"
1,xxx
3,2002 31 12
</v>
      </c>
      <c r="P39" s="121" t="s">
        <v>969</v>
      </c>
      <c r="Q39" s="9" t="b">
        <f ca="1"/>
        <v>1</v>
      </c>
    </row>
    <row r="40" spans="5:17" x14ac:dyDescent="0.45">
      <c r="E40" s="9" t="s">
        <v>628</v>
      </c>
      <c r="F40" s="9" t="b">
        <v>1</v>
      </c>
      <c r="G40" s="66" t="s">
        <v>1012</v>
      </c>
      <c r="H40" s="9"/>
      <c r="I40" s="9"/>
      <c r="J40" s="9" t="s">
        <v>93</v>
      </c>
      <c r="K40" s="9" t="s">
        <v>1011</v>
      </c>
      <c r="L40" s="9" t="s">
        <v>1010</v>
      </c>
      <c r="M40" s="9" t="s">
        <v>241</v>
      </c>
      <c r="N40" s="9" t="s">
        <v>997</v>
      </c>
      <c r="O40" s="9" t="str" cm="1">
        <f t="array" aca="1" ref="O40" ca="1">CSVWrite(INDIRECT(E40),G40,F40,H40,I40,J40,K40,L40,M40,N40)</f>
        <v>#CSVWrite: Encoding must be "ANSI" (the default) or "UTF-8" or "UTF-16"!</v>
      </c>
      <c r="P40" s="121" t="s">
        <v>998</v>
      </c>
      <c r="Q40" s="9" t="b">
        <f ca="1"/>
        <v>1</v>
      </c>
    </row>
    <row r="41" spans="5:17" x14ac:dyDescent="0.45">
      <c r="E41" s="9" t="s">
        <v>1013</v>
      </c>
      <c r="F41" s="9" t="b">
        <v>0</v>
      </c>
      <c r="G41" s="9"/>
      <c r="H41" s="9"/>
      <c r="I41" s="9"/>
      <c r="J41" s="9" t="s">
        <v>93</v>
      </c>
      <c r="K41" s="9"/>
      <c r="L41" s="9" t="s">
        <v>1010</v>
      </c>
      <c r="M41" s="9" t="s">
        <v>241</v>
      </c>
      <c r="N41" s="9" t="s">
        <v>997</v>
      </c>
      <c r="O41" s="9" t="str" cm="1">
        <f t="array" aca="1" ref="O41" ca="1">CSVWrite(INDIRECT(E41),G41,F41,H41,I41,J41,K41,L41,M41,N41)</f>
        <v xml:space="preserve">"1,1","1,2"
"2,1","2,2"
</v>
      </c>
      <c r="P41" s="121" t="s">
        <v>1019</v>
      </c>
      <c r="Q41" s="9" t="b">
        <f ca="1"/>
        <v>1</v>
      </c>
    </row>
    <row r="42" spans="5:17" x14ac:dyDescent="0.45">
      <c r="E42" s="9" t="s">
        <v>1013</v>
      </c>
      <c r="F42" s="9" t="b">
        <v>0</v>
      </c>
      <c r="G42" s="9"/>
      <c r="H42" s="9"/>
      <c r="I42" s="9"/>
      <c r="J42" s="9" t="s">
        <v>1018</v>
      </c>
      <c r="K42" s="9"/>
      <c r="L42" s="9" t="s">
        <v>1010</v>
      </c>
      <c r="M42" s="9" t="s">
        <v>241</v>
      </c>
      <c r="N42" s="9" t="s">
        <v>997</v>
      </c>
      <c r="O42" s="9" t="str" cm="1">
        <f t="array" aca="1" ref="O42" ca="1">CSVWrite(INDIRECT(E42),G42,F42,H42,I42,J42,K42,L42,M42,N42)</f>
        <v xml:space="preserve">1,1;1,2
2,1;2,2
</v>
      </c>
      <c r="P42" s="121" t="s">
        <v>1020</v>
      </c>
      <c r="Q42" s="9" t="b">
        <f ca="1"/>
        <v>1</v>
      </c>
    </row>
    <row r="43" spans="5:17" x14ac:dyDescent="0.45">
      <c r="E43" s="9" t="s">
        <v>1013</v>
      </c>
      <c r="F43" s="9" t="b">
        <v>1</v>
      </c>
      <c r="G43" s="9"/>
      <c r="H43" s="9"/>
      <c r="I43" s="9"/>
      <c r="J43" s="9" t="s">
        <v>1018</v>
      </c>
      <c r="K43" s="9"/>
      <c r="L43" s="9" t="s">
        <v>1010</v>
      </c>
      <c r="M43" s="9" t="s">
        <v>241</v>
      </c>
      <c r="N43" s="9" t="s">
        <v>997</v>
      </c>
      <c r="O43" s="9" t="str" cm="1">
        <f t="array" aca="1" ref="O43" ca="1">CSVWrite(INDIRECT(E43),G43,F43,H43,I43,J43,K43,L43,M43,N43)</f>
        <v xml:space="preserve">"1,1";"1,2"
"2,1";"2,2"
</v>
      </c>
      <c r="P43" s="121" t="s">
        <v>1025</v>
      </c>
      <c r="Q43" s="9" t="b">
        <f ca="1"/>
        <v>1</v>
      </c>
    </row>
    <row r="44" spans="5:17" x14ac:dyDescent="0.45">
      <c r="E44" s="66" t="s">
        <v>1021</v>
      </c>
      <c r="F44" s="9" t="b">
        <v>0</v>
      </c>
      <c r="G44" s="9"/>
      <c r="H44" s="9"/>
      <c r="I44" s="9"/>
      <c r="J44" s="9" t="s">
        <v>93</v>
      </c>
      <c r="K44" s="9"/>
      <c r="L44" s="9" t="s">
        <v>1010</v>
      </c>
      <c r="M44" s="118" t="s">
        <v>948</v>
      </c>
      <c r="N44" s="118" t="s">
        <v>947</v>
      </c>
      <c r="O44" s="9" t="str" cm="1">
        <f t="array" aca="1" ref="O44" ca="1">CSVWrite(INDIRECT(E44),G44,F44,H44,I44,J44,K44,L44,M44,N44)</f>
        <v xml:space="preserve">true,Foo
false,"Ba,r"
1,3.14159265358979
#DIV/0!,#N/A
</v>
      </c>
      <c r="P44" s="121" t="s">
        <v>1023</v>
      </c>
      <c r="Q44" s="9" t="b">
        <f ca="1"/>
        <v>1</v>
      </c>
    </row>
    <row r="45" spans="5:17" x14ac:dyDescent="0.45">
      <c r="E45" s="66" t="s">
        <v>1021</v>
      </c>
      <c r="F45" s="9" t="b">
        <v>1</v>
      </c>
      <c r="G45" s="9"/>
      <c r="H45" s="9"/>
      <c r="I45" s="9"/>
      <c r="J45" s="9" t="s">
        <v>93</v>
      </c>
      <c r="K45" s="9"/>
      <c r="L45" s="9" t="s">
        <v>1010</v>
      </c>
      <c r="M45" s="118" t="s">
        <v>948</v>
      </c>
      <c r="N45" s="118" t="s">
        <v>947</v>
      </c>
      <c r="O45" s="9" t="str" cm="1">
        <f t="array" aca="1" ref="O45" ca="1">CSVWrite(INDIRECT(E45),G45,F45,H45,I45,J45,K45,L45,M45,N45)</f>
        <v xml:space="preserve">true,"Foo"
false,"Ba,r"
1,3.14159265358979
#DIV/0!,#N/A
</v>
      </c>
      <c r="P45" s="121" t="s">
        <v>1024</v>
      </c>
      <c r="Q45" s="9" t="b">
        <f ca="1"/>
        <v>1</v>
      </c>
    </row>
    <row r="46" spans="5:17" x14ac:dyDescent="0.45">
      <c r="E46" s="66" t="s">
        <v>628</v>
      </c>
      <c r="F46" s="9" t="b">
        <v>1</v>
      </c>
      <c r="G46" s="9"/>
      <c r="H46" s="9"/>
      <c r="I46" s="9"/>
      <c r="J46" s="9" t="s">
        <v>100</v>
      </c>
      <c r="K46" s="9"/>
      <c r="L46" s="9"/>
      <c r="M46" s="118" t="s">
        <v>241</v>
      </c>
      <c r="N46" s="118" t="s">
        <v>997</v>
      </c>
      <c r="O46" s="9" t="str" cm="1">
        <f t="array" aca="1" ref="O46" ca="1">CSVWrite(INDIRECT(E46),G46,F46,H46,I46,J46,K46,L46,M46,N46)</f>
        <v xml:space="preserve">"a"::"b"
1::T
3::F
</v>
      </c>
      <c r="P46" s="121" t="s">
        <v>1049</v>
      </c>
      <c r="Q46" s="9" t="b">
        <f ca="1"/>
        <v>1</v>
      </c>
    </row>
    <row r="47" spans="5:17" x14ac:dyDescent="0.45">
      <c r="E47" s="9" t="s">
        <v>628</v>
      </c>
      <c r="F47" s="128" t="b">
        <v>1</v>
      </c>
      <c r="G47" s="9"/>
      <c r="H47" s="9"/>
      <c r="I47" s="9"/>
      <c r="J47" s="9"/>
      <c r="K47" s="9"/>
      <c r="L47" s="9"/>
      <c r="M47" s="128"/>
      <c r="N47" s="128"/>
      <c r="O47" s="9" t="str" cm="1">
        <f t="array" aca="1" ref="O47" ca="1">CSVWrite(INDIRECT(E47),G47,F47,H47,I47,J47,K47,L47,M47,N47)</f>
        <v>#CSVWrite: Delimiter must have at least one character!</v>
      </c>
      <c r="P47" s="121" t="s">
        <v>1050</v>
      </c>
      <c r="Q47" s="9" t="b">
        <f ca="1"/>
        <v>1</v>
      </c>
    </row>
    <row r="48" spans="5:17" x14ac:dyDescent="0.45">
      <c r="E48" s="9" t="s">
        <v>628</v>
      </c>
      <c r="F48" s="128" t="b">
        <v>1</v>
      </c>
      <c r="G48" s="9"/>
      <c r="H48" s="9"/>
      <c r="I48" s="9"/>
      <c r="J48" s="66" t="s">
        <v>989</v>
      </c>
      <c r="K48" s="9"/>
      <c r="L48" s="9"/>
      <c r="M48" s="128"/>
      <c r="N48" s="128"/>
      <c r="O48" s="9" t="str" cm="1">
        <f t="array" aca="1" ref="O48" ca="1">CSVWrite(INDIRECT(E48),G48,F48,H48,I48,J48,K48,L48,M48,N48)</f>
        <v>#CSVWrite: Delimiter cannot start with a double quote, line feed or carriage return!</v>
      </c>
      <c r="P48" s="121" t="s">
        <v>1051</v>
      </c>
      <c r="Q48" s="9" t="b">
        <f ca="1"/>
        <v>1</v>
      </c>
    </row>
    <row r="49" spans="5:17" x14ac:dyDescent="0.45">
      <c r="E49" s="9" t="s">
        <v>628</v>
      </c>
      <c r="F49" s="128" t="b">
        <v>1</v>
      </c>
      <c r="G49" s="9"/>
      <c r="H49" s="9"/>
      <c r="I49" s="9"/>
      <c r="J49" s="66" t="str">
        <f ca="1">CHAR(10)</f>
        <v xml:space="preserve">
</v>
      </c>
      <c r="K49" s="9"/>
      <c r="L49" s="9"/>
      <c r="M49" s="128"/>
      <c r="N49" s="128"/>
      <c r="O49" s="9" t="str" cm="1">
        <f t="array" aca="1" ref="O49" ca="1">CSVWrite(INDIRECT(E49),G49,F49,H49,I49,J49,K49,L49,M49,N49)</f>
        <v>#CSVWrite: Delimiter cannot start with a double quote, line feed or carriage return!</v>
      </c>
      <c r="P49" s="121" t="s">
        <v>1051</v>
      </c>
      <c r="Q49" s="9" t="b">
        <f ca="1"/>
        <v>1</v>
      </c>
    </row>
    <row r="50" spans="5:17" x14ac:dyDescent="0.45">
      <c r="E50" s="9" t="s">
        <v>628</v>
      </c>
      <c r="F50" s="128" t="b">
        <v>1</v>
      </c>
      <c r="G50" s="9"/>
      <c r="H50" s="9"/>
      <c r="I50" s="9"/>
      <c r="J50" s="66" t="str">
        <f ca="1">CHAR(13)</f>
        <v>_x000D_</v>
      </c>
      <c r="K50" s="9"/>
      <c r="L50" s="9"/>
      <c r="M50" s="128"/>
      <c r="N50" s="128"/>
      <c r="O50" s="9" t="str" cm="1">
        <f t="array" aca="1" ref="O50" ca="1">CSVWrite(INDIRECT(E50),G50,F50,H50,I50,J50,K50,L50,M50,N50)</f>
        <v>#CSVWrite: Delimiter cannot start with a double quote, line feed or carriage return!</v>
      </c>
      <c r="P50" s="121" t="s">
        <v>1051</v>
      </c>
      <c r="Q50" s="9" t="b">
        <f ca="1"/>
        <v>1</v>
      </c>
    </row>
    <row r="51" spans="5:17" x14ac:dyDescent="0.45">
      <c r="E51" s="9" t="s">
        <v>628</v>
      </c>
      <c r="F51" s="128" t="b">
        <v>1</v>
      </c>
      <c r="G51" s="9" t="s">
        <v>1048</v>
      </c>
      <c r="H51" s="9"/>
      <c r="I51" s="9"/>
      <c r="J51" s="9" t="s">
        <v>93</v>
      </c>
      <c r="K51" s="9"/>
      <c r="L51" s="9"/>
      <c r="M51" s="128" t="s">
        <v>241</v>
      </c>
      <c r="N51" s="128" t="s">
        <v>997</v>
      </c>
      <c r="O51" s="9" t="str" cm="1">
        <f t="array" aca="1" ref="O51" ca="1">CSVWrite(INDIRECT(E51),G51,F51,H51,I51,J51,K51,L51,M51,N51)</f>
        <v>#CSVWrite: Path not found!</v>
      </c>
      <c r="P51" s="121" t="s">
        <v>1052</v>
      </c>
      <c r="Q51" s="9" t="b">
        <f ca="1"/>
        <v>1</v>
      </c>
    </row>
    <row r="52" spans="5:17" x14ac:dyDescent="0.45">
      <c r="E52" s="9" t="s">
        <v>628</v>
      </c>
      <c r="F52" s="9" t="b">
        <v>1</v>
      </c>
      <c r="G52" s="9"/>
      <c r="H52" s="9"/>
      <c r="I52" s="9"/>
      <c r="J52" s="9" t="s">
        <v>93</v>
      </c>
      <c r="K52" s="9"/>
      <c r="L52" s="9" t="s">
        <v>994</v>
      </c>
      <c r="M52" s="9" t="s">
        <v>241</v>
      </c>
      <c r="N52" s="9" t="s">
        <v>997</v>
      </c>
      <c r="O52" s="9" t="str" cm="1">
        <f t="array" aca="1" ref="O52" ca="1">CSVWrite(INDIRECT(E52),G52,F52,H52,I52,J52,K52,L52,M52,N52)</f>
        <v>#CSVWrite: #OStoEOL: EOL must be one of "Windows", "Unix" or "Mac", or the associated end of line characters.!!</v>
      </c>
      <c r="P52" s="121" t="s">
        <v>1053</v>
      </c>
      <c r="Q52" s="9" t="b">
        <f ca="1"/>
        <v>1</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176"/>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4" spans="2:8" x14ac:dyDescent="0.45">
      <c r="H4" s="17" t="s">
        <v>264</v>
      </c>
    </row>
    <row r="5" spans="2:8" x14ac:dyDescent="0.45">
      <c r="B5" s="19" t="s">
        <v>47</v>
      </c>
      <c r="C5" s="20" t="s">
        <v>48</v>
      </c>
      <c r="D5" s="130" t="s">
        <v>49</v>
      </c>
      <c r="E5" s="21" t="s">
        <v>50</v>
      </c>
      <c r="F5" s="22" t="s">
        <v>51</v>
      </c>
      <c r="H5" s="14" t="s">
        <v>983</v>
      </c>
    </row>
    <row r="6" spans="2:8" x14ac:dyDescent="0.45">
      <c r="B6" s="129">
        <v>171</v>
      </c>
      <c r="C6" s="23">
        <v>44869</v>
      </c>
      <c r="D6" s="131">
        <v>0.72151620370277669</v>
      </c>
      <c r="E6" s="24" t="s">
        <v>52</v>
      </c>
      <c r="F6" s="26" t="s">
        <v>1054</v>
      </c>
      <c r="H6" s="14" t="s">
        <v>984</v>
      </c>
    </row>
    <row r="7" spans="2:8" x14ac:dyDescent="0.45">
      <c r="B7" s="127">
        <v>170</v>
      </c>
      <c r="C7" s="23">
        <v>44868</v>
      </c>
      <c r="D7" s="131">
        <v>0.81207175926101627</v>
      </c>
      <c r="E7" s="24" t="s">
        <v>52</v>
      </c>
      <c r="F7" s="25" t="s">
        <v>1047</v>
      </c>
      <c r="H7" s="14" t="s">
        <v>1027</v>
      </c>
    </row>
    <row r="8" spans="2:8" x14ac:dyDescent="0.45">
      <c r="B8" s="127">
        <v>169</v>
      </c>
      <c r="C8" s="23">
        <v>44868</v>
      </c>
      <c r="D8" s="131">
        <v>0.79150462963298196</v>
      </c>
      <c r="E8" s="24" t="s">
        <v>52</v>
      </c>
      <c r="F8" s="25" t="s">
        <v>1046</v>
      </c>
      <c r="H8" t="s">
        <v>265</v>
      </c>
    </row>
    <row r="9" spans="2:8" x14ac:dyDescent="0.45">
      <c r="B9" s="127">
        <v>168</v>
      </c>
      <c r="C9" s="23">
        <v>44868</v>
      </c>
      <c r="D9" s="131">
        <v>0.76744212963239988</v>
      </c>
      <c r="E9" s="24" t="s">
        <v>52</v>
      </c>
      <c r="F9" s="25" t="s">
        <v>1045</v>
      </c>
      <c r="H9" t="s">
        <v>271</v>
      </c>
    </row>
    <row r="10" spans="2:8" x14ac:dyDescent="0.45">
      <c r="B10" s="127">
        <v>167</v>
      </c>
      <c r="C10" s="23">
        <v>44868</v>
      </c>
      <c r="D10" s="131">
        <v>0.69697916666336823</v>
      </c>
      <c r="E10" s="24" t="s">
        <v>52</v>
      </c>
      <c r="F10" s="25" t="s">
        <v>1031</v>
      </c>
      <c r="H10" s="14" t="s">
        <v>269</v>
      </c>
    </row>
    <row r="11" spans="2:8" ht="28.5" x14ac:dyDescent="0.45">
      <c r="B11" s="127">
        <v>166</v>
      </c>
      <c r="C11" s="23">
        <v>44868</v>
      </c>
      <c r="D11" s="131">
        <v>0.60644675925868796</v>
      </c>
      <c r="E11" s="24" t="s">
        <v>52</v>
      </c>
      <c r="F11" s="26" t="s">
        <v>1030</v>
      </c>
      <c r="H11" t="s">
        <v>270</v>
      </c>
    </row>
    <row r="12" spans="2:8" ht="28.5" x14ac:dyDescent="0.45">
      <c r="B12" s="127">
        <v>165</v>
      </c>
      <c r="C12" s="23">
        <v>44868</v>
      </c>
      <c r="D12" s="131">
        <v>0.54459490740555339</v>
      </c>
      <c r="E12" s="24" t="s">
        <v>52</v>
      </c>
      <c r="F12" s="25" t="s">
        <v>1028</v>
      </c>
      <c r="H12" s="14" t="s">
        <v>266</v>
      </c>
    </row>
    <row r="13" spans="2:8" x14ac:dyDescent="0.45">
      <c r="B13" s="127">
        <v>164</v>
      </c>
      <c r="C13" s="23">
        <v>44868</v>
      </c>
      <c r="D13" s="131">
        <v>0.40291666666598758</v>
      </c>
      <c r="E13" s="24" t="s">
        <v>52</v>
      </c>
      <c r="F13" s="25" t="s">
        <v>58</v>
      </c>
      <c r="H13" s="14" t="s">
        <v>991</v>
      </c>
    </row>
    <row r="14" spans="2:8" x14ac:dyDescent="0.45">
      <c r="B14" s="127">
        <v>163</v>
      </c>
      <c r="C14" s="23">
        <v>44867</v>
      </c>
      <c r="D14" s="131">
        <v>0.80884259259619284</v>
      </c>
      <c r="E14" s="24" t="s">
        <v>52</v>
      </c>
      <c r="F14" s="25" t="s">
        <v>58</v>
      </c>
      <c r="H14" s="14" t="s">
        <v>582</v>
      </c>
    </row>
    <row r="15" spans="2:8" x14ac:dyDescent="0.45">
      <c r="B15" s="127">
        <v>162</v>
      </c>
      <c r="C15" s="23">
        <v>44867</v>
      </c>
      <c r="D15" s="131">
        <v>0.79520833333663177</v>
      </c>
      <c r="E15" s="24" t="s">
        <v>52</v>
      </c>
      <c r="F15" s="25" t="s">
        <v>1005</v>
      </c>
    </row>
    <row r="16" spans="2:8" ht="28.5" x14ac:dyDescent="0.45">
      <c r="B16" s="127">
        <v>161</v>
      </c>
      <c r="C16" s="23">
        <v>44866</v>
      </c>
      <c r="D16" s="131">
        <v>0.71202546296262881</v>
      </c>
      <c r="E16" s="24" t="s">
        <v>52</v>
      </c>
      <c r="F16" s="26" t="s">
        <v>1003</v>
      </c>
    </row>
    <row r="17" spans="2:8" x14ac:dyDescent="0.45">
      <c r="B17" s="127">
        <v>160</v>
      </c>
      <c r="C17" s="23">
        <v>44865</v>
      </c>
      <c r="D17" s="131">
        <v>0.69700231481692754</v>
      </c>
      <c r="E17" s="24" t="s">
        <v>52</v>
      </c>
      <c r="F17" s="25" t="s">
        <v>986</v>
      </c>
      <c r="H17" s="17" t="s">
        <v>621</v>
      </c>
    </row>
    <row r="18" spans="2:8" x14ac:dyDescent="0.45">
      <c r="B18" s="127">
        <v>159</v>
      </c>
      <c r="C18" s="23">
        <v>44862</v>
      </c>
      <c r="D18" s="131">
        <v>0.60244212963152677</v>
      </c>
      <c r="E18" s="24" t="s">
        <v>52</v>
      </c>
      <c r="F18" s="26" t="s">
        <v>985</v>
      </c>
      <c r="H18" s="18" t="s">
        <v>622</v>
      </c>
    </row>
    <row r="19" spans="2:8" ht="28.5" x14ac:dyDescent="0.45">
      <c r="B19" s="127">
        <v>158</v>
      </c>
      <c r="C19" s="23">
        <v>44859</v>
      </c>
      <c r="D19" s="131">
        <v>0.76282407407416031</v>
      </c>
      <c r="E19" s="24" t="s">
        <v>52</v>
      </c>
      <c r="F19" s="26" t="s">
        <v>949</v>
      </c>
    </row>
    <row r="20" spans="2:8" ht="28.5" x14ac:dyDescent="0.45">
      <c r="B20" s="127">
        <v>157</v>
      </c>
      <c r="C20" s="23">
        <v>44858</v>
      </c>
      <c r="D20" s="131">
        <v>0.40266203703504289</v>
      </c>
      <c r="E20" s="24" t="s">
        <v>52</v>
      </c>
      <c r="F20" s="26" t="s">
        <v>938</v>
      </c>
      <c r="H20" s="17" t="s">
        <v>654</v>
      </c>
    </row>
    <row r="21" spans="2:8" x14ac:dyDescent="0.45">
      <c r="B21" s="127">
        <v>156</v>
      </c>
      <c r="C21" s="23">
        <v>44858</v>
      </c>
      <c r="D21" s="131">
        <v>0.39067129629984265</v>
      </c>
      <c r="E21" s="24" t="s">
        <v>52</v>
      </c>
      <c r="F21" s="26" t="s">
        <v>935</v>
      </c>
      <c r="H21" s="18" t="s">
        <v>653</v>
      </c>
    </row>
    <row r="22" spans="2:8" x14ac:dyDescent="0.45">
      <c r="B22" s="127">
        <v>155</v>
      </c>
      <c r="C22" s="23">
        <v>44858</v>
      </c>
      <c r="D22" s="131">
        <v>0.37726851851766696</v>
      </c>
      <c r="E22" s="24" t="s">
        <v>52</v>
      </c>
      <c r="F22" s="25" t="s">
        <v>934</v>
      </c>
    </row>
    <row r="23" spans="2:8" x14ac:dyDescent="0.45">
      <c r="B23" s="127">
        <v>154</v>
      </c>
      <c r="C23" s="23">
        <v>44857</v>
      </c>
      <c r="D23" s="131">
        <v>0.68922453703999054</v>
      </c>
      <c r="E23" s="24" t="s">
        <v>52</v>
      </c>
      <c r="F23" s="26" t="s">
        <v>919</v>
      </c>
      <c r="H23" s="17" t="s">
        <v>647</v>
      </c>
    </row>
    <row r="24" spans="2:8" x14ac:dyDescent="0.45">
      <c r="B24" s="127">
        <v>153</v>
      </c>
      <c r="C24" s="23">
        <v>44857</v>
      </c>
      <c r="D24" s="131">
        <v>0.66163194444379769</v>
      </c>
      <c r="E24" s="24" t="s">
        <v>52</v>
      </c>
      <c r="F24" s="26" t="s">
        <v>918</v>
      </c>
      <c r="H24" s="18" t="s">
        <v>644</v>
      </c>
    </row>
    <row r="25" spans="2:8" x14ac:dyDescent="0.45">
      <c r="B25" s="127">
        <v>152</v>
      </c>
      <c r="C25" s="23">
        <v>44857</v>
      </c>
      <c r="D25" s="131">
        <v>0.5168634259243845</v>
      </c>
      <c r="E25" s="24" t="s">
        <v>52</v>
      </c>
      <c r="F25" s="26" t="s">
        <v>915</v>
      </c>
      <c r="H25" s="18" t="s">
        <v>645</v>
      </c>
    </row>
    <row r="26" spans="2:8" x14ac:dyDescent="0.45">
      <c r="B26" s="127">
        <v>151</v>
      </c>
      <c r="C26" s="23">
        <v>44856</v>
      </c>
      <c r="D26" s="131">
        <v>0.76158564814977581</v>
      </c>
      <c r="E26" s="24" t="s">
        <v>52</v>
      </c>
      <c r="F26" s="25" t="s">
        <v>913</v>
      </c>
      <c r="H26" s="18" t="s">
        <v>646</v>
      </c>
    </row>
    <row r="27" spans="2:8" x14ac:dyDescent="0.45">
      <c r="B27" s="127">
        <v>150</v>
      </c>
      <c r="C27" s="23">
        <v>44856</v>
      </c>
      <c r="D27" s="131">
        <v>0.7355787037013215</v>
      </c>
      <c r="E27" s="24" t="s">
        <v>52</v>
      </c>
      <c r="F27" s="25" t="s">
        <v>911</v>
      </c>
    </row>
    <row r="28" spans="2:8" x14ac:dyDescent="0.45">
      <c r="B28" s="127">
        <v>149</v>
      </c>
      <c r="C28" s="23">
        <v>44856</v>
      </c>
      <c r="D28" s="131">
        <v>0.42866898148349719</v>
      </c>
      <c r="E28" s="24" t="s">
        <v>52</v>
      </c>
      <c r="F28" s="25" t="s">
        <v>910</v>
      </c>
      <c r="H28" s="17" t="s">
        <v>245</v>
      </c>
    </row>
    <row r="29" spans="2:8" x14ac:dyDescent="0.45">
      <c r="B29" s="127">
        <v>148</v>
      </c>
      <c r="C29" s="23">
        <v>44855</v>
      </c>
      <c r="D29" s="131">
        <v>0.69561342592351139</v>
      </c>
      <c r="E29" s="24" t="s">
        <v>52</v>
      </c>
      <c r="F29" s="25" t="s">
        <v>909</v>
      </c>
      <c r="H29" t="s">
        <v>246</v>
      </c>
    </row>
    <row r="30" spans="2:8" x14ac:dyDescent="0.45">
      <c r="B30" s="127">
        <v>147</v>
      </c>
      <c r="C30" s="23">
        <v>44855</v>
      </c>
      <c r="D30" s="131">
        <v>0.69387731481401715</v>
      </c>
      <c r="E30" s="24" t="s">
        <v>52</v>
      </c>
      <c r="F30" s="25" t="s">
        <v>908</v>
      </c>
      <c r="H30" s="18" t="s">
        <v>247</v>
      </c>
    </row>
    <row r="31" spans="2:8" ht="28.5" x14ac:dyDescent="0.45">
      <c r="B31" s="127">
        <v>146</v>
      </c>
      <c r="C31" s="23">
        <v>44855</v>
      </c>
      <c r="D31" s="131">
        <v>0.67820601852145046</v>
      </c>
      <c r="E31" s="24" t="s">
        <v>52</v>
      </c>
      <c r="F31" s="26" t="s">
        <v>907</v>
      </c>
      <c r="H31" t="s">
        <v>248</v>
      </c>
    </row>
    <row r="32" spans="2:8" x14ac:dyDescent="0.45">
      <c r="B32" s="127">
        <v>145</v>
      </c>
      <c r="C32" s="23">
        <v>44501</v>
      </c>
      <c r="D32" s="131">
        <v>0.67939814814599231</v>
      </c>
      <c r="E32" s="24" t="s">
        <v>52</v>
      </c>
      <c r="F32" s="25" t="s">
        <v>903</v>
      </c>
      <c r="H32" s="18" t="s">
        <v>249</v>
      </c>
    </row>
    <row r="33" spans="2:8" x14ac:dyDescent="0.45">
      <c r="B33" s="127">
        <v>144</v>
      </c>
      <c r="C33" s="23">
        <v>44501</v>
      </c>
      <c r="D33" s="131">
        <v>0.67103009259153623</v>
      </c>
      <c r="E33" s="24" t="s">
        <v>52</v>
      </c>
      <c r="F33" s="26" t="s">
        <v>902</v>
      </c>
      <c r="H33" t="s">
        <v>213</v>
      </c>
    </row>
    <row r="34" spans="2:8" x14ac:dyDescent="0.45">
      <c r="B34" s="127">
        <v>143</v>
      </c>
      <c r="C34" s="23">
        <v>44483</v>
      </c>
      <c r="D34" s="131">
        <v>0.71473379629605915</v>
      </c>
      <c r="E34" s="24" t="s">
        <v>52</v>
      </c>
      <c r="F34" s="26" t="s">
        <v>886</v>
      </c>
      <c r="H34" s="18" t="s">
        <v>250</v>
      </c>
    </row>
    <row r="35" spans="2:8" ht="71.25" x14ac:dyDescent="0.45">
      <c r="B35" s="127">
        <v>142</v>
      </c>
      <c r="C35" s="23">
        <v>44483</v>
      </c>
      <c r="D35" s="131">
        <v>0.69203703703533392</v>
      </c>
      <c r="E35" s="24" t="s">
        <v>52</v>
      </c>
      <c r="F35" s="26" t="s">
        <v>885</v>
      </c>
      <c r="H35" s="42" t="s">
        <v>252</v>
      </c>
    </row>
    <row r="36" spans="2:8" x14ac:dyDescent="0.45">
      <c r="B36" s="127">
        <v>141</v>
      </c>
      <c r="C36" s="23">
        <v>44483</v>
      </c>
      <c r="D36" s="131">
        <v>0.40446759259066312</v>
      </c>
      <c r="E36" s="24" t="s">
        <v>52</v>
      </c>
      <c r="F36" s="26" t="s">
        <v>884</v>
      </c>
      <c r="H36" t="s">
        <v>651</v>
      </c>
    </row>
    <row r="37" spans="2:8" x14ac:dyDescent="0.45">
      <c r="B37" s="127">
        <v>140</v>
      </c>
      <c r="C37" s="23">
        <v>44483</v>
      </c>
      <c r="D37" s="131">
        <v>0.39372685184935108</v>
      </c>
      <c r="E37" s="24" t="s">
        <v>52</v>
      </c>
      <c r="F37" s="26" t="s">
        <v>883</v>
      </c>
      <c r="H37" s="18" t="s">
        <v>650</v>
      </c>
    </row>
    <row r="38" spans="2:8" x14ac:dyDescent="0.45">
      <c r="B38" s="127">
        <v>139</v>
      </c>
      <c r="C38" s="23">
        <v>44482</v>
      </c>
      <c r="D38" s="131">
        <v>0.72026620370161254</v>
      </c>
      <c r="E38" s="24" t="s">
        <v>52</v>
      </c>
      <c r="F38" s="25" t="s">
        <v>882</v>
      </c>
    </row>
    <row r="39" spans="2:8" x14ac:dyDescent="0.45">
      <c r="B39" s="127">
        <v>138</v>
      </c>
      <c r="C39" s="23">
        <v>44482</v>
      </c>
      <c r="D39" s="131">
        <v>0.71825231481489027</v>
      </c>
      <c r="E39" s="24" t="s">
        <v>52</v>
      </c>
      <c r="F39" s="25" t="s">
        <v>881</v>
      </c>
      <c r="H39" s="17" t="s">
        <v>649</v>
      </c>
    </row>
    <row r="40" spans="2:8" x14ac:dyDescent="0.45">
      <c r="B40" s="127">
        <v>137</v>
      </c>
      <c r="C40" s="23">
        <v>44481</v>
      </c>
      <c r="D40" s="131">
        <v>0.52592592592554865</v>
      </c>
      <c r="E40" s="24" t="s">
        <v>52</v>
      </c>
      <c r="F40" s="25" t="s">
        <v>880</v>
      </c>
      <c r="H40" s="18" t="s">
        <v>648</v>
      </c>
    </row>
    <row r="41" spans="2:8" x14ac:dyDescent="0.45">
      <c r="B41" s="127">
        <v>136</v>
      </c>
      <c r="C41" s="23">
        <v>44480</v>
      </c>
      <c r="D41" s="131">
        <v>0.79943287037167465</v>
      </c>
      <c r="E41" s="24" t="s">
        <v>52</v>
      </c>
      <c r="F41" s="25" t="s">
        <v>879</v>
      </c>
    </row>
    <row r="42" spans="2:8" x14ac:dyDescent="0.45">
      <c r="B42" s="127">
        <v>135</v>
      </c>
      <c r="C42" s="23">
        <v>44477</v>
      </c>
      <c r="D42" s="131">
        <v>0.81211805555358296</v>
      </c>
      <c r="E42" s="24" t="s">
        <v>52</v>
      </c>
      <c r="F42" s="25" t="s">
        <v>878</v>
      </c>
      <c r="H42" s="17" t="s">
        <v>780</v>
      </c>
    </row>
    <row r="43" spans="2:8" x14ac:dyDescent="0.45">
      <c r="B43" s="127">
        <v>134</v>
      </c>
      <c r="C43" s="23">
        <v>44477</v>
      </c>
      <c r="D43" s="131">
        <v>0.68396990740438923</v>
      </c>
      <c r="E43" s="24" t="s">
        <v>52</v>
      </c>
      <c r="F43" s="26" t="s">
        <v>860</v>
      </c>
      <c r="H43" s="18" t="s">
        <v>757</v>
      </c>
    </row>
    <row r="44" spans="2:8" x14ac:dyDescent="0.45">
      <c r="B44" s="127">
        <v>133</v>
      </c>
      <c r="C44" s="23">
        <v>44477</v>
      </c>
      <c r="D44" s="131">
        <v>0.48748842592613073</v>
      </c>
      <c r="E44" s="24" t="s">
        <v>52</v>
      </c>
      <c r="F44" s="25" t="s">
        <v>856</v>
      </c>
    </row>
    <row r="45" spans="2:8" x14ac:dyDescent="0.45">
      <c r="B45" s="127">
        <v>132</v>
      </c>
      <c r="C45" s="23">
        <v>44477</v>
      </c>
      <c r="D45" s="131">
        <v>0.45517361110978527</v>
      </c>
      <c r="E45" s="24" t="s">
        <v>52</v>
      </c>
      <c r="F45" s="25" t="s">
        <v>855</v>
      </c>
      <c r="H45" s="17" t="s">
        <v>339</v>
      </c>
    </row>
    <row r="46" spans="2:8" x14ac:dyDescent="0.45">
      <c r="B46" s="127">
        <v>131</v>
      </c>
      <c r="C46" s="23">
        <v>44476</v>
      </c>
      <c r="D46" s="131">
        <v>0.939976851848769</v>
      </c>
      <c r="E46" s="24" t="s">
        <v>52</v>
      </c>
      <c r="F46" s="25" t="s">
        <v>854</v>
      </c>
      <c r="H46" t="s">
        <v>340</v>
      </c>
    </row>
    <row r="47" spans="2:8" ht="28.5" x14ac:dyDescent="0.45">
      <c r="B47" s="127">
        <v>130</v>
      </c>
      <c r="C47" s="23">
        <v>44474</v>
      </c>
      <c r="D47" s="131">
        <v>0.68423611111211358</v>
      </c>
      <c r="E47" s="24" t="s">
        <v>52</v>
      </c>
      <c r="F47" s="26" t="s">
        <v>853</v>
      </c>
      <c r="H47" t="s">
        <v>341</v>
      </c>
    </row>
    <row r="48" spans="2:8" x14ac:dyDescent="0.45">
      <c r="B48" s="127">
        <v>129</v>
      </c>
      <c r="C48" s="23">
        <v>44473</v>
      </c>
      <c r="D48" s="131">
        <v>0.42137731481489027</v>
      </c>
      <c r="E48" s="24" t="s">
        <v>52</v>
      </c>
      <c r="F48" s="25" t="s">
        <v>850</v>
      </c>
    </row>
    <row r="49" spans="2:8" x14ac:dyDescent="0.45">
      <c r="B49" s="127">
        <v>128</v>
      </c>
      <c r="C49" s="23">
        <v>44470</v>
      </c>
      <c r="D49" s="131">
        <v>0.43607638889079681</v>
      </c>
      <c r="E49" s="24" t="s">
        <v>52</v>
      </c>
      <c r="F49" s="25" t="s">
        <v>775</v>
      </c>
      <c r="H49" t="s">
        <v>858</v>
      </c>
    </row>
    <row r="50" spans="2:8" x14ac:dyDescent="0.45">
      <c r="B50" s="127">
        <v>127</v>
      </c>
      <c r="C50" s="23">
        <v>44469</v>
      </c>
      <c r="D50" s="131">
        <v>0.6626157407372375</v>
      </c>
      <c r="E50" s="24" t="s">
        <v>52</v>
      </c>
      <c r="F50" s="26" t="s">
        <v>667</v>
      </c>
      <c r="H50" s="18" t="s">
        <v>859</v>
      </c>
    </row>
    <row r="51" spans="2:8" x14ac:dyDescent="0.45">
      <c r="B51" s="127">
        <v>126</v>
      </c>
      <c r="C51" s="23">
        <v>44469</v>
      </c>
      <c r="D51" s="131">
        <v>0.60223379629314877</v>
      </c>
      <c r="E51" s="24" t="s">
        <v>52</v>
      </c>
      <c r="F51" s="25" t="s">
        <v>656</v>
      </c>
      <c r="H51" t="s">
        <v>857</v>
      </c>
    </row>
    <row r="52" spans="2:8" x14ac:dyDescent="0.45">
      <c r="B52" s="127">
        <v>125</v>
      </c>
      <c r="C52" s="23">
        <v>44469</v>
      </c>
      <c r="D52" s="131">
        <v>0.57452546296553919</v>
      </c>
      <c r="E52" s="24" t="s">
        <v>52</v>
      </c>
      <c r="F52" s="25" t="s">
        <v>656</v>
      </c>
    </row>
    <row r="53" spans="2:8" x14ac:dyDescent="0.45">
      <c r="B53" s="127">
        <v>124</v>
      </c>
      <c r="C53" s="23">
        <v>44469</v>
      </c>
      <c r="D53" s="131">
        <v>0.35587962962745223</v>
      </c>
      <c r="E53" s="24" t="s">
        <v>52</v>
      </c>
      <c r="F53" s="26" t="s">
        <v>658</v>
      </c>
    </row>
    <row r="54" spans="2:8" x14ac:dyDescent="0.45">
      <c r="B54" s="127">
        <v>123</v>
      </c>
      <c r="C54" s="23">
        <v>44469</v>
      </c>
      <c r="D54" s="131">
        <v>0.35304398147854954</v>
      </c>
      <c r="E54" s="24" t="s">
        <v>52</v>
      </c>
      <c r="F54" s="25" t="s">
        <v>657</v>
      </c>
    </row>
    <row r="55" spans="2:8" x14ac:dyDescent="0.45">
      <c r="B55" s="127">
        <v>122</v>
      </c>
      <c r="C55" s="23">
        <v>44468</v>
      </c>
      <c r="D55" s="131">
        <v>0.81839120370568708</v>
      </c>
      <c r="E55" s="24" t="s">
        <v>52</v>
      </c>
      <c r="F55" s="25" t="s">
        <v>656</v>
      </c>
    </row>
    <row r="56" spans="2:8" x14ac:dyDescent="0.45">
      <c r="B56" s="127">
        <v>121</v>
      </c>
      <c r="C56" s="23">
        <v>44468</v>
      </c>
      <c r="D56" s="131">
        <v>0.76211805555794854</v>
      </c>
      <c r="E56" s="24" t="s">
        <v>52</v>
      </c>
      <c r="F56" s="25" t="s">
        <v>656</v>
      </c>
    </row>
    <row r="57" spans="2:8" x14ac:dyDescent="0.45">
      <c r="B57" s="127">
        <v>120</v>
      </c>
      <c r="C57" s="23">
        <v>44468</v>
      </c>
      <c r="D57" s="131">
        <v>0.70792824074305827</v>
      </c>
      <c r="E57" s="24" t="s">
        <v>52</v>
      </c>
      <c r="F57" s="25" t="s">
        <v>656</v>
      </c>
    </row>
    <row r="58" spans="2:8" x14ac:dyDescent="0.45">
      <c r="B58" s="127">
        <v>119</v>
      </c>
      <c r="C58" s="23">
        <v>44468</v>
      </c>
      <c r="D58" s="131">
        <v>0.52937499999825377</v>
      </c>
      <c r="E58" s="24" t="s">
        <v>52</v>
      </c>
      <c r="F58" s="25" t="s">
        <v>655</v>
      </c>
    </row>
    <row r="59" spans="2:8" x14ac:dyDescent="0.45">
      <c r="B59" s="127">
        <v>118</v>
      </c>
      <c r="C59" s="23">
        <v>44467</v>
      </c>
      <c r="D59" s="131">
        <v>0.83431712962919846</v>
      </c>
      <c r="E59" s="24" t="s">
        <v>52</v>
      </c>
      <c r="F59" s="25" t="s">
        <v>652</v>
      </c>
    </row>
    <row r="60" spans="2:8" x14ac:dyDescent="0.45">
      <c r="B60" s="127">
        <v>117</v>
      </c>
      <c r="C60" s="23">
        <v>44467</v>
      </c>
      <c r="D60" s="131">
        <v>0.70918981481372612</v>
      </c>
      <c r="E60" s="24" t="s">
        <v>52</v>
      </c>
      <c r="F60" s="26" t="s">
        <v>643</v>
      </c>
    </row>
    <row r="61" spans="2:8" x14ac:dyDescent="0.45">
      <c r="B61" s="127">
        <v>116</v>
      </c>
      <c r="C61" s="23">
        <v>44467</v>
      </c>
      <c r="D61" s="131">
        <v>0.47929398147971369</v>
      </c>
      <c r="E61" s="24" t="s">
        <v>52</v>
      </c>
      <c r="F61" s="25" t="s">
        <v>638</v>
      </c>
    </row>
    <row r="62" spans="2:8" x14ac:dyDescent="0.45">
      <c r="B62" s="127">
        <v>115</v>
      </c>
      <c r="C62" s="23">
        <v>44467</v>
      </c>
      <c r="D62" s="131">
        <v>0.46600694444350665</v>
      </c>
      <c r="E62" s="24" t="s">
        <v>52</v>
      </c>
      <c r="F62" s="25" t="s">
        <v>636</v>
      </c>
    </row>
    <row r="63" spans="2:8" x14ac:dyDescent="0.45">
      <c r="B63" s="127">
        <v>114</v>
      </c>
      <c r="C63" s="23">
        <v>44467</v>
      </c>
      <c r="D63" s="131">
        <v>0.42388888888672227</v>
      </c>
      <c r="E63" s="24" t="s">
        <v>52</v>
      </c>
      <c r="F63" s="25" t="s">
        <v>635</v>
      </c>
    </row>
    <row r="64" spans="2:8" x14ac:dyDescent="0.45">
      <c r="B64" s="127">
        <v>113</v>
      </c>
      <c r="C64" s="23">
        <v>44466</v>
      </c>
      <c r="D64" s="131">
        <v>0.80304398148291511</v>
      </c>
      <c r="E64" s="24" t="s">
        <v>52</v>
      </c>
      <c r="F64" s="25" t="s">
        <v>634</v>
      </c>
    </row>
    <row r="65" spans="2:6" x14ac:dyDescent="0.45">
      <c r="B65" s="127">
        <v>112</v>
      </c>
      <c r="C65" s="23">
        <v>44466</v>
      </c>
      <c r="D65" s="131">
        <v>0.78805555555300089</v>
      </c>
      <c r="E65" s="24" t="s">
        <v>52</v>
      </c>
      <c r="F65" s="25" t="s">
        <v>631</v>
      </c>
    </row>
    <row r="66" spans="2:6" x14ac:dyDescent="0.45">
      <c r="B66" s="127">
        <v>111</v>
      </c>
      <c r="C66" s="23">
        <v>44466</v>
      </c>
      <c r="D66" s="131">
        <v>0.76920138888817746</v>
      </c>
      <c r="E66" s="24" t="s">
        <v>52</v>
      </c>
      <c r="F66" s="25" t="s">
        <v>631</v>
      </c>
    </row>
    <row r="67" spans="2:6" x14ac:dyDescent="0.45">
      <c r="B67" s="127">
        <v>110</v>
      </c>
      <c r="C67" s="23">
        <v>44466</v>
      </c>
      <c r="D67" s="131">
        <v>0.729178240741021</v>
      </c>
      <c r="E67" s="24" t="s">
        <v>52</v>
      </c>
      <c r="F67" s="25" t="s">
        <v>631</v>
      </c>
    </row>
    <row r="68" spans="2:6" x14ac:dyDescent="0.45">
      <c r="B68" s="127">
        <v>109</v>
      </c>
      <c r="C68" s="23">
        <v>44464</v>
      </c>
      <c r="D68" s="131">
        <v>0.815185185187147</v>
      </c>
      <c r="E68" s="24" t="s">
        <v>52</v>
      </c>
      <c r="F68" s="25" t="s">
        <v>625</v>
      </c>
    </row>
    <row r="69" spans="2:6" x14ac:dyDescent="0.45">
      <c r="B69" s="127">
        <v>108</v>
      </c>
      <c r="C69" s="23">
        <v>44463</v>
      </c>
      <c r="D69" s="131">
        <v>0.73194444444379769</v>
      </c>
      <c r="E69" s="24" t="s">
        <v>52</v>
      </c>
      <c r="F69" s="26" t="s">
        <v>623</v>
      </c>
    </row>
    <row r="70" spans="2:6" x14ac:dyDescent="0.45">
      <c r="B70" s="127">
        <v>107</v>
      </c>
      <c r="C70" s="23">
        <v>44463</v>
      </c>
      <c r="D70" s="131">
        <v>0.54521990740613546</v>
      </c>
      <c r="E70" s="24" t="s">
        <v>52</v>
      </c>
      <c r="F70" s="25" t="s">
        <v>620</v>
      </c>
    </row>
    <row r="71" spans="2:6" x14ac:dyDescent="0.45">
      <c r="B71" s="127">
        <v>106</v>
      </c>
      <c r="C71" s="23">
        <v>44463</v>
      </c>
      <c r="D71" s="131">
        <v>0.5326273148166365</v>
      </c>
      <c r="E71" s="24" t="s">
        <v>52</v>
      </c>
      <c r="F71" s="25" t="s">
        <v>618</v>
      </c>
    </row>
    <row r="72" spans="2:6" x14ac:dyDescent="0.45">
      <c r="B72" s="127">
        <v>105</v>
      </c>
      <c r="C72" s="23">
        <v>44463</v>
      </c>
      <c r="D72" s="131">
        <v>0.45555555555620231</v>
      </c>
      <c r="E72" s="24" t="s">
        <v>52</v>
      </c>
      <c r="F72" s="25" t="s">
        <v>617</v>
      </c>
    </row>
    <row r="73" spans="2:6" x14ac:dyDescent="0.45">
      <c r="B73" s="127">
        <v>104</v>
      </c>
      <c r="C73" s="23">
        <v>44462</v>
      </c>
      <c r="D73" s="131">
        <v>0.58405092592875008</v>
      </c>
      <c r="E73" s="24" t="s">
        <v>52</v>
      </c>
      <c r="F73" s="26" t="s">
        <v>616</v>
      </c>
    </row>
    <row r="74" spans="2:6" x14ac:dyDescent="0.45">
      <c r="B74" s="127">
        <v>103</v>
      </c>
      <c r="C74" s="23">
        <v>44462</v>
      </c>
      <c r="D74" s="131">
        <v>0.55108796296553919</v>
      </c>
      <c r="E74" s="24" t="s">
        <v>52</v>
      </c>
      <c r="F74" s="25" t="s">
        <v>615</v>
      </c>
    </row>
    <row r="75" spans="2:6" x14ac:dyDescent="0.45">
      <c r="B75" s="127">
        <v>102</v>
      </c>
      <c r="C75" s="23">
        <v>44462</v>
      </c>
      <c r="D75" s="131">
        <v>0.42077546296059154</v>
      </c>
      <c r="E75" s="24" t="s">
        <v>52</v>
      </c>
      <c r="F75" s="25" t="s">
        <v>614</v>
      </c>
    </row>
    <row r="76" spans="2:6" x14ac:dyDescent="0.45">
      <c r="B76" s="127">
        <v>101</v>
      </c>
      <c r="C76" s="23">
        <v>44461</v>
      </c>
      <c r="D76" s="131">
        <v>0.49896990740671754</v>
      </c>
      <c r="E76" s="24" t="s">
        <v>52</v>
      </c>
      <c r="F76" s="25" t="s">
        <v>613</v>
      </c>
    </row>
    <row r="77" spans="2:6" x14ac:dyDescent="0.45">
      <c r="B77" s="127">
        <v>100</v>
      </c>
      <c r="C77" s="23">
        <v>44461</v>
      </c>
      <c r="D77" s="131">
        <v>0.49760416666686069</v>
      </c>
      <c r="E77" s="24" t="s">
        <v>52</v>
      </c>
      <c r="F77" s="25" t="s">
        <v>612</v>
      </c>
    </row>
    <row r="78" spans="2:6" x14ac:dyDescent="0.45">
      <c r="B78" s="127">
        <v>99</v>
      </c>
      <c r="C78" s="23">
        <v>44460</v>
      </c>
      <c r="D78" s="131">
        <v>0.73570601851679385</v>
      </c>
      <c r="E78" s="24" t="s">
        <v>52</v>
      </c>
      <c r="F78" s="25" t="s">
        <v>603</v>
      </c>
    </row>
    <row r="79" spans="2:6" x14ac:dyDescent="0.45">
      <c r="B79" s="127">
        <v>98</v>
      </c>
      <c r="C79" s="23">
        <v>44460</v>
      </c>
      <c r="D79" s="131">
        <v>0.67214120370044839</v>
      </c>
      <c r="E79" s="24" t="s">
        <v>52</v>
      </c>
      <c r="F79" s="25" t="s">
        <v>602</v>
      </c>
    </row>
    <row r="80" spans="2:6" x14ac:dyDescent="0.45">
      <c r="B80" s="127">
        <v>97</v>
      </c>
      <c r="C80" s="23">
        <v>44460</v>
      </c>
      <c r="D80" s="131">
        <v>0.66630787037138361</v>
      </c>
      <c r="E80" s="24" t="s">
        <v>52</v>
      </c>
      <c r="F80" s="25" t="s">
        <v>601</v>
      </c>
    </row>
    <row r="81" spans="2:6" x14ac:dyDescent="0.45">
      <c r="B81" s="127">
        <v>96</v>
      </c>
      <c r="C81" s="23">
        <v>44460</v>
      </c>
      <c r="D81" s="131">
        <v>0.64231481481692754</v>
      </c>
      <c r="E81" s="24" t="s">
        <v>52</v>
      </c>
      <c r="F81" s="25" t="s">
        <v>600</v>
      </c>
    </row>
    <row r="82" spans="2:6" x14ac:dyDescent="0.45">
      <c r="B82" s="127">
        <v>95</v>
      </c>
      <c r="C82" s="23">
        <v>44460</v>
      </c>
      <c r="D82" s="131">
        <v>0.61458333333575865</v>
      </c>
      <c r="E82" s="24" t="s">
        <v>52</v>
      </c>
      <c r="F82" s="26" t="s">
        <v>596</v>
      </c>
    </row>
    <row r="83" spans="2:6" x14ac:dyDescent="0.45">
      <c r="B83" s="127">
        <v>94</v>
      </c>
      <c r="C83" s="23">
        <v>44460</v>
      </c>
      <c r="D83" s="131">
        <v>0.59408564814657439</v>
      </c>
      <c r="E83" s="24" t="s">
        <v>52</v>
      </c>
      <c r="F83" s="25" t="s">
        <v>595</v>
      </c>
    </row>
    <row r="84" spans="2:6" x14ac:dyDescent="0.45">
      <c r="B84" s="127">
        <v>93</v>
      </c>
      <c r="C84" s="23">
        <v>44459</v>
      </c>
      <c r="D84" s="131">
        <v>0.74761574074364034</v>
      </c>
      <c r="E84" s="24" t="s">
        <v>52</v>
      </c>
      <c r="F84" s="25" t="s">
        <v>568</v>
      </c>
    </row>
    <row r="85" spans="2:6" x14ac:dyDescent="0.45">
      <c r="B85" s="127">
        <v>92</v>
      </c>
      <c r="C85" s="23">
        <v>44459</v>
      </c>
      <c r="D85" s="131">
        <v>0.71629629629751435</v>
      </c>
      <c r="E85" s="24" t="s">
        <v>52</v>
      </c>
      <c r="F85" s="25" t="s">
        <v>594</v>
      </c>
    </row>
    <row r="86" spans="2:6" x14ac:dyDescent="0.45">
      <c r="B86" s="127">
        <v>91</v>
      </c>
      <c r="C86" s="23">
        <v>44459</v>
      </c>
      <c r="D86" s="131">
        <v>0.64791666666860692</v>
      </c>
      <c r="E86" s="24" t="s">
        <v>52</v>
      </c>
      <c r="F86" s="25" t="s">
        <v>593</v>
      </c>
    </row>
    <row r="87" spans="2:6" x14ac:dyDescent="0.45">
      <c r="B87" s="127">
        <v>90</v>
      </c>
      <c r="C87" s="23">
        <v>44459</v>
      </c>
      <c r="D87" s="131">
        <v>0.64268518518656492</v>
      </c>
      <c r="E87" s="24" t="s">
        <v>52</v>
      </c>
      <c r="F87" s="25" t="s">
        <v>592</v>
      </c>
    </row>
    <row r="88" spans="2:6" x14ac:dyDescent="0.45">
      <c r="B88" s="127">
        <v>89</v>
      </c>
      <c r="C88" s="23">
        <v>44459</v>
      </c>
      <c r="D88" s="131">
        <v>0.60615740740468027</v>
      </c>
      <c r="E88" s="24" t="s">
        <v>52</v>
      </c>
      <c r="F88" s="25" t="s">
        <v>557</v>
      </c>
    </row>
    <row r="89" spans="2:6" x14ac:dyDescent="0.45">
      <c r="B89" s="127">
        <v>88</v>
      </c>
      <c r="C89" s="23">
        <v>44459</v>
      </c>
      <c r="D89" s="131">
        <v>0.43152777777868323</v>
      </c>
      <c r="E89" s="24" t="s">
        <v>52</v>
      </c>
      <c r="F89" s="25" t="s">
        <v>591</v>
      </c>
    </row>
    <row r="90" spans="2:6" x14ac:dyDescent="0.45">
      <c r="B90" s="127">
        <v>87</v>
      </c>
      <c r="C90" s="23">
        <v>44459</v>
      </c>
      <c r="D90" s="131">
        <v>0.40533564814541023</v>
      </c>
      <c r="E90" s="24" t="s">
        <v>52</v>
      </c>
      <c r="F90" s="26" t="s">
        <v>589</v>
      </c>
    </row>
    <row r="91" spans="2:6" x14ac:dyDescent="0.45">
      <c r="B91" s="127">
        <v>86</v>
      </c>
      <c r="C91" s="23">
        <v>44458</v>
      </c>
      <c r="D91" s="131">
        <v>0.80187499999738066</v>
      </c>
      <c r="E91" s="24" t="s">
        <v>52</v>
      </c>
      <c r="F91" s="26" t="s">
        <v>580</v>
      </c>
    </row>
    <row r="92" spans="2:6" x14ac:dyDescent="0.45">
      <c r="B92" s="127">
        <v>85</v>
      </c>
      <c r="C92" s="23">
        <v>44458</v>
      </c>
      <c r="D92" s="131">
        <v>0.77153935185197042</v>
      </c>
      <c r="E92" s="24" t="s">
        <v>52</v>
      </c>
      <c r="F92" s="25" t="s">
        <v>579</v>
      </c>
    </row>
    <row r="93" spans="2:6" x14ac:dyDescent="0.45">
      <c r="B93" s="127">
        <v>84</v>
      </c>
      <c r="C93" s="23">
        <v>44458</v>
      </c>
      <c r="D93" s="131">
        <v>0.690150462964084</v>
      </c>
      <c r="E93" s="24" t="s">
        <v>52</v>
      </c>
      <c r="F93" s="26" t="s">
        <v>577</v>
      </c>
    </row>
    <row r="94" spans="2:6" x14ac:dyDescent="0.45">
      <c r="B94" s="127">
        <v>83</v>
      </c>
      <c r="C94" s="23">
        <v>44458</v>
      </c>
      <c r="D94" s="131">
        <v>0.46993055555503815</v>
      </c>
      <c r="E94" s="24" t="s">
        <v>52</v>
      </c>
      <c r="F94" s="25" t="s">
        <v>576</v>
      </c>
    </row>
    <row r="95" spans="2:6" x14ac:dyDescent="0.45">
      <c r="B95" s="127">
        <v>82</v>
      </c>
      <c r="C95" s="23">
        <v>44458</v>
      </c>
      <c r="D95" s="131">
        <v>0.42821759259095415</v>
      </c>
      <c r="E95" s="24" t="s">
        <v>52</v>
      </c>
      <c r="F95" s="25" t="s">
        <v>575</v>
      </c>
    </row>
    <row r="96" spans="2:6" x14ac:dyDescent="0.45">
      <c r="B96" s="127">
        <v>81</v>
      </c>
      <c r="C96" s="23">
        <v>44450</v>
      </c>
      <c r="D96" s="131">
        <v>0.47984953703416977</v>
      </c>
      <c r="E96" s="24" t="s">
        <v>52</v>
      </c>
      <c r="F96" s="25" t="s">
        <v>572</v>
      </c>
    </row>
    <row r="97" spans="2:6" x14ac:dyDescent="0.45">
      <c r="B97" s="127">
        <v>80</v>
      </c>
      <c r="C97" s="23">
        <v>44450</v>
      </c>
      <c r="D97" s="131">
        <v>0.40421296295971842</v>
      </c>
      <c r="E97" s="24" t="s">
        <v>52</v>
      </c>
      <c r="F97" s="25" t="s">
        <v>574</v>
      </c>
    </row>
    <row r="98" spans="2:6" x14ac:dyDescent="0.45">
      <c r="B98" s="127">
        <v>79</v>
      </c>
      <c r="C98" s="23">
        <v>44450</v>
      </c>
      <c r="D98" s="131">
        <v>0.39056712963065365</v>
      </c>
      <c r="E98" s="24" t="s">
        <v>52</v>
      </c>
      <c r="F98" s="25" t="s">
        <v>572</v>
      </c>
    </row>
    <row r="99" spans="2:6" x14ac:dyDescent="0.45">
      <c r="B99" s="127">
        <v>78</v>
      </c>
      <c r="C99" s="23">
        <v>44448</v>
      </c>
      <c r="D99" s="131">
        <v>0.52339120370015735</v>
      </c>
      <c r="E99" s="24" t="s">
        <v>52</v>
      </c>
      <c r="F99" s="25" t="s">
        <v>571</v>
      </c>
    </row>
    <row r="100" spans="2:6" x14ac:dyDescent="0.45">
      <c r="B100" s="127">
        <v>77</v>
      </c>
      <c r="C100" s="23">
        <v>44448</v>
      </c>
      <c r="D100" s="131">
        <v>0.43658564814541023</v>
      </c>
      <c r="E100" s="24" t="s">
        <v>52</v>
      </c>
      <c r="F100" s="25" t="s">
        <v>570</v>
      </c>
    </row>
    <row r="101" spans="2:6" x14ac:dyDescent="0.45">
      <c r="B101" s="127">
        <v>76</v>
      </c>
      <c r="C101" s="23">
        <v>44448</v>
      </c>
      <c r="D101" s="131">
        <v>0.37820601851854008</v>
      </c>
      <c r="E101" s="24" t="s">
        <v>52</v>
      </c>
      <c r="F101" s="25" t="s">
        <v>569</v>
      </c>
    </row>
    <row r="102" spans="2:6" x14ac:dyDescent="0.45">
      <c r="B102" s="127">
        <v>75</v>
      </c>
      <c r="C102" s="23">
        <v>44447</v>
      </c>
      <c r="D102" s="131">
        <v>0.79199074074131204</v>
      </c>
      <c r="E102" s="24" t="s">
        <v>52</v>
      </c>
      <c r="F102" s="26" t="s">
        <v>568</v>
      </c>
    </row>
    <row r="103" spans="2:6" x14ac:dyDescent="0.45">
      <c r="B103" s="127">
        <v>74</v>
      </c>
      <c r="C103" s="23">
        <v>44447</v>
      </c>
      <c r="D103" s="131">
        <v>0.38273148148437031</v>
      </c>
      <c r="E103" s="24" t="s">
        <v>52</v>
      </c>
      <c r="F103" s="25" t="s">
        <v>567</v>
      </c>
    </row>
    <row r="104" spans="2:6" x14ac:dyDescent="0.45">
      <c r="B104" s="127">
        <v>73</v>
      </c>
      <c r="C104" s="23">
        <v>44446</v>
      </c>
      <c r="D104" s="131">
        <v>0.57453703703504289</v>
      </c>
      <c r="E104" s="24" t="s">
        <v>52</v>
      </c>
      <c r="F104" s="25" t="s">
        <v>565</v>
      </c>
    </row>
    <row r="105" spans="2:6" x14ac:dyDescent="0.45">
      <c r="B105" s="127">
        <v>72</v>
      </c>
      <c r="C105" s="23">
        <v>44446</v>
      </c>
      <c r="D105" s="131">
        <v>0.474016203705105</v>
      </c>
      <c r="E105" s="24" t="s">
        <v>52</v>
      </c>
      <c r="F105" s="26" t="s">
        <v>564</v>
      </c>
    </row>
    <row r="106" spans="2:6" x14ac:dyDescent="0.45">
      <c r="B106" s="127">
        <v>71</v>
      </c>
      <c r="C106" s="23">
        <v>44445</v>
      </c>
      <c r="D106" s="131">
        <v>0.599050925928168</v>
      </c>
      <c r="E106" s="24" t="s">
        <v>52</v>
      </c>
      <c r="F106" s="25" t="s">
        <v>563</v>
      </c>
    </row>
    <row r="107" spans="2:6" x14ac:dyDescent="0.45">
      <c r="B107" s="127">
        <v>70</v>
      </c>
      <c r="C107" s="23">
        <v>44444</v>
      </c>
      <c r="D107" s="131">
        <v>0.35259259259328246</v>
      </c>
      <c r="E107" s="24" t="s">
        <v>52</v>
      </c>
      <c r="F107" s="25" t="s">
        <v>562</v>
      </c>
    </row>
    <row r="108" spans="2:6" x14ac:dyDescent="0.45">
      <c r="B108" s="127">
        <v>69</v>
      </c>
      <c r="C108" s="23">
        <v>44442</v>
      </c>
      <c r="D108" s="131">
        <v>0.38805555555882165</v>
      </c>
      <c r="E108" s="24" t="s">
        <v>52</v>
      </c>
      <c r="F108" s="25" t="s">
        <v>561</v>
      </c>
    </row>
    <row r="109" spans="2:6" x14ac:dyDescent="0.45">
      <c r="B109" s="127">
        <v>68</v>
      </c>
      <c r="C109" s="23">
        <v>44441</v>
      </c>
      <c r="D109" s="131">
        <v>0.77039351851999527</v>
      </c>
      <c r="E109" s="24" t="s">
        <v>52</v>
      </c>
      <c r="F109" s="25" t="s">
        <v>558</v>
      </c>
    </row>
    <row r="110" spans="2:6" x14ac:dyDescent="0.45">
      <c r="B110" s="127">
        <v>67</v>
      </c>
      <c r="C110" s="23">
        <v>44441</v>
      </c>
      <c r="D110" s="131">
        <v>0.73449074073869269</v>
      </c>
      <c r="E110" s="24" t="s">
        <v>52</v>
      </c>
      <c r="F110" s="25" t="s">
        <v>557</v>
      </c>
    </row>
    <row r="111" spans="2:6" x14ac:dyDescent="0.45">
      <c r="B111" s="127">
        <v>66</v>
      </c>
      <c r="C111" s="23">
        <v>44441</v>
      </c>
      <c r="D111" s="131">
        <v>0.40944444444176042</v>
      </c>
      <c r="E111" s="24" t="s">
        <v>52</v>
      </c>
      <c r="F111" s="25" t="s">
        <v>556</v>
      </c>
    </row>
    <row r="112" spans="2:6" x14ac:dyDescent="0.45">
      <c r="B112" s="127">
        <v>65</v>
      </c>
      <c r="C112" s="23">
        <v>44441</v>
      </c>
      <c r="D112" s="131">
        <v>0.39550925925868796</v>
      </c>
      <c r="E112" s="24" t="s">
        <v>52</v>
      </c>
      <c r="F112" s="25" t="s">
        <v>555</v>
      </c>
    </row>
    <row r="113" spans="2:6" x14ac:dyDescent="0.45">
      <c r="B113" s="127">
        <v>64</v>
      </c>
      <c r="C113" s="23">
        <v>44440</v>
      </c>
      <c r="D113" s="131">
        <v>0.75807870370044839</v>
      </c>
      <c r="E113" s="24" t="s">
        <v>52</v>
      </c>
      <c r="F113" s="25" t="s">
        <v>554</v>
      </c>
    </row>
    <row r="114" spans="2:6" x14ac:dyDescent="0.45">
      <c r="B114" s="127">
        <v>63</v>
      </c>
      <c r="C114" s="23">
        <v>44440</v>
      </c>
      <c r="D114" s="131">
        <v>0.69891203703446081</v>
      </c>
      <c r="E114" s="24" t="s">
        <v>52</v>
      </c>
      <c r="F114" s="25" t="s">
        <v>553</v>
      </c>
    </row>
    <row r="115" spans="2:6" x14ac:dyDescent="0.45">
      <c r="B115" s="127">
        <v>62</v>
      </c>
      <c r="C115" s="23">
        <v>44440</v>
      </c>
      <c r="D115" s="131">
        <v>0.67539351851883112</v>
      </c>
      <c r="E115" s="24" t="s">
        <v>52</v>
      </c>
      <c r="F115" s="25" t="s">
        <v>552</v>
      </c>
    </row>
    <row r="116" spans="2:6" x14ac:dyDescent="0.45">
      <c r="B116" s="127">
        <v>61</v>
      </c>
      <c r="C116" s="23">
        <v>44440</v>
      </c>
      <c r="D116" s="131">
        <v>0.64565972222044365</v>
      </c>
      <c r="E116" s="24" t="s">
        <v>52</v>
      </c>
      <c r="F116" s="25" t="s">
        <v>551</v>
      </c>
    </row>
    <row r="117" spans="2:6" x14ac:dyDescent="0.45">
      <c r="B117" s="127">
        <v>60</v>
      </c>
      <c r="C117" s="23">
        <v>44440</v>
      </c>
      <c r="D117" s="131">
        <v>0.64527777778130258</v>
      </c>
      <c r="E117" s="24" t="s">
        <v>52</v>
      </c>
      <c r="F117" s="25" t="s">
        <v>550</v>
      </c>
    </row>
    <row r="118" spans="2:6" x14ac:dyDescent="0.45">
      <c r="B118" s="127">
        <v>59</v>
      </c>
      <c r="C118" s="23">
        <v>44440</v>
      </c>
      <c r="D118" s="131">
        <v>0.44094907407270512</v>
      </c>
      <c r="E118" s="24" t="s">
        <v>52</v>
      </c>
      <c r="F118" s="25" t="s">
        <v>548</v>
      </c>
    </row>
    <row r="119" spans="2:6" x14ac:dyDescent="0.45">
      <c r="B119" s="127">
        <v>58</v>
      </c>
      <c r="C119" s="23">
        <v>44439</v>
      </c>
      <c r="D119" s="131">
        <v>0.41174768518249039</v>
      </c>
      <c r="E119" s="24" t="s">
        <v>52</v>
      </c>
      <c r="F119" s="25" t="s">
        <v>539</v>
      </c>
    </row>
    <row r="120" spans="2:6" x14ac:dyDescent="0.45">
      <c r="B120" s="127">
        <v>57</v>
      </c>
      <c r="C120" s="23">
        <v>44438</v>
      </c>
      <c r="D120" s="131">
        <v>0.81614583333430346</v>
      </c>
      <c r="E120" s="24" t="s">
        <v>52</v>
      </c>
      <c r="F120" s="25" t="s">
        <v>55</v>
      </c>
    </row>
    <row r="121" spans="2:6" x14ac:dyDescent="0.45">
      <c r="B121" s="127">
        <v>56</v>
      </c>
      <c r="C121" s="23">
        <v>44438</v>
      </c>
      <c r="D121" s="131">
        <v>0.77097222222073469</v>
      </c>
      <c r="E121" s="24" t="s">
        <v>52</v>
      </c>
      <c r="F121" s="25" t="s">
        <v>523</v>
      </c>
    </row>
    <row r="122" spans="2:6" x14ac:dyDescent="0.45">
      <c r="B122" s="127">
        <v>55</v>
      </c>
      <c r="C122" s="23">
        <v>44438</v>
      </c>
      <c r="D122" s="131">
        <v>0.5741319444423425</v>
      </c>
      <c r="E122" s="24" t="s">
        <v>52</v>
      </c>
      <c r="F122" s="25" t="s">
        <v>519</v>
      </c>
    </row>
    <row r="123" spans="2:6" x14ac:dyDescent="0.45">
      <c r="B123" s="127">
        <v>54</v>
      </c>
      <c r="C123" s="23">
        <v>44438</v>
      </c>
      <c r="D123" s="131">
        <v>0.32952546296291985</v>
      </c>
      <c r="E123" s="24" t="s">
        <v>52</v>
      </c>
      <c r="F123" s="25" t="s">
        <v>500</v>
      </c>
    </row>
    <row r="124" spans="2:6" x14ac:dyDescent="0.45">
      <c r="B124" s="127">
        <v>53</v>
      </c>
      <c r="C124" s="23">
        <v>44436</v>
      </c>
      <c r="D124" s="131">
        <v>0.65918981481809169</v>
      </c>
      <c r="E124" s="24" t="s">
        <v>52</v>
      </c>
      <c r="F124" s="25" t="s">
        <v>368</v>
      </c>
    </row>
    <row r="125" spans="2:6" x14ac:dyDescent="0.45">
      <c r="B125" s="127">
        <v>52</v>
      </c>
      <c r="C125" s="23">
        <v>44435</v>
      </c>
      <c r="D125" s="131">
        <v>0.85357638888672227</v>
      </c>
      <c r="E125" s="24" t="s">
        <v>52</v>
      </c>
      <c r="F125" s="26" t="s">
        <v>346</v>
      </c>
    </row>
    <row r="126" spans="2:6" x14ac:dyDescent="0.45">
      <c r="B126" s="127">
        <v>51</v>
      </c>
      <c r="C126" s="23">
        <v>44434</v>
      </c>
      <c r="D126" s="131">
        <v>0.80643518518627388</v>
      </c>
      <c r="E126" s="24" t="s">
        <v>52</v>
      </c>
      <c r="F126" s="25" t="s">
        <v>338</v>
      </c>
    </row>
    <row r="127" spans="2:6" x14ac:dyDescent="0.45">
      <c r="B127" s="127">
        <v>50</v>
      </c>
      <c r="C127" s="23">
        <v>44434</v>
      </c>
      <c r="D127" s="131">
        <v>0.80153935185080627</v>
      </c>
      <c r="E127" s="24" t="s">
        <v>52</v>
      </c>
      <c r="F127" s="25" t="s">
        <v>337</v>
      </c>
    </row>
    <row r="128" spans="2:6" x14ac:dyDescent="0.45">
      <c r="B128" s="127">
        <v>49</v>
      </c>
      <c r="C128" s="23">
        <v>44434</v>
      </c>
      <c r="D128" s="131">
        <v>0.77059027777431766</v>
      </c>
      <c r="E128" s="24" t="s">
        <v>52</v>
      </c>
      <c r="F128" s="25" t="s">
        <v>336</v>
      </c>
    </row>
    <row r="129" spans="2:6" x14ac:dyDescent="0.45">
      <c r="B129" s="127">
        <v>48</v>
      </c>
      <c r="C129" s="23">
        <v>44434</v>
      </c>
      <c r="D129" s="131">
        <v>0.57442129629635019</v>
      </c>
      <c r="E129" s="24" t="s">
        <v>52</v>
      </c>
      <c r="F129" s="26" t="s">
        <v>335</v>
      </c>
    </row>
    <row r="130" spans="2:6" x14ac:dyDescent="0.45">
      <c r="B130" s="127">
        <v>47</v>
      </c>
      <c r="C130" s="23">
        <v>44434</v>
      </c>
      <c r="D130" s="131">
        <v>0.57239583333284827</v>
      </c>
      <c r="E130" s="24" t="s">
        <v>52</v>
      </c>
      <c r="F130" s="25" t="s">
        <v>323</v>
      </c>
    </row>
    <row r="131" spans="2:6" x14ac:dyDescent="0.45">
      <c r="B131" s="127">
        <v>46</v>
      </c>
      <c r="C131" s="23">
        <v>44433</v>
      </c>
      <c r="D131" s="131">
        <v>1.0671296295186039E-2</v>
      </c>
      <c r="E131" s="24" t="s">
        <v>52</v>
      </c>
      <c r="F131" s="25" t="s">
        <v>304</v>
      </c>
    </row>
    <row r="132" spans="2:6" x14ac:dyDescent="0.45">
      <c r="B132" s="127">
        <v>45</v>
      </c>
      <c r="C132" s="23">
        <v>44432</v>
      </c>
      <c r="D132" s="131">
        <v>0.82049768518481869</v>
      </c>
      <c r="E132" s="24" t="s">
        <v>52</v>
      </c>
      <c r="F132" s="25" t="s">
        <v>296</v>
      </c>
    </row>
    <row r="133" spans="2:6" x14ac:dyDescent="0.45">
      <c r="B133" s="127">
        <v>44</v>
      </c>
      <c r="C133" s="23">
        <v>44432</v>
      </c>
      <c r="D133" s="131">
        <v>0.799525462964084</v>
      </c>
      <c r="E133" s="24" t="s">
        <v>52</v>
      </c>
      <c r="F133" s="26" t="s">
        <v>291</v>
      </c>
    </row>
    <row r="134" spans="2:6" x14ac:dyDescent="0.45">
      <c r="B134" s="127">
        <v>43</v>
      </c>
      <c r="C134" s="23">
        <v>44432</v>
      </c>
      <c r="D134" s="131">
        <v>0.43258101851824904</v>
      </c>
      <c r="E134" s="24" t="s">
        <v>52</v>
      </c>
      <c r="F134" s="25" t="s">
        <v>282</v>
      </c>
    </row>
    <row r="135" spans="2:6" x14ac:dyDescent="0.45">
      <c r="B135" s="127">
        <v>42</v>
      </c>
      <c r="C135" s="23">
        <v>44432</v>
      </c>
      <c r="D135" s="131">
        <v>0.40347222222044365</v>
      </c>
      <c r="E135" s="24" t="s">
        <v>52</v>
      </c>
      <c r="F135" s="25" t="s">
        <v>281</v>
      </c>
    </row>
    <row r="136" spans="2:6" x14ac:dyDescent="0.45">
      <c r="B136" s="127">
        <v>41</v>
      </c>
      <c r="C136" s="23">
        <v>44429</v>
      </c>
      <c r="D136" s="131">
        <v>0.79307870370394085</v>
      </c>
      <c r="E136" s="24" t="s">
        <v>52</v>
      </c>
      <c r="F136" s="25" t="s">
        <v>268</v>
      </c>
    </row>
    <row r="137" spans="2:6" x14ac:dyDescent="0.45">
      <c r="B137" s="127">
        <v>40</v>
      </c>
      <c r="C137" s="23">
        <v>44429</v>
      </c>
      <c r="D137" s="131">
        <v>0.49694444444321562</v>
      </c>
      <c r="E137" s="24" t="s">
        <v>52</v>
      </c>
      <c r="F137" s="25" t="s">
        <v>267</v>
      </c>
    </row>
    <row r="138" spans="2:6" x14ac:dyDescent="0.45">
      <c r="B138" s="127">
        <v>39</v>
      </c>
      <c r="C138" s="23">
        <v>44428</v>
      </c>
      <c r="D138" s="131">
        <v>0.52388888888526708</v>
      </c>
      <c r="E138" s="24" t="s">
        <v>52</v>
      </c>
      <c r="F138" s="25" t="s">
        <v>253</v>
      </c>
    </row>
    <row r="139" spans="2:6" x14ac:dyDescent="0.45">
      <c r="B139" s="127">
        <v>38</v>
      </c>
      <c r="C139" s="23">
        <v>44428</v>
      </c>
      <c r="D139" s="131">
        <v>0.37546296296204673</v>
      </c>
      <c r="E139" s="24" t="s">
        <v>52</v>
      </c>
      <c r="F139" s="25" t="s">
        <v>251</v>
      </c>
    </row>
    <row r="140" spans="2:6" x14ac:dyDescent="0.45">
      <c r="B140" s="127">
        <v>37</v>
      </c>
      <c r="C140" s="23">
        <v>44427</v>
      </c>
      <c r="D140" s="131">
        <v>0.80869212962716119</v>
      </c>
      <c r="E140" s="24" t="s">
        <v>52</v>
      </c>
      <c r="F140" s="25" t="s">
        <v>243</v>
      </c>
    </row>
    <row r="141" spans="2:6" x14ac:dyDescent="0.45">
      <c r="B141" s="127">
        <v>36</v>
      </c>
      <c r="C141" s="23">
        <v>44427</v>
      </c>
      <c r="D141" s="131">
        <v>0.74518518518743804</v>
      </c>
      <c r="E141" s="24" t="s">
        <v>52</v>
      </c>
      <c r="F141" s="25" t="s">
        <v>242</v>
      </c>
    </row>
    <row r="142" spans="2:6" x14ac:dyDescent="0.45">
      <c r="B142" s="127">
        <v>35</v>
      </c>
      <c r="C142" s="23">
        <v>44427</v>
      </c>
      <c r="D142" s="131">
        <v>0.51920138888817746</v>
      </c>
      <c r="E142" s="24" t="s">
        <v>52</v>
      </c>
      <c r="F142" s="25" t="s">
        <v>236</v>
      </c>
    </row>
    <row r="143" spans="2:6" x14ac:dyDescent="0.45">
      <c r="B143" s="127">
        <v>34</v>
      </c>
      <c r="C143" s="23">
        <v>44426</v>
      </c>
      <c r="D143" s="131">
        <v>0.84697916666482342</v>
      </c>
      <c r="E143" s="24" t="s">
        <v>52</v>
      </c>
      <c r="F143" s="25" t="s">
        <v>229</v>
      </c>
    </row>
    <row r="144" spans="2:6" x14ac:dyDescent="0.45">
      <c r="B144" s="127">
        <v>33</v>
      </c>
      <c r="C144" s="23">
        <v>44426</v>
      </c>
      <c r="D144" s="131">
        <v>0.84443287036992842</v>
      </c>
      <c r="E144" s="24" t="s">
        <v>52</v>
      </c>
      <c r="F144" s="25" t="s">
        <v>228</v>
      </c>
    </row>
    <row r="145" spans="2:6" x14ac:dyDescent="0.45">
      <c r="B145" s="127">
        <v>32</v>
      </c>
      <c r="C145" s="23">
        <v>44424</v>
      </c>
      <c r="D145" s="131">
        <v>0.93637731481430819</v>
      </c>
      <c r="E145" s="24" t="s">
        <v>52</v>
      </c>
      <c r="F145" s="26" t="s">
        <v>222</v>
      </c>
    </row>
    <row r="146" spans="2:6" x14ac:dyDescent="0.45">
      <c r="B146" s="127">
        <v>31</v>
      </c>
      <c r="C146" s="23">
        <v>44424</v>
      </c>
      <c r="D146" s="131">
        <v>0.49105324073752854</v>
      </c>
      <c r="E146" s="24" t="s">
        <v>52</v>
      </c>
      <c r="F146" s="25" t="s">
        <v>221</v>
      </c>
    </row>
    <row r="147" spans="2:6" x14ac:dyDescent="0.45">
      <c r="B147" s="127">
        <v>30</v>
      </c>
      <c r="C147" s="23">
        <v>44423</v>
      </c>
      <c r="D147" s="131">
        <v>0.49593750000349246</v>
      </c>
      <c r="E147" s="24" t="s">
        <v>52</v>
      </c>
      <c r="F147" s="25" t="s">
        <v>103</v>
      </c>
    </row>
    <row r="148" spans="2:6" x14ac:dyDescent="0.45">
      <c r="B148" s="127">
        <v>29</v>
      </c>
      <c r="C148" s="23">
        <v>44423</v>
      </c>
      <c r="D148" s="131">
        <v>0.437638888892252</v>
      </c>
      <c r="E148" s="24" t="s">
        <v>52</v>
      </c>
      <c r="F148" s="25" t="s">
        <v>53</v>
      </c>
    </row>
    <row r="149" spans="2:6" x14ac:dyDescent="0.45">
      <c r="B149" s="127">
        <v>28</v>
      </c>
      <c r="C149" s="23">
        <v>44423</v>
      </c>
      <c r="D149" s="131">
        <v>0.33465277777577285</v>
      </c>
      <c r="E149" s="24" t="s">
        <v>52</v>
      </c>
      <c r="F149" s="25" t="s">
        <v>54</v>
      </c>
    </row>
    <row r="150" spans="2:6" x14ac:dyDescent="0.45">
      <c r="B150" s="127">
        <v>27</v>
      </c>
      <c r="C150" s="23">
        <v>44421</v>
      </c>
      <c r="D150" s="131">
        <v>0.84150462962861639</v>
      </c>
      <c r="E150" s="24" t="s">
        <v>52</v>
      </c>
      <c r="F150" s="25" t="s">
        <v>55</v>
      </c>
    </row>
    <row r="151" spans="2:6" x14ac:dyDescent="0.45">
      <c r="B151" s="127">
        <v>26</v>
      </c>
      <c r="C151" s="23">
        <v>44421</v>
      </c>
      <c r="D151" s="131">
        <v>0.83098379629518604</v>
      </c>
      <c r="E151" s="24" t="s">
        <v>52</v>
      </c>
      <c r="F151" s="25" t="s">
        <v>56</v>
      </c>
    </row>
    <row r="152" spans="2:6" x14ac:dyDescent="0.45">
      <c r="B152" s="127">
        <v>25</v>
      </c>
      <c r="C152" s="23">
        <v>44421</v>
      </c>
      <c r="D152" s="131">
        <v>0.73097222221986158</v>
      </c>
      <c r="E152" s="24" t="s">
        <v>52</v>
      </c>
      <c r="F152" s="25" t="s">
        <v>57</v>
      </c>
    </row>
    <row r="153" spans="2:6" x14ac:dyDescent="0.45">
      <c r="B153" s="127">
        <v>24</v>
      </c>
      <c r="C153" s="23">
        <v>44421</v>
      </c>
      <c r="D153" s="131">
        <v>0.71106481481547235</v>
      </c>
      <c r="E153" s="24" t="s">
        <v>52</v>
      </c>
      <c r="F153" s="25" t="s">
        <v>58</v>
      </c>
    </row>
    <row r="154" spans="2:6" x14ac:dyDescent="0.45">
      <c r="B154" s="127">
        <v>23</v>
      </c>
      <c r="C154" s="23">
        <v>44420</v>
      </c>
      <c r="D154" s="131">
        <v>0.80428240740729962</v>
      </c>
      <c r="E154" s="24" t="s">
        <v>52</v>
      </c>
      <c r="F154" s="25" t="s">
        <v>59</v>
      </c>
    </row>
    <row r="155" spans="2:6" x14ac:dyDescent="0.45">
      <c r="B155" s="127">
        <v>22</v>
      </c>
      <c r="C155" s="23">
        <v>44420</v>
      </c>
      <c r="D155" s="131">
        <v>0.74781249999796273</v>
      </c>
      <c r="E155" s="24" t="s">
        <v>52</v>
      </c>
      <c r="F155" s="26" t="s">
        <v>60</v>
      </c>
    </row>
    <row r="156" spans="2:6" x14ac:dyDescent="0.45">
      <c r="B156" s="127">
        <v>21</v>
      </c>
      <c r="C156" s="23">
        <v>44419</v>
      </c>
      <c r="D156" s="131">
        <v>0.98854166666569654</v>
      </c>
      <c r="E156" s="24" t="s">
        <v>52</v>
      </c>
      <c r="F156" s="25" t="s">
        <v>61</v>
      </c>
    </row>
    <row r="157" spans="2:6" x14ac:dyDescent="0.45">
      <c r="B157" s="127">
        <v>20</v>
      </c>
      <c r="C157" s="23">
        <v>44419</v>
      </c>
      <c r="D157" s="131">
        <v>0.98135416666627862</v>
      </c>
      <c r="E157" s="24" t="s">
        <v>52</v>
      </c>
      <c r="F157" s="25" t="s">
        <v>62</v>
      </c>
    </row>
    <row r="158" spans="2:6" x14ac:dyDescent="0.45">
      <c r="B158" s="127">
        <v>19</v>
      </c>
      <c r="C158" s="23">
        <v>44419</v>
      </c>
      <c r="D158" s="131">
        <v>0.82271990740991896</v>
      </c>
      <c r="E158" s="24" t="s">
        <v>52</v>
      </c>
      <c r="F158" s="25" t="s">
        <v>63</v>
      </c>
    </row>
    <row r="159" spans="2:6" x14ac:dyDescent="0.45">
      <c r="B159" s="127">
        <v>18</v>
      </c>
      <c r="C159" s="23">
        <v>44419</v>
      </c>
      <c r="D159" s="131">
        <v>0.73975694444379769</v>
      </c>
      <c r="E159" s="24" t="s">
        <v>52</v>
      </c>
      <c r="F159" s="25" t="s">
        <v>64</v>
      </c>
    </row>
    <row r="160" spans="2:6" x14ac:dyDescent="0.45">
      <c r="B160" s="127">
        <v>17</v>
      </c>
      <c r="C160" s="23">
        <v>44419</v>
      </c>
      <c r="D160" s="131">
        <v>0.708356481482042</v>
      </c>
      <c r="E160" s="24" t="s">
        <v>52</v>
      </c>
      <c r="F160" s="25" t="s">
        <v>65</v>
      </c>
    </row>
    <row r="161" spans="2:6" x14ac:dyDescent="0.45">
      <c r="B161" s="127">
        <v>16</v>
      </c>
      <c r="C161" s="23">
        <v>44419</v>
      </c>
      <c r="D161" s="131">
        <v>0.51960648148087785</v>
      </c>
      <c r="E161" s="24" t="s">
        <v>52</v>
      </c>
      <c r="F161" s="25" t="s">
        <v>66</v>
      </c>
    </row>
    <row r="162" spans="2:6" x14ac:dyDescent="0.45">
      <c r="B162" s="127">
        <v>15</v>
      </c>
      <c r="C162" s="23">
        <v>44419</v>
      </c>
      <c r="D162" s="131">
        <v>0.49577546296495711</v>
      </c>
      <c r="E162" s="24" t="s">
        <v>52</v>
      </c>
      <c r="F162" s="26" t="s">
        <v>67</v>
      </c>
    </row>
    <row r="163" spans="2:6" x14ac:dyDescent="0.45">
      <c r="B163" s="127">
        <v>14</v>
      </c>
      <c r="C163" s="23">
        <v>44419</v>
      </c>
      <c r="D163" s="131">
        <v>0.49174768518423662</v>
      </c>
      <c r="E163" s="24" t="s">
        <v>52</v>
      </c>
      <c r="F163" s="25" t="s">
        <v>68</v>
      </c>
    </row>
    <row r="164" spans="2:6" x14ac:dyDescent="0.45">
      <c r="B164" s="127">
        <v>13</v>
      </c>
      <c r="C164" s="23">
        <v>44419</v>
      </c>
      <c r="D164" s="131">
        <v>0.49034722222131677</v>
      </c>
      <c r="E164" s="24" t="s">
        <v>52</v>
      </c>
      <c r="F164" s="25" t="s">
        <v>69</v>
      </c>
    </row>
    <row r="165" spans="2:6" x14ac:dyDescent="0.45">
      <c r="B165" s="127">
        <v>12</v>
      </c>
      <c r="C165" s="23">
        <v>44419</v>
      </c>
      <c r="D165" s="131">
        <v>0.48190972222073469</v>
      </c>
      <c r="E165" s="24" t="s">
        <v>52</v>
      </c>
      <c r="F165" s="25" t="s">
        <v>70</v>
      </c>
    </row>
    <row r="166" spans="2:6" x14ac:dyDescent="0.45">
      <c r="B166" s="127">
        <v>11</v>
      </c>
      <c r="C166" s="23">
        <v>44418</v>
      </c>
      <c r="D166" s="131">
        <v>0.95467592592467554</v>
      </c>
      <c r="E166" s="24" t="s">
        <v>52</v>
      </c>
      <c r="F166" s="26" t="s">
        <v>71</v>
      </c>
    </row>
    <row r="167" spans="2:6" x14ac:dyDescent="0.45">
      <c r="B167" s="127">
        <v>10</v>
      </c>
      <c r="C167" s="23">
        <v>44418</v>
      </c>
      <c r="D167" s="131">
        <v>0.73436342592322035</v>
      </c>
      <c r="E167" s="24" t="s">
        <v>52</v>
      </c>
      <c r="F167" s="26" t="s">
        <v>72</v>
      </c>
    </row>
    <row r="168" spans="2:6" x14ac:dyDescent="0.45">
      <c r="B168" s="127">
        <v>9</v>
      </c>
      <c r="C168" s="23">
        <v>44417</v>
      </c>
      <c r="D168" s="131">
        <v>0.54605324073781958</v>
      </c>
      <c r="E168" s="24" t="s">
        <v>52</v>
      </c>
      <c r="F168" s="25" t="s">
        <v>73</v>
      </c>
    </row>
    <row r="169" spans="2:6" x14ac:dyDescent="0.45">
      <c r="B169" s="127">
        <v>8</v>
      </c>
      <c r="C169" s="23">
        <v>44416</v>
      </c>
      <c r="D169" s="131">
        <v>0.54939814814861165</v>
      </c>
      <c r="E169" s="24" t="s">
        <v>52</v>
      </c>
      <c r="F169" s="25" t="s">
        <v>74</v>
      </c>
    </row>
    <row r="170" spans="2:6" x14ac:dyDescent="0.45">
      <c r="B170" s="127">
        <v>7</v>
      </c>
      <c r="C170" s="23">
        <v>44415</v>
      </c>
      <c r="D170" s="131">
        <v>0.96137731481576338</v>
      </c>
      <c r="E170" s="24" t="s">
        <v>52</v>
      </c>
      <c r="F170" s="25" t="s">
        <v>75</v>
      </c>
    </row>
    <row r="171" spans="2:6" x14ac:dyDescent="0.45">
      <c r="B171" s="127">
        <v>6</v>
      </c>
      <c r="C171" s="23">
        <v>44414</v>
      </c>
      <c r="D171" s="131">
        <v>0.66607638888672227</v>
      </c>
      <c r="E171" s="24" t="s">
        <v>52</v>
      </c>
      <c r="F171" s="26" t="s">
        <v>76</v>
      </c>
    </row>
    <row r="172" spans="2:6" x14ac:dyDescent="0.45">
      <c r="B172" s="127">
        <v>5</v>
      </c>
      <c r="C172" s="23">
        <v>44412</v>
      </c>
      <c r="D172" s="131">
        <v>0.34912037036701804</v>
      </c>
      <c r="E172" s="24" t="s">
        <v>52</v>
      </c>
      <c r="F172" s="26" t="s">
        <v>77</v>
      </c>
    </row>
    <row r="173" spans="2:6" x14ac:dyDescent="0.45">
      <c r="B173" s="127">
        <v>4</v>
      </c>
      <c r="C173" s="23">
        <v>44411</v>
      </c>
      <c r="D173" s="131">
        <v>0.37682870370190358</v>
      </c>
      <c r="E173" s="24" t="s">
        <v>52</v>
      </c>
      <c r="F173" s="25" t="s">
        <v>78</v>
      </c>
    </row>
    <row r="174" spans="2:6" x14ac:dyDescent="0.45">
      <c r="B174" s="127">
        <v>3</v>
      </c>
      <c r="C174" s="23">
        <v>44406</v>
      </c>
      <c r="D174" s="131">
        <v>0.59842592592758592</v>
      </c>
      <c r="E174" s="24" t="s">
        <v>52</v>
      </c>
      <c r="F174" s="25" t="s">
        <v>79</v>
      </c>
    </row>
    <row r="175" spans="2:6" x14ac:dyDescent="0.45">
      <c r="B175" s="127">
        <v>2</v>
      </c>
      <c r="C175" s="23">
        <v>44406</v>
      </c>
      <c r="D175" s="131">
        <v>0.57677083333692281</v>
      </c>
      <c r="E175" s="24" t="s">
        <v>52</v>
      </c>
      <c r="F175" s="26" t="s">
        <v>80</v>
      </c>
    </row>
    <row r="176" spans="2:6" x14ac:dyDescent="0.45">
      <c r="B176" s="27">
        <v>1</v>
      </c>
      <c r="C176" s="28">
        <v>44400</v>
      </c>
      <c r="D176" s="132">
        <v>0.58872685184906004</v>
      </c>
      <c r="E176" s="29" t="s">
        <v>52</v>
      </c>
      <c r="F176" s="30" t="s">
        <v>81</v>
      </c>
    </row>
  </sheetData>
  <sheetProtection sheet="1" objects="1" scenarios="1"/>
  <hyperlinks>
    <hyperlink ref="H30" r:id="rId1" xr:uid="{00000000-0004-0000-1000-000002000000}"/>
    <hyperlink ref="H32" r:id="rId2" xr:uid="{00000000-0004-0000-1000-000003000000}"/>
    <hyperlink ref="H34" r:id="rId3" xr:uid="{00000000-0004-0000-1000-000004000000}"/>
    <hyperlink ref="H35" r:id="rId4" xr:uid="{00000000-0004-0000-1000-000005000000}"/>
    <hyperlink ref="H18" r:id="rId5" xr:uid="{00000000-0004-0000-1000-000006000000}"/>
    <hyperlink ref="H25" r:id="rId6" xr:uid="{00000000-0004-0000-1000-000007000000}"/>
    <hyperlink ref="H26" r:id="rId7" xr:uid="{00000000-0004-0000-1000-000008000000}"/>
    <hyperlink ref="H24" r:id="rId8" xr:uid="{00000000-0004-0000-1000-000009000000}"/>
    <hyperlink ref="H40" r:id="rId9" xr:uid="{00000000-0004-0000-1000-00000A000000}"/>
    <hyperlink ref="H37" r:id="rId10" xr:uid="{00000000-0004-0000-1000-00000B000000}"/>
    <hyperlink ref="H21" r:id="rId11" xr:uid="{00000000-0004-0000-1000-00000D000000}"/>
    <hyperlink ref="H43" r:id="rId12" xr:uid="{00000000-0004-0000-1000-00000E000000}"/>
    <hyperlink ref="H50"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71438</xdr:colOff>
                    <xdr:row>4</xdr:row>
                    <xdr:rowOff>0</xdr:rowOff>
                  </from>
                  <to>
                    <xdr:col>13</xdr:col>
                    <xdr:colOff>509588</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RowHeight="14.25" x14ac:dyDescent="0.45"/>
  <sheetData>
    <row r="2" spans="2:2" x14ac:dyDescent="0.45">
      <c r="B2" t="s">
        <v>887</v>
      </c>
    </row>
    <row r="3" spans="2:2" x14ac:dyDescent="0.45">
      <c r="B3" t="s">
        <v>888</v>
      </c>
    </row>
    <row r="4" spans="2:2" x14ac:dyDescent="0.45">
      <c r="B4" t="s">
        <v>889</v>
      </c>
    </row>
    <row r="5" spans="2:2" x14ac:dyDescent="0.45">
      <c r="B5" t="s">
        <v>890</v>
      </c>
    </row>
    <row r="6" spans="2:2" x14ac:dyDescent="0.45">
      <c r="B6" t="s">
        <v>891</v>
      </c>
    </row>
    <row r="7" spans="2:2" x14ac:dyDescent="0.45">
      <c r="B7" t="s">
        <v>892</v>
      </c>
    </row>
    <row r="8" spans="2:2" x14ac:dyDescent="0.45">
      <c r="B8" t="s">
        <v>893</v>
      </c>
    </row>
    <row r="9" spans="2:2" x14ac:dyDescent="0.45">
      <c r="B9" t="s">
        <v>894</v>
      </c>
    </row>
    <row r="10" spans="2:2" x14ac:dyDescent="0.45">
      <c r="B10" t="s">
        <v>895</v>
      </c>
    </row>
    <row r="11" spans="2:2" x14ac:dyDescent="0.45">
      <c r="B11" t="s">
        <v>896</v>
      </c>
    </row>
    <row r="12" spans="2:2" x14ac:dyDescent="0.45">
      <c r="B12" t="s">
        <v>897</v>
      </c>
    </row>
    <row r="13" spans="2:2" x14ac:dyDescent="0.45">
      <c r="B13" t="s">
        <v>898</v>
      </c>
    </row>
    <row r="14" spans="2:2" x14ac:dyDescent="0.45">
      <c r="B14" t="s">
        <v>899</v>
      </c>
    </row>
    <row r="15" spans="2:2" x14ac:dyDescent="0.45">
      <c r="B15" t="s">
        <v>900</v>
      </c>
    </row>
    <row r="16" spans="2:2" x14ac:dyDescent="0.45">
      <c r="B16" t="s">
        <v>901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109</vt:i4>
      </vt:variant>
    </vt:vector>
  </HeadingPairs>
  <TitlesOfParts>
    <vt:vector size="128"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'Performance (7)'!JuliaResultsFile</vt:lpstr>
      <vt:lpstr>Test!NumFailed</vt:lpstr>
      <vt:lpstr>Test!NumPassed</vt:lpstr>
      <vt:lpstr>Test!NumSkipped</vt:lpstr>
      <vt:lpstr>Performance!ParserNames</vt:lpstr>
      <vt:lpstr>'Performance (4)'!ParserNames</vt:lpstr>
      <vt:lpstr>'Performance (6)'!ParserNames</vt:lpstr>
      <vt:lpstr>'Performance (7)'!ParserNames</vt:lpstr>
      <vt:lpstr>Performance!PasteResultsHere1</vt:lpstr>
      <vt:lpstr>'Performance (2)'!PasteResultsHere1</vt:lpstr>
      <vt:lpstr>'Performance (3)'!PasteResultsHere1</vt:lpstr>
      <vt:lpstr>'Performance (4)'!PasteResultsHere1</vt:lpstr>
      <vt:lpstr>'Performance (6)'!PasteResultsHere1</vt:lpstr>
      <vt:lpstr>'Performance (7)'!PasteResultsHere1</vt:lpstr>
      <vt:lpstr>Performance!PasteResultsHere2</vt:lpstr>
      <vt:lpstr>'Performance (2)'!PasteResultsHere2</vt:lpstr>
      <vt:lpstr>'Performance (3)'!PasteResultsHere2</vt:lpstr>
      <vt:lpstr>'Performance (4)'!PasteResultsHere2</vt:lpstr>
      <vt:lpstr>'Performance (7)'!PasteResultsHere2</vt:lpstr>
      <vt:lpstr>Performance!PasteResultsHere3</vt:lpstr>
      <vt:lpstr>'Performance (2)'!PasteResultsHere3</vt:lpstr>
      <vt:lpstr>'Performance (3)'!PasteResultsHere3</vt:lpstr>
      <vt:lpstr>'Performance (4)'!PasteResultsHere3</vt:lpstr>
      <vt:lpstr>'Performance (7)'!PasteResultsHere3</vt:lpstr>
      <vt:lpstr>Performance!PasteResultsHere4</vt:lpstr>
      <vt:lpstr>'Performance (2)'!PasteResultsHere4</vt:lpstr>
      <vt:lpstr>'Performance (3)'!PasteResultsHere4</vt:lpstr>
      <vt:lpstr>'Performance (4)'!PasteResultsHere4</vt:lpstr>
      <vt:lpstr>'Performance (7)'!PasteResultsHere4</vt:lpstr>
      <vt:lpstr>Performance!PasteResultsHere5</vt:lpstr>
      <vt:lpstr>'Performance (2)'!PasteResultsHere5</vt:lpstr>
      <vt:lpstr>'Performance (3)'!PasteResultsHere5</vt:lpstr>
      <vt:lpstr>'Performance (4)'!PasteResultsHere5</vt:lpstr>
      <vt:lpstr>'Performance (7)'!PasteResultsHere5</vt:lpstr>
      <vt:lpstr>Performance!PasteResultsHere6</vt:lpstr>
      <vt:lpstr>'Performance (2)'!PasteResultsHere6</vt:lpstr>
      <vt:lpstr>'Performance (3)'!PasteResultsHere6</vt:lpstr>
      <vt:lpstr>'Performance (4)'!PasteResultsHere6</vt:lpstr>
      <vt:lpstr>'Performance (7)'!PasteResultsHere6</vt:lpstr>
      <vt:lpstr>Performance!PasteResultsHere7</vt:lpstr>
      <vt:lpstr>'Performance (2)'!PasteResultsHere7</vt:lpstr>
      <vt:lpstr>'Performance (3)'!PasteResultsHere7</vt:lpstr>
      <vt:lpstr>'Performance (4)'!PasteResultsHere7</vt:lpstr>
      <vt:lpstr>'Performance (7)'!PasteResultsHere7</vt:lpstr>
      <vt:lpstr>Demo!QuoteAllStrings</vt:lpstr>
      <vt:lpstr>Test!RowNo</vt:lpstr>
      <vt:lpstr>Performance!rxNoNo</vt:lpstr>
      <vt:lpstr>'Performance (2)'!rxNoNo</vt:lpstr>
      <vt:lpstr>'Performance (3)'!rxNoNo</vt:lpstr>
      <vt:lpstr>'Performance (4)'!rxNoNo</vt:lpstr>
      <vt:lpstr>'Performance (6)'!rxNoNo</vt:lpstr>
      <vt:lpstr>'Performance (7)'!rxNoNo</vt:lpstr>
      <vt:lpstr>RegExp!rxNoNo</vt:lpstr>
      <vt:lpstr>Performance!rxNoYes</vt:lpstr>
      <vt:lpstr>'Performance (2)'!rxNoYes</vt:lpstr>
      <vt:lpstr>'Performance (3)'!rxNoYes</vt:lpstr>
      <vt:lpstr>'Performance (4)'!rxNoYes</vt:lpstr>
      <vt:lpstr>'Performance (6)'!rxNoYes</vt:lpstr>
      <vt:lpstr>'Performance (7)'!rxNoYes</vt:lpstr>
      <vt:lpstr>RegExp!rxNoYes</vt:lpstr>
      <vt:lpstr>Performance!rxYesNo</vt:lpstr>
      <vt:lpstr>'Performance (2)'!rxYesNo</vt:lpstr>
      <vt:lpstr>'Performance (3)'!rxYesNo</vt:lpstr>
      <vt:lpstr>'Performance (4)'!rxYesNo</vt:lpstr>
      <vt:lpstr>'Performance (6)'!rxYesNo</vt:lpstr>
      <vt:lpstr>'Performance (7)'!rxYesNo</vt:lpstr>
      <vt:lpstr>RegExp!rxYesNo</vt:lpstr>
      <vt:lpstr>Performance!rxYesYes</vt:lpstr>
      <vt:lpstr>'Performance (2)'!rxYesYes</vt:lpstr>
      <vt:lpstr>'Performance (3)'!rxYesYes</vt:lpstr>
      <vt:lpstr>'Performance (4)'!rxYesYes</vt:lpstr>
      <vt:lpstr>'Performance (6)'!rxYesYes</vt:lpstr>
      <vt:lpstr>'Performance (7)'!rxYesYes</vt:lpstr>
      <vt:lpstr>RegExp!rxYesYes</vt:lpstr>
      <vt:lpstr>Test!TestNo</vt:lpstr>
      <vt:lpstr>Test!TheVBACode</vt:lpstr>
      <vt:lpstr>Performance!TimeStamp</vt:lpstr>
      <vt:lpstr>'Performance (2)'!TimeStamp</vt:lpstr>
      <vt:lpstr>'Performance (3)'!TimeStamp</vt:lpstr>
      <vt:lpstr>'Performance (4)'!TimeStamp</vt:lpstr>
      <vt:lpstr>'Performance (6)'!TimeStamp</vt:lpstr>
      <vt:lpstr>'Performance (7)'!TimeStamp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2022-11-04T16:27:25Z</dcterms:modified>
</cp:coreProperties>
</file>