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 activeTab="5"/>
  </bookViews>
  <sheets>
    <sheet name="PRAC 7" sheetId="1" r:id="rId1"/>
    <sheet name="PRAC 8" sheetId="2" r:id="rId2"/>
    <sheet name="PRAC 9" sheetId="3" r:id="rId3"/>
    <sheet name="PRAC 10" sheetId="4" r:id="rId4"/>
    <sheet name="PRAC 11" sheetId="5" r:id="rId5"/>
    <sheet name="PRAC 1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<sst xmlns="http://schemas.openxmlformats.org/spreadsheetml/2006/main" count="66" uniqueCount="22">
  <si>
    <t>SAMPLE NO</t>
  </si>
  <si>
    <t>NO OF DEFECTIVE</t>
  </si>
  <si>
    <t>UCL</t>
  </si>
  <si>
    <t>CL</t>
  </si>
  <si>
    <t>LCL</t>
  </si>
  <si>
    <t>p BAR</t>
  </si>
  <si>
    <t>SAMPLE SIZE</t>
  </si>
  <si>
    <t>DEFECTIVES</t>
  </si>
  <si>
    <t>p</t>
  </si>
  <si>
    <t>q BAR</t>
  </si>
  <si>
    <t>UCL MAX</t>
  </si>
  <si>
    <t>UCL MIN</t>
  </si>
  <si>
    <t>LCL MAX</t>
  </si>
  <si>
    <t>LCL MIN</t>
  </si>
  <si>
    <t>Zi</t>
  </si>
  <si>
    <t>NON-CONFIRMITIES PER SAMPLE</t>
  </si>
  <si>
    <t>Ui</t>
  </si>
  <si>
    <t>U BAR</t>
  </si>
  <si>
    <t>ROLL NO</t>
  </si>
  <si>
    <t>NO OF SQ METRES</t>
  </si>
  <si>
    <t>NO OF INSPECTION UNITS</t>
  </si>
  <si>
    <t>TOTAL NON-CONFIRMITIES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</si>
</sst>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np-CHART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7'!$C$2</c:f>
              <c:strCache>
                <c:ptCount val="1"/>
                <c:pt idx="0">
                  <c:v>NO OF DEFECTIVE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7'!$C$3:$C$22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7'!$D$2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7'!$D$3:$D$22</c:f>
              <c:numCache>
                <c:formatCode>General</c:formatCode>
                <c:ptCount val="20"/>
                <c:pt idx="0">
                  <c:v>4.98</c:v>
                </c:pt>
                <c:pt idx="1">
                  <c:v>4.98</c:v>
                </c:pt>
                <c:pt idx="2">
                  <c:v>4.98</c:v>
                </c:pt>
                <c:pt idx="3">
                  <c:v>4.98</c:v>
                </c:pt>
                <c:pt idx="4">
                  <c:v>4.98</c:v>
                </c:pt>
                <c:pt idx="5">
                  <c:v>4.98</c:v>
                </c:pt>
                <c:pt idx="6">
                  <c:v>4.98</c:v>
                </c:pt>
                <c:pt idx="7">
                  <c:v>4.98</c:v>
                </c:pt>
                <c:pt idx="8">
                  <c:v>4.98</c:v>
                </c:pt>
                <c:pt idx="9">
                  <c:v>4.98</c:v>
                </c:pt>
                <c:pt idx="10">
                  <c:v>4.98</c:v>
                </c:pt>
                <c:pt idx="11">
                  <c:v>4.98</c:v>
                </c:pt>
                <c:pt idx="12">
                  <c:v>4.98</c:v>
                </c:pt>
                <c:pt idx="13">
                  <c:v>4.98</c:v>
                </c:pt>
                <c:pt idx="14">
                  <c:v>4.98</c:v>
                </c:pt>
                <c:pt idx="15">
                  <c:v>4.98</c:v>
                </c:pt>
                <c:pt idx="16">
                  <c:v>4.98</c:v>
                </c:pt>
                <c:pt idx="17">
                  <c:v>4.98</c:v>
                </c:pt>
                <c:pt idx="18">
                  <c:v>4.98</c:v>
                </c:pt>
                <c:pt idx="19">
                  <c:v>4.98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7'!$E$2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7'!$E$3:$E$22</c:f>
              <c:numCache>
                <c:formatCode>General</c:formatCode>
                <c:ptCount val="20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7'!$F$2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7'!$F$3:$F$22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843890"/>
        <c:axId val="971016849"/>
      </c:lineChart>
      <c:catAx>
        <c:axId val="3818438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SAMPLE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016849"/>
        <c:crosses val="autoZero"/>
        <c:auto val="1"/>
        <c:lblAlgn val="ctr"/>
        <c:lblOffset val="100"/>
        <c:noMultiLvlLbl val="0"/>
      </c:catAx>
      <c:valAx>
        <c:axId val="9710168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DEFECTIVE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8438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p-CHART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8'!$E$2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8'!$E$3:$E$12</c:f>
              <c:numCache>
                <c:formatCode>General</c:formatCode>
                <c:ptCount val="10"/>
                <c:pt idx="0">
                  <c:v>0.2125</c:v>
                </c:pt>
                <c:pt idx="1">
                  <c:v>0.286666666666667</c:v>
                </c:pt>
                <c:pt idx="2">
                  <c:v>0.154285714285714</c:v>
                </c:pt>
                <c:pt idx="3">
                  <c:v>0.252592592592593</c:v>
                </c:pt>
                <c:pt idx="4">
                  <c:v>0.18</c:v>
                </c:pt>
                <c:pt idx="5">
                  <c:v>0.182954545454545</c:v>
                </c:pt>
                <c:pt idx="6">
                  <c:v>0.149333333333333</c:v>
                </c:pt>
                <c:pt idx="7">
                  <c:v>0.156521739130435</c:v>
                </c:pt>
                <c:pt idx="8">
                  <c:v>0.10784</c:v>
                </c:pt>
                <c:pt idx="9">
                  <c:v>0.193650793650794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8'!$F$2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8'!$F$3:$F$12</c:f>
              <c:numCache>
                <c:formatCode>General</c:formatCode>
                <c:ptCount val="10"/>
                <c:pt idx="0">
                  <c:v>0.204869817361038</c:v>
                </c:pt>
                <c:pt idx="1">
                  <c:v>0.208849369584063</c:v>
                </c:pt>
                <c:pt idx="2">
                  <c:v>0.209891923000839</c:v>
                </c:pt>
                <c:pt idx="3">
                  <c:v>0.210456123007255</c:v>
                </c:pt>
                <c:pt idx="4">
                  <c:v>0.211684450490036</c:v>
                </c:pt>
                <c:pt idx="5">
                  <c:v>0.206567708676377</c:v>
                </c:pt>
                <c:pt idx="6">
                  <c:v>0.205713457861879</c:v>
                </c:pt>
                <c:pt idx="7">
                  <c:v>0.205164191939491</c:v>
                </c:pt>
                <c:pt idx="8">
                  <c:v>0.199724971370562</c:v>
                </c:pt>
                <c:pt idx="9">
                  <c:v>0.208133510600483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8'!$G$2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8'!$G$3:$G$12</c:f>
              <c:numCache>
                <c:formatCode>General</c:formatCode>
                <c:ptCount val="10"/>
                <c:pt idx="0">
                  <c:v>0.1791</c:v>
                </c:pt>
                <c:pt idx="1">
                  <c:v>0.1791</c:v>
                </c:pt>
                <c:pt idx="2">
                  <c:v>0.1791</c:v>
                </c:pt>
                <c:pt idx="3">
                  <c:v>0.1791</c:v>
                </c:pt>
                <c:pt idx="4">
                  <c:v>0.1791</c:v>
                </c:pt>
                <c:pt idx="5">
                  <c:v>0.1791</c:v>
                </c:pt>
                <c:pt idx="6">
                  <c:v>0.1791</c:v>
                </c:pt>
                <c:pt idx="7">
                  <c:v>0.1791</c:v>
                </c:pt>
                <c:pt idx="8">
                  <c:v>0.1791</c:v>
                </c:pt>
                <c:pt idx="9">
                  <c:v>0.1791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8'!$H$2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8'!$H$3:$H$12</c:f>
              <c:numCache>
                <c:formatCode>General</c:formatCode>
                <c:ptCount val="10"/>
                <c:pt idx="0">
                  <c:v>0.153421357456275</c:v>
                </c:pt>
                <c:pt idx="1">
                  <c:v>0.14944180523325</c:v>
                </c:pt>
                <c:pt idx="2">
                  <c:v>0.148399251816474</c:v>
                </c:pt>
                <c:pt idx="3">
                  <c:v>0.147835051810058</c:v>
                </c:pt>
                <c:pt idx="4">
                  <c:v>0.146606724327277</c:v>
                </c:pt>
                <c:pt idx="5">
                  <c:v>0.151723466140936</c:v>
                </c:pt>
                <c:pt idx="6">
                  <c:v>0.152577716955435</c:v>
                </c:pt>
                <c:pt idx="7">
                  <c:v>0.153126982877822</c:v>
                </c:pt>
                <c:pt idx="8">
                  <c:v>0.158566203446752</c:v>
                </c:pt>
                <c:pt idx="9">
                  <c:v>0.15015766421683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84095"/>
        <c:axId val="387713158"/>
      </c:lineChart>
      <c:catAx>
        <c:axId val="339840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SAMPLE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713158"/>
        <c:crosses val="autoZero"/>
        <c:auto val="1"/>
        <c:lblAlgn val="ctr"/>
        <c:lblOffset val="100"/>
        <c:noMultiLvlLbl val="0"/>
      </c:catAx>
      <c:valAx>
        <c:axId val="387713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p-CHART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9'!$E$2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9'!$E$3:$E$12</c:f>
              <c:numCache>
                <c:formatCode>General</c:formatCode>
                <c:ptCount val="10"/>
                <c:pt idx="0">
                  <c:v>0.2125</c:v>
                </c:pt>
                <c:pt idx="1">
                  <c:v>0.286666666666667</c:v>
                </c:pt>
                <c:pt idx="2">
                  <c:v>0.154285714285714</c:v>
                </c:pt>
                <c:pt idx="3">
                  <c:v>0.252592592592593</c:v>
                </c:pt>
                <c:pt idx="4">
                  <c:v>0.18</c:v>
                </c:pt>
                <c:pt idx="5">
                  <c:v>0.182954545454545</c:v>
                </c:pt>
                <c:pt idx="6">
                  <c:v>0.149333333333333</c:v>
                </c:pt>
                <c:pt idx="7">
                  <c:v>0.156521739130435</c:v>
                </c:pt>
                <c:pt idx="8">
                  <c:v>0.10784</c:v>
                </c:pt>
                <c:pt idx="9">
                  <c:v>0.193650793650794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9'!$F$2</c:f>
              <c:strCache>
                <c:ptCount val="1"/>
                <c:pt idx="0">
                  <c:v>UCL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9'!$F$3:$F$12</c:f>
              <c:numCache>
                <c:formatCode>0.0000_ 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9'!$G$2</c:f>
              <c:strCache>
                <c:ptCount val="1"/>
                <c:pt idx="0">
                  <c:v>UCL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9'!$G$3:$G$12</c:f>
              <c:numCache>
                <c:formatCode>General</c:formatCode>
                <c:ptCount val="10"/>
                <c:pt idx="0">
                  <c:v>0.2117</c:v>
                </c:pt>
                <c:pt idx="1">
                  <c:v>0.2117</c:v>
                </c:pt>
                <c:pt idx="2">
                  <c:v>0.2117</c:v>
                </c:pt>
                <c:pt idx="3">
                  <c:v>0.2117</c:v>
                </c:pt>
                <c:pt idx="4">
                  <c:v>0.2117</c:v>
                </c:pt>
                <c:pt idx="5">
                  <c:v>0.2117</c:v>
                </c:pt>
                <c:pt idx="6">
                  <c:v>0.2117</c:v>
                </c:pt>
                <c:pt idx="7">
                  <c:v>0.2117</c:v>
                </c:pt>
                <c:pt idx="8">
                  <c:v>0.2117</c:v>
                </c:pt>
                <c:pt idx="9">
                  <c:v>0.2117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9'!$H$2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9'!$H$3:$H$12</c:f>
              <c:numCache>
                <c:formatCode>General</c:formatCode>
                <c:ptCount val="10"/>
                <c:pt idx="0">
                  <c:v>0.1791</c:v>
                </c:pt>
                <c:pt idx="1">
                  <c:v>0.1791</c:v>
                </c:pt>
                <c:pt idx="2">
                  <c:v>0.1791</c:v>
                </c:pt>
                <c:pt idx="3">
                  <c:v>0.1791</c:v>
                </c:pt>
                <c:pt idx="4">
                  <c:v>0.1791</c:v>
                </c:pt>
                <c:pt idx="5">
                  <c:v>0.1791</c:v>
                </c:pt>
                <c:pt idx="6">
                  <c:v>0.1791</c:v>
                </c:pt>
                <c:pt idx="7">
                  <c:v>0.1791</c:v>
                </c:pt>
                <c:pt idx="8">
                  <c:v>0.1791</c:v>
                </c:pt>
                <c:pt idx="9">
                  <c:v>0.1791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'PRAC 9'!$I$2</c:f>
              <c:strCache>
                <c:ptCount val="1"/>
                <c:pt idx="0">
                  <c:v>LCL 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9'!$I$3:$I$12</c:f>
              <c:numCache>
                <c:formatCode>General</c:formatCode>
                <c:ptCount val="10"/>
                <c:pt idx="0">
                  <c:v>0.1585</c:v>
                </c:pt>
                <c:pt idx="1">
                  <c:v>0.1585</c:v>
                </c:pt>
                <c:pt idx="2">
                  <c:v>0.1585</c:v>
                </c:pt>
                <c:pt idx="3">
                  <c:v>0.1585</c:v>
                </c:pt>
                <c:pt idx="4">
                  <c:v>0.1585</c:v>
                </c:pt>
                <c:pt idx="5">
                  <c:v>0.1585</c:v>
                </c:pt>
                <c:pt idx="6">
                  <c:v>0.1585</c:v>
                </c:pt>
                <c:pt idx="7">
                  <c:v>0.1585</c:v>
                </c:pt>
                <c:pt idx="8">
                  <c:v>0.1585</c:v>
                </c:pt>
                <c:pt idx="9">
                  <c:v>0.1585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'PRAC 9'!$J$2</c:f>
              <c:strCache>
                <c:ptCount val="1"/>
                <c:pt idx="0">
                  <c:v>LCL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9'!$J$3:$J$12</c:f>
              <c:numCache>
                <c:formatCode>General</c:formatCode>
                <c:ptCount val="10"/>
                <c:pt idx="0">
                  <c:v>0.1465</c:v>
                </c:pt>
                <c:pt idx="1">
                  <c:v>0.1465</c:v>
                </c:pt>
                <c:pt idx="2">
                  <c:v>0.1465</c:v>
                </c:pt>
                <c:pt idx="3">
                  <c:v>0.1465</c:v>
                </c:pt>
                <c:pt idx="4">
                  <c:v>0.1465</c:v>
                </c:pt>
                <c:pt idx="5">
                  <c:v>0.1465</c:v>
                </c:pt>
                <c:pt idx="6">
                  <c:v>0.1465</c:v>
                </c:pt>
                <c:pt idx="7">
                  <c:v>0.1465</c:v>
                </c:pt>
                <c:pt idx="8">
                  <c:v>0.1465</c:v>
                </c:pt>
                <c:pt idx="9">
                  <c:v>0.1465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3921206"/>
        <c:axId val="58259158"/>
      </c:lineChart>
      <c:catAx>
        <c:axId val="1339212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SAMPLE NO</a:t>
                </a:r>
              </a:p>
            </c:rich>
          </c:tx>
          <c:layout>
            <c:manualLayout>
              <c:xMode val="edge"/>
              <c:yMode val="edge"/>
              <c:x val="0.497653487624558"/>
              <c:y val="0.88194527422631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59158"/>
        <c:crosses val="autoZero"/>
        <c:auto val="1"/>
        <c:lblAlgn val="ctr"/>
        <c:lblOffset val="100"/>
        <c:noMultiLvlLbl val="0"/>
      </c:catAx>
      <c:valAx>
        <c:axId val="58259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9212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p-CHART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10'!$F$2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10'!$F$3:$F$12</c:f>
              <c:numCache>
                <c:formatCode>General</c:formatCode>
                <c:ptCount val="10"/>
                <c:pt idx="0">
                  <c:v>3.88984385380087</c:v>
                </c:pt>
                <c:pt idx="1">
                  <c:v>10.8593321843405</c:v>
                </c:pt>
                <c:pt idx="2">
                  <c:v>-2.42564253373298</c:v>
                </c:pt>
                <c:pt idx="3">
                  <c:v>7.03728030643053</c:v>
                </c:pt>
                <c:pt idx="4">
                  <c:v>0.0787746568655356</c:v>
                </c:pt>
                <c:pt idx="5">
                  <c:v>0.416702778975659</c:v>
                </c:pt>
                <c:pt idx="6">
                  <c:v>-3.36635043382347</c:v>
                </c:pt>
                <c:pt idx="7">
                  <c:v>-2.60857744135475</c:v>
                </c:pt>
                <c:pt idx="8">
                  <c:v>-10.3947116503563</c:v>
                </c:pt>
                <c:pt idx="9">
                  <c:v>1.50116372388765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10'!$G$2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10'!$G$3:$G$12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10'!$H$2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10'!$H$3:$H$12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10'!$I$2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10'!$I$3:$I$12</c:f>
              <c:numCache>
                <c:formatCode>General</c:formatCode>
                <c:ptCount val="1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0985813"/>
        <c:axId val="357012340"/>
      </c:lineChart>
      <c:catAx>
        <c:axId val="9709858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SAMPLE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012340"/>
        <c:crosses val="autoZero"/>
        <c:auto val="1"/>
        <c:lblAlgn val="ctr"/>
        <c:lblOffset val="100"/>
        <c:noMultiLvlLbl val="0"/>
      </c:catAx>
      <c:valAx>
        <c:axId val="357012340"/>
        <c:scaling>
          <c:orientation val="minMax"/>
          <c:max val="14"/>
          <c:min val="-1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Zi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58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u-CHART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11'!$D$2</c:f>
              <c:strCache>
                <c:ptCount val="1"/>
                <c:pt idx="0">
                  <c:v>Ui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11'!$D$3:$D$22</c:f>
              <c:numCache>
                <c:formatCode>General</c:formatCode>
                <c:ptCount val="20"/>
                <c:pt idx="0">
                  <c:v>2</c:v>
                </c:pt>
                <c:pt idx="1">
                  <c:v>2.4</c:v>
                </c:pt>
                <c:pt idx="2">
                  <c:v>1.6</c:v>
                </c:pt>
                <c:pt idx="3">
                  <c:v>2.8</c:v>
                </c:pt>
                <c:pt idx="4">
                  <c:v>2</c:v>
                </c:pt>
                <c:pt idx="5">
                  <c:v>3.2</c:v>
                </c:pt>
                <c:pt idx="6">
                  <c:v>2.2</c:v>
                </c:pt>
                <c:pt idx="7">
                  <c:v>1.4</c:v>
                </c:pt>
                <c:pt idx="8">
                  <c:v>2</c:v>
                </c:pt>
                <c:pt idx="9">
                  <c:v>3</c:v>
                </c:pt>
                <c:pt idx="10">
                  <c:v>1.8</c:v>
                </c:pt>
                <c:pt idx="11">
                  <c:v>1</c:v>
                </c:pt>
                <c:pt idx="12">
                  <c:v>1.4</c:v>
                </c:pt>
                <c:pt idx="13">
                  <c:v>2.2</c:v>
                </c:pt>
                <c:pt idx="14">
                  <c:v>2.4</c:v>
                </c:pt>
                <c:pt idx="15">
                  <c:v>1.2</c:v>
                </c:pt>
                <c:pt idx="16">
                  <c:v>1.6</c:v>
                </c:pt>
                <c:pt idx="17">
                  <c:v>2</c:v>
                </c:pt>
                <c:pt idx="18">
                  <c:v>1.4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11'!$E$2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11'!$E$3:$E$22</c:f>
              <c:numCache>
                <c:formatCode>General</c:formatCode>
                <c:ptCount val="20"/>
                <c:pt idx="0">
                  <c:v>3.793866948</c:v>
                </c:pt>
                <c:pt idx="1">
                  <c:v>3.793866948</c:v>
                </c:pt>
                <c:pt idx="2">
                  <c:v>3.793866948</c:v>
                </c:pt>
                <c:pt idx="3">
                  <c:v>3.793866948</c:v>
                </c:pt>
                <c:pt idx="4">
                  <c:v>3.793866948</c:v>
                </c:pt>
                <c:pt idx="5">
                  <c:v>3.793866948</c:v>
                </c:pt>
                <c:pt idx="6">
                  <c:v>3.793866948</c:v>
                </c:pt>
                <c:pt idx="7">
                  <c:v>3.793866948</c:v>
                </c:pt>
                <c:pt idx="8">
                  <c:v>3.793866948</c:v>
                </c:pt>
                <c:pt idx="9">
                  <c:v>3.793866948</c:v>
                </c:pt>
                <c:pt idx="10">
                  <c:v>3.793866948</c:v>
                </c:pt>
                <c:pt idx="11">
                  <c:v>3.793866948</c:v>
                </c:pt>
                <c:pt idx="12">
                  <c:v>3.793866948</c:v>
                </c:pt>
                <c:pt idx="13">
                  <c:v>3.793866948</c:v>
                </c:pt>
                <c:pt idx="14">
                  <c:v>3.793866948</c:v>
                </c:pt>
                <c:pt idx="15">
                  <c:v>3.793866948</c:v>
                </c:pt>
                <c:pt idx="16">
                  <c:v>3.793866948</c:v>
                </c:pt>
                <c:pt idx="17">
                  <c:v>3.793866948</c:v>
                </c:pt>
                <c:pt idx="18">
                  <c:v>3.793866948</c:v>
                </c:pt>
                <c:pt idx="19">
                  <c:v>3.793866948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11'!$F$2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11'!$F$3:$F$22</c:f>
              <c:numCache>
                <c:formatCode>General</c:formatCode>
                <c:ptCount val="20"/>
                <c:pt idx="0">
                  <c:v>1.93</c:v>
                </c:pt>
                <c:pt idx="1">
                  <c:v>1.93</c:v>
                </c:pt>
                <c:pt idx="2">
                  <c:v>1.93</c:v>
                </c:pt>
                <c:pt idx="3">
                  <c:v>1.93</c:v>
                </c:pt>
                <c:pt idx="4">
                  <c:v>1.93</c:v>
                </c:pt>
                <c:pt idx="5">
                  <c:v>1.93</c:v>
                </c:pt>
                <c:pt idx="6">
                  <c:v>1.93</c:v>
                </c:pt>
                <c:pt idx="7">
                  <c:v>1.93</c:v>
                </c:pt>
                <c:pt idx="8">
                  <c:v>1.93</c:v>
                </c:pt>
                <c:pt idx="9">
                  <c:v>1.93</c:v>
                </c:pt>
                <c:pt idx="10">
                  <c:v>1.93</c:v>
                </c:pt>
                <c:pt idx="11">
                  <c:v>1.93</c:v>
                </c:pt>
                <c:pt idx="12">
                  <c:v>1.93</c:v>
                </c:pt>
                <c:pt idx="13">
                  <c:v>1.93</c:v>
                </c:pt>
                <c:pt idx="14">
                  <c:v>1.93</c:v>
                </c:pt>
                <c:pt idx="15">
                  <c:v>1.93</c:v>
                </c:pt>
                <c:pt idx="16">
                  <c:v>1.93</c:v>
                </c:pt>
                <c:pt idx="17">
                  <c:v>1.93</c:v>
                </c:pt>
                <c:pt idx="18">
                  <c:v>1.93</c:v>
                </c:pt>
                <c:pt idx="19">
                  <c:v>1.93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11'!$G$2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11'!$G$3:$G$22</c:f>
              <c:numCache>
                <c:formatCode>General</c:formatCode>
                <c:ptCount val="20"/>
                <c:pt idx="0">
                  <c:v>0.066133052</c:v>
                </c:pt>
                <c:pt idx="1">
                  <c:v>0.066133052</c:v>
                </c:pt>
                <c:pt idx="2">
                  <c:v>0.066133052</c:v>
                </c:pt>
                <c:pt idx="3">
                  <c:v>0.066133052</c:v>
                </c:pt>
                <c:pt idx="4">
                  <c:v>0.066133052</c:v>
                </c:pt>
                <c:pt idx="5">
                  <c:v>0.066133052</c:v>
                </c:pt>
                <c:pt idx="6">
                  <c:v>0.066133052</c:v>
                </c:pt>
                <c:pt idx="7">
                  <c:v>0.066133052</c:v>
                </c:pt>
                <c:pt idx="8">
                  <c:v>0.066133052</c:v>
                </c:pt>
                <c:pt idx="9">
                  <c:v>0.066133052</c:v>
                </c:pt>
                <c:pt idx="10">
                  <c:v>0.066133052</c:v>
                </c:pt>
                <c:pt idx="11">
                  <c:v>0.066133052</c:v>
                </c:pt>
                <c:pt idx="12">
                  <c:v>0.066133052</c:v>
                </c:pt>
                <c:pt idx="13">
                  <c:v>0.066133052</c:v>
                </c:pt>
                <c:pt idx="14">
                  <c:v>0.066133052</c:v>
                </c:pt>
                <c:pt idx="15">
                  <c:v>0.066133052</c:v>
                </c:pt>
                <c:pt idx="16">
                  <c:v>0.066133052</c:v>
                </c:pt>
                <c:pt idx="17">
                  <c:v>0.066133052</c:v>
                </c:pt>
                <c:pt idx="18">
                  <c:v>0.066133052</c:v>
                </c:pt>
                <c:pt idx="19">
                  <c:v>0.066133052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8849476"/>
        <c:axId val="212537950"/>
      </c:lineChart>
      <c:catAx>
        <c:axId val="4488494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SAMPLE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37950"/>
        <c:crosses val="autoZero"/>
        <c:auto val="1"/>
        <c:lblAlgn val="ctr"/>
        <c:lblOffset val="100"/>
        <c:noMultiLvlLbl val="0"/>
      </c:catAx>
      <c:valAx>
        <c:axId val="212537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8494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u-CHART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12'!$F$2</c:f>
              <c:strCache>
                <c:ptCount val="1"/>
                <c:pt idx="0">
                  <c:v>Ui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12'!$F$3:$F$12</c:f>
              <c:numCache>
                <c:formatCode>General</c:formatCode>
                <c:ptCount val="10"/>
                <c:pt idx="0">
                  <c:v>1.4</c:v>
                </c:pt>
                <c:pt idx="1">
                  <c:v>1.5</c:v>
                </c:pt>
                <c:pt idx="2">
                  <c:v>1.54</c:v>
                </c:pt>
                <c:pt idx="3">
                  <c:v>1.1</c:v>
                </c:pt>
                <c:pt idx="4">
                  <c:v>0.74</c:v>
                </c:pt>
                <c:pt idx="5">
                  <c:v>1</c:v>
                </c:pt>
                <c:pt idx="6">
                  <c:v>1.75</c:v>
                </c:pt>
                <c:pt idx="7">
                  <c:v>1.52</c:v>
                </c:pt>
                <c:pt idx="8">
                  <c:v>1.58</c:v>
                </c:pt>
                <c:pt idx="9">
                  <c:v>1.84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12'!$G$2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12'!$G$3:$G$12</c:f>
              <c:numCache>
                <c:formatCode>General</c:formatCode>
                <c:ptCount val="10"/>
                <c:pt idx="0">
                  <c:v>2.55464766356475</c:v>
                </c:pt>
                <c:pt idx="1">
                  <c:v>2.68822329613128</c:v>
                </c:pt>
                <c:pt idx="2">
                  <c:v>2.4155177992437</c:v>
                </c:pt>
                <c:pt idx="3">
                  <c:v>2.55464766356475</c:v>
                </c:pt>
                <c:pt idx="4">
                  <c:v>2.5840466091529</c:v>
                </c:pt>
                <c:pt idx="5">
                  <c:v>2.55464766356475</c:v>
                </c:pt>
                <c:pt idx="6">
                  <c:v>2.45604622787992</c:v>
                </c:pt>
                <c:pt idx="7">
                  <c:v>2.52737447696146</c:v>
                </c:pt>
                <c:pt idx="8">
                  <c:v>2.45604622787992</c:v>
                </c:pt>
                <c:pt idx="9">
                  <c:v>2.43517398574223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12'!$H$2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12'!$H$3:$H$12</c:f>
              <c:numCache>
                <c:formatCode>General</c:formatCode>
                <c:ptCount val="10"/>
                <c:pt idx="0">
                  <c:v>1.422976744</c:v>
                </c:pt>
                <c:pt idx="1">
                  <c:v>1.422976744</c:v>
                </c:pt>
                <c:pt idx="2">
                  <c:v>1.422976744</c:v>
                </c:pt>
                <c:pt idx="3">
                  <c:v>1.422976744</c:v>
                </c:pt>
                <c:pt idx="4">
                  <c:v>1.422976744</c:v>
                </c:pt>
                <c:pt idx="5">
                  <c:v>1.422976744</c:v>
                </c:pt>
                <c:pt idx="6">
                  <c:v>1.422976744</c:v>
                </c:pt>
                <c:pt idx="7">
                  <c:v>1.422976744</c:v>
                </c:pt>
                <c:pt idx="8">
                  <c:v>1.422976744</c:v>
                </c:pt>
                <c:pt idx="9">
                  <c:v>1.422976744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12'!$I$2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12'!$I$3:$I$12</c:f>
              <c:numCache>
                <c:formatCode>General</c:formatCode>
                <c:ptCount val="10"/>
                <c:pt idx="0">
                  <c:v>0.291305824807342</c:v>
                </c:pt>
                <c:pt idx="1">
                  <c:v>0.157730192240813</c:v>
                </c:pt>
                <c:pt idx="2">
                  <c:v>0.430435689128395</c:v>
                </c:pt>
                <c:pt idx="3">
                  <c:v>0.291305824807342</c:v>
                </c:pt>
                <c:pt idx="4">
                  <c:v>0.261906879219192</c:v>
                </c:pt>
                <c:pt idx="5">
                  <c:v>0.291305824807342</c:v>
                </c:pt>
                <c:pt idx="6">
                  <c:v>0.389907260492169</c:v>
                </c:pt>
                <c:pt idx="7">
                  <c:v>0.318579011410635</c:v>
                </c:pt>
                <c:pt idx="8">
                  <c:v>0.389907260492169</c:v>
                </c:pt>
                <c:pt idx="9">
                  <c:v>0.41077950262986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3416476"/>
        <c:axId val="621231654"/>
      </c:lineChart>
      <c:catAx>
        <c:axId val="1234164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ROLL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231654"/>
        <c:crosses val="autoZero"/>
        <c:auto val="1"/>
        <c:lblAlgn val="ctr"/>
        <c:lblOffset val="100"/>
        <c:noMultiLvlLbl val="0"/>
      </c:catAx>
      <c:valAx>
        <c:axId val="6212316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4164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15875</xdr:colOff>
      <xdr:row>2</xdr:row>
      <xdr:rowOff>12700</xdr:rowOff>
    </xdr:from>
    <xdr:to>
      <xdr:col>19</xdr:col>
      <xdr:colOff>22225</xdr:colOff>
      <xdr:row>22</xdr:row>
      <xdr:rowOff>31750</xdr:rowOff>
    </xdr:to>
    <xdr:graphicFrame>
      <xdr:nvGraphicFramePr>
        <xdr:cNvPr id="2" name="Chart 1"/>
        <xdr:cNvGraphicFramePr/>
      </xdr:nvGraphicFramePr>
      <xdr:xfrm>
        <a:off x="5064125" y="393700"/>
        <a:ext cx="7321550" cy="3829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15875</xdr:colOff>
      <xdr:row>1</xdr:row>
      <xdr:rowOff>3175</xdr:rowOff>
    </xdr:from>
    <xdr:to>
      <xdr:col>21</xdr:col>
      <xdr:colOff>3175</xdr:colOff>
      <xdr:row>22</xdr:row>
      <xdr:rowOff>22225</xdr:rowOff>
    </xdr:to>
    <xdr:graphicFrame>
      <xdr:nvGraphicFramePr>
        <xdr:cNvPr id="2" name="Chart 1"/>
        <xdr:cNvGraphicFramePr/>
      </xdr:nvGraphicFramePr>
      <xdr:xfrm>
        <a:off x="7140575" y="193675"/>
        <a:ext cx="7302500" cy="401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15875</xdr:colOff>
      <xdr:row>1</xdr:row>
      <xdr:rowOff>12700</xdr:rowOff>
    </xdr:from>
    <xdr:to>
      <xdr:col>23</xdr:col>
      <xdr:colOff>602615</xdr:colOff>
      <xdr:row>28</xdr:row>
      <xdr:rowOff>183515</xdr:rowOff>
    </xdr:to>
    <xdr:graphicFrame>
      <xdr:nvGraphicFramePr>
        <xdr:cNvPr id="2" name="Chart 1"/>
        <xdr:cNvGraphicFramePr/>
      </xdr:nvGraphicFramePr>
      <xdr:xfrm>
        <a:off x="7226300" y="203200"/>
        <a:ext cx="7901940" cy="5314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15875</xdr:colOff>
      <xdr:row>0</xdr:row>
      <xdr:rowOff>165100</xdr:rowOff>
    </xdr:from>
    <xdr:to>
      <xdr:col>22</xdr:col>
      <xdr:colOff>12700</xdr:colOff>
      <xdr:row>21</xdr:row>
      <xdr:rowOff>31115</xdr:rowOff>
    </xdr:to>
    <xdr:graphicFrame>
      <xdr:nvGraphicFramePr>
        <xdr:cNvPr id="2" name="Chart 1"/>
        <xdr:cNvGraphicFramePr/>
      </xdr:nvGraphicFramePr>
      <xdr:xfrm>
        <a:off x="7083425" y="165100"/>
        <a:ext cx="7312025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15875</xdr:colOff>
      <xdr:row>1</xdr:row>
      <xdr:rowOff>3175</xdr:rowOff>
    </xdr:from>
    <xdr:to>
      <xdr:col>20</xdr:col>
      <xdr:colOff>3175</xdr:colOff>
      <xdr:row>22</xdr:row>
      <xdr:rowOff>22225</xdr:rowOff>
    </xdr:to>
    <xdr:graphicFrame>
      <xdr:nvGraphicFramePr>
        <xdr:cNvPr id="2" name="Chart 1"/>
        <xdr:cNvGraphicFramePr/>
      </xdr:nvGraphicFramePr>
      <xdr:xfrm>
        <a:off x="6931025" y="193675"/>
        <a:ext cx="7302500" cy="401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15875</xdr:colOff>
      <xdr:row>1</xdr:row>
      <xdr:rowOff>12700</xdr:rowOff>
    </xdr:from>
    <xdr:to>
      <xdr:col>23</xdr:col>
      <xdr:colOff>2540</xdr:colOff>
      <xdr:row>21</xdr:row>
      <xdr:rowOff>21590</xdr:rowOff>
    </xdr:to>
    <xdr:graphicFrame>
      <xdr:nvGraphicFramePr>
        <xdr:cNvPr id="2" name="Chart 1"/>
        <xdr:cNvGraphicFramePr/>
      </xdr:nvGraphicFramePr>
      <xdr:xfrm>
        <a:off x="9769475" y="203200"/>
        <a:ext cx="7911465" cy="3818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7"/>
  <sheetViews>
    <sheetView workbookViewId="0">
      <selection activeCell="V22" sqref="V22"/>
    </sheetView>
  </sheetViews>
  <sheetFormatPr defaultColWidth="9.14285714285714" defaultRowHeight="15" outlineLevelCol="5"/>
  <cols>
    <col min="2" max="2" width="12.1428571428571" customWidth="1"/>
    <col min="3" max="3" width="17.8571428571429" customWidth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2">
        <v>1</v>
      </c>
      <c r="C3" s="2">
        <v>0</v>
      </c>
      <c r="D3" s="2">
        <v>4.98</v>
      </c>
      <c r="E3" s="2">
        <f>C26</f>
        <v>1.55</v>
      </c>
      <c r="F3" s="2">
        <v>0</v>
      </c>
    </row>
    <row r="4" spans="2:6">
      <c r="B4" s="2">
        <v>2</v>
      </c>
      <c r="C4" s="2">
        <v>1</v>
      </c>
      <c r="D4" s="2">
        <v>4.98</v>
      </c>
      <c r="E4" s="2">
        <v>1.55</v>
      </c>
      <c r="F4" s="2">
        <v>0</v>
      </c>
    </row>
    <row r="5" spans="2:6">
      <c r="B5" s="2">
        <v>3</v>
      </c>
      <c r="C5" s="2">
        <v>0</v>
      </c>
      <c r="D5" s="2">
        <v>4.98</v>
      </c>
      <c r="E5" s="2">
        <v>1.55</v>
      </c>
      <c r="F5" s="2">
        <v>0</v>
      </c>
    </row>
    <row r="6" spans="2:6">
      <c r="B6" s="2">
        <v>4</v>
      </c>
      <c r="C6" s="2">
        <v>3</v>
      </c>
      <c r="D6" s="2">
        <v>4.98</v>
      </c>
      <c r="E6" s="2">
        <v>1.55</v>
      </c>
      <c r="F6" s="2">
        <v>0</v>
      </c>
    </row>
    <row r="7" spans="2:6">
      <c r="B7" s="2">
        <v>5</v>
      </c>
      <c r="C7" s="2">
        <v>9</v>
      </c>
      <c r="D7" s="2">
        <v>4.98</v>
      </c>
      <c r="E7" s="2">
        <v>1.55</v>
      </c>
      <c r="F7" s="2">
        <v>0</v>
      </c>
    </row>
    <row r="8" spans="2:6">
      <c r="B8" s="2">
        <v>6</v>
      </c>
      <c r="C8" s="2">
        <v>2</v>
      </c>
      <c r="D8" s="2">
        <v>4.98</v>
      </c>
      <c r="E8" s="2">
        <v>1.55</v>
      </c>
      <c r="F8" s="2">
        <v>0</v>
      </c>
    </row>
    <row r="9" spans="2:6">
      <c r="B9" s="2">
        <v>7</v>
      </c>
      <c r="C9" s="2">
        <v>0</v>
      </c>
      <c r="D9" s="2">
        <v>4.98</v>
      </c>
      <c r="E9" s="2">
        <v>1.55</v>
      </c>
      <c r="F9" s="2">
        <v>0</v>
      </c>
    </row>
    <row r="10" spans="2:6">
      <c r="B10" s="2">
        <v>8</v>
      </c>
      <c r="C10" s="2">
        <v>7</v>
      </c>
      <c r="D10" s="2">
        <v>4.98</v>
      </c>
      <c r="E10" s="2">
        <v>1.55</v>
      </c>
      <c r="F10" s="2">
        <v>0</v>
      </c>
    </row>
    <row r="11" spans="2:6">
      <c r="B11" s="2">
        <v>9</v>
      </c>
      <c r="C11" s="2">
        <v>0</v>
      </c>
      <c r="D11" s="2">
        <v>4.98</v>
      </c>
      <c r="E11" s="2">
        <v>1.55</v>
      </c>
      <c r="F11" s="2">
        <v>0</v>
      </c>
    </row>
    <row r="12" spans="2:6">
      <c r="B12" s="2">
        <v>10</v>
      </c>
      <c r="C12" s="2">
        <v>1</v>
      </c>
      <c r="D12" s="2">
        <v>4.98</v>
      </c>
      <c r="E12" s="2">
        <v>1.55</v>
      </c>
      <c r="F12" s="2">
        <v>0</v>
      </c>
    </row>
    <row r="13" spans="2:6">
      <c r="B13" s="2">
        <v>11</v>
      </c>
      <c r="C13" s="2">
        <v>1</v>
      </c>
      <c r="D13" s="2">
        <v>4.98</v>
      </c>
      <c r="E13" s="2">
        <v>1.55</v>
      </c>
      <c r="F13" s="2">
        <v>0</v>
      </c>
    </row>
    <row r="14" spans="2:6">
      <c r="B14" s="2">
        <v>12</v>
      </c>
      <c r="C14" s="2">
        <v>0</v>
      </c>
      <c r="D14" s="2">
        <v>4.98</v>
      </c>
      <c r="E14" s="2">
        <v>1.55</v>
      </c>
      <c r="F14" s="2">
        <v>0</v>
      </c>
    </row>
    <row r="15" spans="2:6">
      <c r="B15" s="2">
        <v>13</v>
      </c>
      <c r="C15" s="2">
        <v>0</v>
      </c>
      <c r="D15" s="2">
        <v>4.98</v>
      </c>
      <c r="E15" s="2">
        <v>1.55</v>
      </c>
      <c r="F15" s="2">
        <v>0</v>
      </c>
    </row>
    <row r="16" spans="2:6">
      <c r="B16" s="2">
        <v>14</v>
      </c>
      <c r="C16" s="2">
        <v>3</v>
      </c>
      <c r="D16" s="2">
        <v>4.98</v>
      </c>
      <c r="E16" s="2">
        <v>1.55</v>
      </c>
      <c r="F16" s="2">
        <v>0</v>
      </c>
    </row>
    <row r="17" spans="2:6">
      <c r="B17" s="2">
        <v>15</v>
      </c>
      <c r="C17" s="2">
        <v>1</v>
      </c>
      <c r="D17" s="2">
        <v>4.98</v>
      </c>
      <c r="E17" s="2">
        <v>1.55</v>
      </c>
      <c r="F17" s="2">
        <v>0</v>
      </c>
    </row>
    <row r="18" spans="2:6">
      <c r="B18" s="2">
        <v>16</v>
      </c>
      <c r="C18" s="2">
        <v>0</v>
      </c>
      <c r="D18" s="2">
        <v>4.98</v>
      </c>
      <c r="E18" s="2">
        <v>1.55</v>
      </c>
      <c r="F18" s="2">
        <v>0</v>
      </c>
    </row>
    <row r="19" spans="2:6">
      <c r="B19" s="2">
        <v>17</v>
      </c>
      <c r="C19" s="2">
        <v>0</v>
      </c>
      <c r="D19" s="2">
        <v>4.98</v>
      </c>
      <c r="E19" s="2">
        <v>1.55</v>
      </c>
      <c r="F19" s="2">
        <v>0</v>
      </c>
    </row>
    <row r="20" spans="2:6">
      <c r="B20" s="2">
        <v>18</v>
      </c>
      <c r="C20" s="2">
        <v>2</v>
      </c>
      <c r="D20" s="2">
        <v>4.98</v>
      </c>
      <c r="E20" s="2">
        <v>1.55</v>
      </c>
      <c r="F20" s="2">
        <v>0</v>
      </c>
    </row>
    <row r="21" spans="2:6">
      <c r="B21" s="2">
        <v>19</v>
      </c>
      <c r="C21" s="2">
        <v>1</v>
      </c>
      <c r="D21" s="2">
        <v>4.98</v>
      </c>
      <c r="E21" s="2">
        <v>1.55</v>
      </c>
      <c r="F21" s="2">
        <v>0</v>
      </c>
    </row>
    <row r="22" spans="2:6">
      <c r="B22" s="2">
        <v>20</v>
      </c>
      <c r="C22" s="2">
        <v>0</v>
      </c>
      <c r="D22" s="2">
        <v>4.98</v>
      </c>
      <c r="E22" s="2">
        <v>1.55</v>
      </c>
      <c r="F22" s="2">
        <v>0</v>
      </c>
    </row>
    <row r="23" spans="2:6">
      <c r="B23" s="2"/>
      <c r="C23" s="2"/>
      <c r="D23" s="2"/>
      <c r="E23" s="2"/>
      <c r="F23" s="2"/>
    </row>
    <row r="24" spans="2:6">
      <c r="B24" s="2" t="s">
        <v>5</v>
      </c>
      <c r="C24" s="2">
        <f>(SUM(C3:C22))/(10*20)</f>
        <v>0.155</v>
      </c>
      <c r="D24" s="2"/>
      <c r="E24" s="2"/>
      <c r="F24" s="2"/>
    </row>
    <row r="25" spans="2:6">
      <c r="B25" s="2" t="s">
        <v>2</v>
      </c>
      <c r="C25" s="2">
        <f>(10*C24)+(3*(SQRT((10*C24)*(1-C24))))</f>
        <v>4.98332928802351</v>
      </c>
      <c r="D25" s="2"/>
      <c r="E25" s="2"/>
      <c r="F25" s="2"/>
    </row>
    <row r="26" spans="2:6">
      <c r="B26" s="2" t="s">
        <v>3</v>
      </c>
      <c r="C26" s="2">
        <f>10*C24</f>
        <v>1.55</v>
      </c>
      <c r="D26" s="2"/>
      <c r="E26" s="2"/>
      <c r="F26" s="2"/>
    </row>
    <row r="27" spans="2:6">
      <c r="B27" s="2" t="s">
        <v>4</v>
      </c>
      <c r="C27" s="2">
        <v>0</v>
      </c>
      <c r="D27" s="2"/>
      <c r="E27" s="2"/>
      <c r="F27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5"/>
  <sheetViews>
    <sheetView workbookViewId="0">
      <selection activeCell="Z23" sqref="Z23"/>
    </sheetView>
  </sheetViews>
  <sheetFormatPr defaultColWidth="9.14285714285714" defaultRowHeight="15" outlineLevelCol="7"/>
  <cols>
    <col min="2" max="2" width="12.1428571428571" customWidth="1"/>
    <col min="3" max="3" width="12.8571428571429" customWidth="1"/>
    <col min="4" max="4" width="12.1428571428571" customWidth="1"/>
    <col min="5" max="8" width="12.8571428571429"/>
  </cols>
  <sheetData>
    <row r="2" spans="2:8">
      <c r="B2" s="2" t="s">
        <v>0</v>
      </c>
      <c r="C2" s="2" t="s">
        <v>6</v>
      </c>
      <c r="D2" s="2" t="s">
        <v>7</v>
      </c>
      <c r="E2" s="2" t="s">
        <v>8</v>
      </c>
      <c r="F2" s="2" t="s">
        <v>2</v>
      </c>
      <c r="G2" s="2" t="s">
        <v>3</v>
      </c>
      <c r="H2" s="2" t="s">
        <v>4</v>
      </c>
    </row>
    <row r="3" spans="2:8">
      <c r="B3" s="2">
        <v>1</v>
      </c>
      <c r="C3" s="2">
        <v>2000</v>
      </c>
      <c r="D3" s="2">
        <v>425</v>
      </c>
      <c r="E3" s="2">
        <f>D3/C3</f>
        <v>0.2125</v>
      </c>
      <c r="F3" s="2">
        <f>C14+3*(SQRT((C14*C15)/C3))</f>
        <v>0.204869817361038</v>
      </c>
      <c r="G3" s="2">
        <v>0.1791</v>
      </c>
      <c r="H3" s="2">
        <f>C14-3*SQRT((C14*C15)/C3)</f>
        <v>0.153421357456275</v>
      </c>
    </row>
    <row r="4" spans="2:8">
      <c r="B4" s="2">
        <v>2</v>
      </c>
      <c r="C4" s="2">
        <v>1500</v>
      </c>
      <c r="D4" s="2">
        <v>430</v>
      </c>
      <c r="E4" s="2">
        <f t="shared" ref="E4:E12" si="0">D4/C4</f>
        <v>0.286666666666667</v>
      </c>
      <c r="F4" s="2">
        <f>C14+3*(SQRT((C14*C15)/C4))</f>
        <v>0.208849369584063</v>
      </c>
      <c r="G4" s="2">
        <v>0.1791</v>
      </c>
      <c r="H4" s="2">
        <f>C14-3*SQRT((C14*C15)/C4)</f>
        <v>0.14944180523325</v>
      </c>
    </row>
    <row r="5" spans="2:8">
      <c r="B5" s="2">
        <v>3</v>
      </c>
      <c r="C5" s="2">
        <v>1400</v>
      </c>
      <c r="D5" s="2">
        <v>216</v>
      </c>
      <c r="E5" s="2">
        <f t="shared" si="0"/>
        <v>0.154285714285714</v>
      </c>
      <c r="F5" s="2">
        <f>C14+3*(SQRT((C14*C15)/C5))</f>
        <v>0.209891923000839</v>
      </c>
      <c r="G5" s="2">
        <v>0.1791</v>
      </c>
      <c r="H5" s="2">
        <f>C14-3*SQRT((C14*C15)/C5)</f>
        <v>0.148399251816474</v>
      </c>
    </row>
    <row r="6" spans="2:8">
      <c r="B6" s="2">
        <v>4</v>
      </c>
      <c r="C6" s="2">
        <v>1350</v>
      </c>
      <c r="D6" s="2">
        <v>341</v>
      </c>
      <c r="E6" s="2">
        <f t="shared" si="0"/>
        <v>0.252592592592593</v>
      </c>
      <c r="F6" s="2">
        <f>C14+3*(SQRT((C14*C15)/C6))</f>
        <v>0.210456123007255</v>
      </c>
      <c r="G6" s="2">
        <v>0.1791</v>
      </c>
      <c r="H6" s="2">
        <f>C14-3*SQRT((C14*C15)/C6)</f>
        <v>0.147835051810058</v>
      </c>
    </row>
    <row r="7" spans="2:8">
      <c r="B7" s="2">
        <v>5</v>
      </c>
      <c r="C7" s="2">
        <v>1250</v>
      </c>
      <c r="D7" s="2">
        <v>225</v>
      </c>
      <c r="E7" s="2">
        <f t="shared" si="0"/>
        <v>0.18</v>
      </c>
      <c r="F7" s="2">
        <f>C14+3*(SQRT((C14*C15)/C7))</f>
        <v>0.211684450490036</v>
      </c>
      <c r="G7" s="2">
        <v>0.1791</v>
      </c>
      <c r="H7" s="2">
        <f>C14-3*SQRT((C14*C15)/C7)</f>
        <v>0.146606724327277</v>
      </c>
    </row>
    <row r="8" spans="2:8">
      <c r="B8" s="2">
        <v>6</v>
      </c>
      <c r="C8" s="2">
        <v>1760</v>
      </c>
      <c r="D8" s="2">
        <v>322</v>
      </c>
      <c r="E8" s="2">
        <f t="shared" si="0"/>
        <v>0.182954545454545</v>
      </c>
      <c r="F8" s="2">
        <f>C14+3*(SQRT((C14*C15)/C8))</f>
        <v>0.206567708676377</v>
      </c>
      <c r="G8" s="2">
        <v>0.1791</v>
      </c>
      <c r="H8" s="2">
        <f>C14-3*SQRT((C14*C15)/C8)</f>
        <v>0.151723466140936</v>
      </c>
    </row>
    <row r="9" spans="2:8">
      <c r="B9" s="2">
        <v>7</v>
      </c>
      <c r="C9" s="2">
        <v>1875</v>
      </c>
      <c r="D9" s="2">
        <v>280</v>
      </c>
      <c r="E9" s="2">
        <f t="shared" si="0"/>
        <v>0.149333333333333</v>
      </c>
      <c r="F9" s="2">
        <f>C14+3*(SQRT((C14*C15)/C9))</f>
        <v>0.205713457861879</v>
      </c>
      <c r="G9" s="2">
        <v>0.1791</v>
      </c>
      <c r="H9" s="2">
        <f>C14-3*SQRT((C14*C15)/C9)</f>
        <v>0.152577716955435</v>
      </c>
    </row>
    <row r="10" spans="2:8">
      <c r="B10" s="2">
        <v>8</v>
      </c>
      <c r="C10" s="2">
        <v>1955</v>
      </c>
      <c r="D10" s="2">
        <v>306</v>
      </c>
      <c r="E10" s="2">
        <f t="shared" si="0"/>
        <v>0.156521739130435</v>
      </c>
      <c r="F10" s="2">
        <f>C14+3*(SQRT((C14*C15)/C10))</f>
        <v>0.205164191939491</v>
      </c>
      <c r="G10" s="2">
        <v>0.1791</v>
      </c>
      <c r="H10" s="2">
        <f>C14-3*SQRT((C14*C15)/C10)</f>
        <v>0.153126982877822</v>
      </c>
    </row>
    <row r="11" spans="2:8">
      <c r="B11" s="2">
        <v>9</v>
      </c>
      <c r="C11" s="2">
        <v>3125</v>
      </c>
      <c r="D11" s="2">
        <v>337</v>
      </c>
      <c r="E11" s="2">
        <f t="shared" si="0"/>
        <v>0.10784</v>
      </c>
      <c r="F11" s="2">
        <f>C14+3*(SQRT((C14*C15)/C11))</f>
        <v>0.199724971370562</v>
      </c>
      <c r="G11" s="2">
        <v>0.1791</v>
      </c>
      <c r="H11" s="2">
        <f>C14-3*SQRT((C14*C15)/C11)</f>
        <v>0.158566203446752</v>
      </c>
    </row>
    <row r="12" spans="2:8">
      <c r="B12" s="2">
        <v>10</v>
      </c>
      <c r="C12" s="2">
        <v>1575</v>
      </c>
      <c r="D12" s="2">
        <v>305</v>
      </c>
      <c r="E12" s="2">
        <f t="shared" si="0"/>
        <v>0.193650793650794</v>
      </c>
      <c r="F12" s="2">
        <f>C14+3*(SQRT((C14*C15)/C12))</f>
        <v>0.208133510600483</v>
      </c>
      <c r="G12" s="2">
        <v>0.1791</v>
      </c>
      <c r="H12" s="2">
        <f>C14-3*SQRT((C14*C15)/C12)</f>
        <v>0.15015766421683</v>
      </c>
    </row>
    <row r="13" spans="2:8">
      <c r="B13" s="2"/>
      <c r="C13" s="2"/>
      <c r="D13" s="2"/>
      <c r="E13" s="2"/>
      <c r="F13" s="2"/>
      <c r="G13" s="2"/>
      <c r="H13" s="2"/>
    </row>
    <row r="14" spans="2:8">
      <c r="B14" s="2" t="s">
        <v>5</v>
      </c>
      <c r="C14" s="2">
        <f>(SUM(D3:D12))/(SUM(C3:C12))</f>
        <v>0.179145587408657</v>
      </c>
      <c r="D14" s="2"/>
      <c r="E14" s="2"/>
      <c r="F14" s="2"/>
      <c r="G14" s="2"/>
      <c r="H14" s="2"/>
    </row>
    <row r="15" spans="2:8">
      <c r="B15" s="2" t="s">
        <v>9</v>
      </c>
      <c r="C15" s="2">
        <f>1-C14</f>
        <v>0.820854412591344</v>
      </c>
      <c r="D15" s="2"/>
      <c r="E15" s="2"/>
      <c r="F15" s="2"/>
      <c r="G15" s="2"/>
      <c r="H15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0"/>
  <sheetViews>
    <sheetView workbookViewId="0">
      <selection activeCell="AA24" sqref="AA24"/>
    </sheetView>
  </sheetViews>
  <sheetFormatPr defaultColWidth="9.14285714285714" defaultRowHeight="15"/>
  <cols>
    <col min="2" max="2" width="12.1428571428571" customWidth="1"/>
    <col min="3" max="3" width="12.8571428571429" customWidth="1"/>
    <col min="4" max="4" width="12.1428571428571" customWidth="1"/>
    <col min="5" max="5" width="9.42857142857143" customWidth="1"/>
    <col min="6" max="6" width="9" customWidth="1"/>
    <col min="7" max="7" width="7.57142857142857" customWidth="1"/>
    <col min="8" max="8" width="9" customWidth="1"/>
    <col min="9" max="9" width="8.57142857142857" customWidth="1"/>
  </cols>
  <sheetData>
    <row r="2" spans="2:10">
      <c r="B2" s="2" t="s">
        <v>0</v>
      </c>
      <c r="C2" s="2" t="s">
        <v>6</v>
      </c>
      <c r="D2" s="2" t="s">
        <v>7</v>
      </c>
      <c r="E2" s="2" t="s">
        <v>8</v>
      </c>
      <c r="F2" s="2" t="s">
        <v>10</v>
      </c>
      <c r="G2" s="2" t="s">
        <v>11</v>
      </c>
      <c r="H2" s="2" t="s">
        <v>3</v>
      </c>
      <c r="I2" s="2" t="s">
        <v>12</v>
      </c>
      <c r="J2" s="2" t="s">
        <v>13</v>
      </c>
    </row>
    <row r="3" spans="2:10">
      <c r="B3" s="2">
        <v>1</v>
      </c>
      <c r="C3" s="2">
        <v>2000</v>
      </c>
      <c r="D3" s="2">
        <v>425</v>
      </c>
      <c r="E3" s="2">
        <f t="shared" ref="E3:E12" si="0">D3/C3</f>
        <v>0.2125</v>
      </c>
      <c r="F3" s="3">
        <v>0.2</v>
      </c>
      <c r="G3" s="2">
        <v>0.2117</v>
      </c>
      <c r="H3" s="2">
        <v>0.1791</v>
      </c>
      <c r="I3" s="2">
        <v>0.1585</v>
      </c>
      <c r="J3" s="2">
        <v>0.1465</v>
      </c>
    </row>
    <row r="4" spans="2:10">
      <c r="B4" s="2">
        <v>2</v>
      </c>
      <c r="C4" s="2">
        <v>1500</v>
      </c>
      <c r="D4" s="2">
        <v>430</v>
      </c>
      <c r="E4" s="2">
        <f t="shared" si="0"/>
        <v>0.286666666666667</v>
      </c>
      <c r="F4" s="3">
        <v>0.2</v>
      </c>
      <c r="G4" s="2">
        <v>0.2117</v>
      </c>
      <c r="H4" s="2">
        <v>0.1791</v>
      </c>
      <c r="I4" s="2">
        <v>0.1585</v>
      </c>
      <c r="J4" s="2">
        <v>0.1465</v>
      </c>
    </row>
    <row r="5" spans="2:10">
      <c r="B5" s="2">
        <v>3</v>
      </c>
      <c r="C5" s="2">
        <v>1400</v>
      </c>
      <c r="D5" s="2">
        <v>216</v>
      </c>
      <c r="E5" s="2">
        <f t="shared" si="0"/>
        <v>0.154285714285714</v>
      </c>
      <c r="F5" s="3">
        <v>0.2</v>
      </c>
      <c r="G5" s="2">
        <v>0.2117</v>
      </c>
      <c r="H5" s="2">
        <v>0.1791</v>
      </c>
      <c r="I5" s="2">
        <v>0.1585</v>
      </c>
      <c r="J5" s="2">
        <v>0.1465</v>
      </c>
    </row>
    <row r="6" spans="2:10">
      <c r="B6" s="2">
        <v>4</v>
      </c>
      <c r="C6" s="2">
        <v>1350</v>
      </c>
      <c r="D6" s="2">
        <v>341</v>
      </c>
      <c r="E6" s="2">
        <f t="shared" si="0"/>
        <v>0.252592592592593</v>
      </c>
      <c r="F6" s="3">
        <v>0.2</v>
      </c>
      <c r="G6" s="2">
        <v>0.2117</v>
      </c>
      <c r="H6" s="2">
        <v>0.1791</v>
      </c>
      <c r="I6" s="2">
        <v>0.1585</v>
      </c>
      <c r="J6" s="2">
        <v>0.1465</v>
      </c>
    </row>
    <row r="7" spans="2:10">
      <c r="B7" s="2">
        <v>5</v>
      </c>
      <c r="C7" s="2">
        <v>1250</v>
      </c>
      <c r="D7" s="2">
        <v>225</v>
      </c>
      <c r="E7" s="2">
        <f t="shared" si="0"/>
        <v>0.18</v>
      </c>
      <c r="F7" s="3">
        <v>0.2</v>
      </c>
      <c r="G7" s="2">
        <v>0.2117</v>
      </c>
      <c r="H7" s="2">
        <v>0.1791</v>
      </c>
      <c r="I7" s="2">
        <v>0.1585</v>
      </c>
      <c r="J7" s="2">
        <v>0.1465</v>
      </c>
    </row>
    <row r="8" spans="2:10">
      <c r="B8" s="2">
        <v>6</v>
      </c>
      <c r="C8" s="2">
        <v>1760</v>
      </c>
      <c r="D8" s="2">
        <v>322</v>
      </c>
      <c r="E8" s="2">
        <f t="shared" si="0"/>
        <v>0.182954545454545</v>
      </c>
      <c r="F8" s="3">
        <v>0.2</v>
      </c>
      <c r="G8" s="2">
        <v>0.2117</v>
      </c>
      <c r="H8" s="2">
        <v>0.1791</v>
      </c>
      <c r="I8" s="2">
        <v>0.1585</v>
      </c>
      <c r="J8" s="2">
        <v>0.1465</v>
      </c>
    </row>
    <row r="9" spans="2:10">
      <c r="B9" s="2">
        <v>7</v>
      </c>
      <c r="C9" s="2">
        <v>1875</v>
      </c>
      <c r="D9" s="2">
        <v>280</v>
      </c>
      <c r="E9" s="2">
        <f t="shared" si="0"/>
        <v>0.149333333333333</v>
      </c>
      <c r="F9" s="3">
        <v>0.2</v>
      </c>
      <c r="G9" s="2">
        <v>0.2117</v>
      </c>
      <c r="H9" s="2">
        <v>0.1791</v>
      </c>
      <c r="I9" s="2">
        <v>0.1585</v>
      </c>
      <c r="J9" s="2">
        <v>0.1465</v>
      </c>
    </row>
    <row r="10" spans="2:10">
      <c r="B10" s="2">
        <v>8</v>
      </c>
      <c r="C10" s="2">
        <v>1955</v>
      </c>
      <c r="D10" s="2">
        <v>306</v>
      </c>
      <c r="E10" s="2">
        <f t="shared" si="0"/>
        <v>0.156521739130435</v>
      </c>
      <c r="F10" s="3">
        <v>0.2</v>
      </c>
      <c r="G10" s="2">
        <v>0.2117</v>
      </c>
      <c r="H10" s="2">
        <v>0.1791</v>
      </c>
      <c r="I10" s="2">
        <v>0.1585</v>
      </c>
      <c r="J10" s="2">
        <v>0.1465</v>
      </c>
    </row>
    <row r="11" spans="2:10">
      <c r="B11" s="2">
        <v>9</v>
      </c>
      <c r="C11" s="2">
        <v>3125</v>
      </c>
      <c r="D11" s="2">
        <v>337</v>
      </c>
      <c r="E11" s="2">
        <f t="shared" si="0"/>
        <v>0.10784</v>
      </c>
      <c r="F11" s="3">
        <v>0.2</v>
      </c>
      <c r="G11" s="2">
        <v>0.2117</v>
      </c>
      <c r="H11" s="2">
        <v>0.1791</v>
      </c>
      <c r="I11" s="2">
        <v>0.1585</v>
      </c>
      <c r="J11" s="2">
        <v>0.1465</v>
      </c>
    </row>
    <row r="12" spans="2:10">
      <c r="B12" s="2">
        <v>10</v>
      </c>
      <c r="C12" s="2">
        <v>1575</v>
      </c>
      <c r="D12" s="2">
        <v>305</v>
      </c>
      <c r="E12" s="2">
        <f t="shared" si="0"/>
        <v>0.193650793650794</v>
      </c>
      <c r="F12" s="3">
        <v>0.2</v>
      </c>
      <c r="G12" s="2">
        <v>0.2117</v>
      </c>
      <c r="H12" s="2">
        <v>0.1791</v>
      </c>
      <c r="I12" s="2">
        <v>0.1585</v>
      </c>
      <c r="J12" s="2">
        <v>0.1465</v>
      </c>
    </row>
    <row r="13" spans="2:9">
      <c r="B13" s="2"/>
      <c r="C13" s="2"/>
      <c r="D13" s="2"/>
      <c r="E13" s="2"/>
      <c r="F13" s="2"/>
      <c r="G13" s="2"/>
      <c r="H13" s="2"/>
      <c r="I13" s="2"/>
    </row>
    <row r="14" spans="2:9">
      <c r="B14" s="2" t="s">
        <v>5</v>
      </c>
      <c r="C14" s="2">
        <f>(SUM(D3:D12))/(SUM(C3:C12))</f>
        <v>0.179145587408657</v>
      </c>
      <c r="D14" s="2"/>
      <c r="E14" s="2"/>
      <c r="F14" s="2"/>
      <c r="G14" s="2"/>
      <c r="H14" s="2"/>
      <c r="I14" s="2"/>
    </row>
    <row r="15" spans="2:9">
      <c r="B15" s="2" t="s">
        <v>9</v>
      </c>
      <c r="C15" s="2">
        <f>1-C14</f>
        <v>0.820854412591344</v>
      </c>
      <c r="D15" s="2"/>
      <c r="E15" s="2"/>
      <c r="F15" s="2"/>
      <c r="G15" s="2"/>
      <c r="H15" s="2"/>
      <c r="I15" s="2"/>
    </row>
    <row r="16" spans="2:9">
      <c r="B16" s="2" t="s">
        <v>3</v>
      </c>
      <c r="C16" s="2">
        <v>0.1791</v>
      </c>
      <c r="D16" s="2"/>
      <c r="E16" s="2"/>
      <c r="F16" s="2"/>
      <c r="G16" s="2"/>
      <c r="H16" s="2"/>
      <c r="I16" s="2"/>
    </row>
    <row r="17" spans="2:9">
      <c r="B17" s="2" t="s">
        <v>10</v>
      </c>
      <c r="C17" s="3">
        <v>0.2</v>
      </c>
      <c r="D17" s="2"/>
      <c r="E17" s="2"/>
      <c r="F17" s="2"/>
      <c r="G17" s="2"/>
      <c r="H17" s="2"/>
      <c r="I17" s="2"/>
    </row>
    <row r="18" spans="2:9">
      <c r="B18" s="2" t="s">
        <v>12</v>
      </c>
      <c r="C18" s="2">
        <v>0.1585</v>
      </c>
      <c r="D18" s="2"/>
      <c r="E18" s="2"/>
      <c r="F18" s="2"/>
      <c r="G18" s="2"/>
      <c r="H18" s="2"/>
      <c r="I18" s="2"/>
    </row>
    <row r="19" spans="2:9">
      <c r="B19" s="2" t="s">
        <v>11</v>
      </c>
      <c r="C19" s="2">
        <v>0.2117</v>
      </c>
      <c r="D19" s="2"/>
      <c r="E19" s="2"/>
      <c r="F19" s="2"/>
      <c r="G19" s="2"/>
      <c r="H19" s="2"/>
      <c r="I19" s="2"/>
    </row>
    <row r="20" spans="2:9">
      <c r="B20" s="2" t="s">
        <v>13</v>
      </c>
      <c r="C20" s="2">
        <v>0.1465</v>
      </c>
      <c r="D20" s="2"/>
      <c r="E20" s="2"/>
      <c r="F20" s="2"/>
      <c r="G20" s="2"/>
      <c r="H20" s="2"/>
      <c r="I20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X23" sqref="X23"/>
    </sheetView>
  </sheetViews>
  <sheetFormatPr defaultColWidth="9.14285714285714" defaultRowHeight="15"/>
  <cols>
    <col min="2" max="2" width="12.1428571428571" customWidth="1"/>
    <col min="3" max="3" width="12.8571428571429" customWidth="1"/>
    <col min="4" max="4" width="12.1428571428571" customWidth="1"/>
    <col min="6" max="6" width="14"/>
  </cols>
  <sheetData>
    <row r="2" spans="2:9">
      <c r="B2" s="2" t="s">
        <v>0</v>
      </c>
      <c r="C2" s="2" t="s">
        <v>6</v>
      </c>
      <c r="D2" s="2" t="s">
        <v>7</v>
      </c>
      <c r="E2" s="2" t="s">
        <v>8</v>
      </c>
      <c r="F2" t="s">
        <v>14</v>
      </c>
      <c r="G2" t="s">
        <v>2</v>
      </c>
      <c r="H2" t="s">
        <v>3</v>
      </c>
      <c r="I2" t="s">
        <v>4</v>
      </c>
    </row>
    <row r="3" spans="2:9">
      <c r="B3" s="2">
        <v>1</v>
      </c>
      <c r="C3" s="2">
        <v>2000</v>
      </c>
      <c r="D3" s="2">
        <v>425</v>
      </c>
      <c r="E3" s="2">
        <f t="shared" ref="E3:E12" si="0">D3/C3</f>
        <v>0.2125</v>
      </c>
      <c r="F3">
        <f>(E3-C14)/(SQRT((C14*C15)/C3))</f>
        <v>3.88984385380087</v>
      </c>
      <c r="G3">
        <v>3</v>
      </c>
      <c r="H3">
        <v>0</v>
      </c>
      <c r="I3">
        <v>-3</v>
      </c>
    </row>
    <row r="4" spans="2:9">
      <c r="B4" s="2">
        <v>2</v>
      </c>
      <c r="C4" s="2">
        <v>1500</v>
      </c>
      <c r="D4" s="2">
        <v>430</v>
      </c>
      <c r="E4" s="2">
        <f t="shared" si="0"/>
        <v>0.286666666666667</v>
      </c>
      <c r="F4">
        <f>(E4-C14)/(SQRT((C14*C15)/C4))</f>
        <v>10.8593321843405</v>
      </c>
      <c r="G4">
        <v>3</v>
      </c>
      <c r="H4">
        <v>0</v>
      </c>
      <c r="I4">
        <v>-3</v>
      </c>
    </row>
    <row r="5" spans="2:9">
      <c r="B5" s="2">
        <v>3</v>
      </c>
      <c r="C5" s="2">
        <v>1400</v>
      </c>
      <c r="D5" s="2">
        <v>216</v>
      </c>
      <c r="E5" s="2">
        <f t="shared" si="0"/>
        <v>0.154285714285714</v>
      </c>
      <c r="F5">
        <f>(E5-C14)/(SQRT((C14*C15)/C5))</f>
        <v>-2.42564253373298</v>
      </c>
      <c r="G5">
        <v>3</v>
      </c>
      <c r="H5">
        <v>0</v>
      </c>
      <c r="I5">
        <v>-3</v>
      </c>
    </row>
    <row r="6" spans="2:9">
      <c r="B6" s="2">
        <v>4</v>
      </c>
      <c r="C6" s="2">
        <v>1350</v>
      </c>
      <c r="D6" s="2">
        <v>341</v>
      </c>
      <c r="E6" s="2">
        <f t="shared" si="0"/>
        <v>0.252592592592593</v>
      </c>
      <c r="F6">
        <f>(E6-C14)/(SQRT((C14*C15)/C6))</f>
        <v>7.03728030643053</v>
      </c>
      <c r="G6">
        <v>3</v>
      </c>
      <c r="H6">
        <v>0</v>
      </c>
      <c r="I6">
        <v>-3</v>
      </c>
    </row>
    <row r="7" spans="2:9">
      <c r="B7" s="2">
        <v>5</v>
      </c>
      <c r="C7" s="2">
        <v>1250</v>
      </c>
      <c r="D7" s="2">
        <v>225</v>
      </c>
      <c r="E7" s="2">
        <f t="shared" si="0"/>
        <v>0.18</v>
      </c>
      <c r="F7">
        <f>(E7-C14)/(SQRT((C14*C15)/C7))</f>
        <v>0.0787746568655356</v>
      </c>
      <c r="G7">
        <v>3</v>
      </c>
      <c r="H7">
        <v>0</v>
      </c>
      <c r="I7">
        <v>-3</v>
      </c>
    </row>
    <row r="8" spans="2:9">
      <c r="B8" s="2">
        <v>6</v>
      </c>
      <c r="C8" s="2">
        <v>1760</v>
      </c>
      <c r="D8" s="2">
        <v>322</v>
      </c>
      <c r="E8" s="2">
        <f t="shared" si="0"/>
        <v>0.182954545454545</v>
      </c>
      <c r="F8">
        <f>(E8-C14)/(SQRT((C14*C15)/C8))</f>
        <v>0.416702778975659</v>
      </c>
      <c r="G8">
        <v>3</v>
      </c>
      <c r="H8">
        <v>0</v>
      </c>
      <c r="I8">
        <v>-3</v>
      </c>
    </row>
    <row r="9" spans="2:9">
      <c r="B9" s="2">
        <v>7</v>
      </c>
      <c r="C9" s="2">
        <v>1875</v>
      </c>
      <c r="D9" s="2">
        <v>280</v>
      </c>
      <c r="E9" s="2">
        <f t="shared" si="0"/>
        <v>0.149333333333333</v>
      </c>
      <c r="F9">
        <f>(E9-C14)/(SQRT((C14*C15)/C9))</f>
        <v>-3.36635043382347</v>
      </c>
      <c r="G9">
        <v>3</v>
      </c>
      <c r="H9">
        <v>0</v>
      </c>
      <c r="I9">
        <v>-3</v>
      </c>
    </row>
    <row r="10" spans="2:9">
      <c r="B10" s="2">
        <v>8</v>
      </c>
      <c r="C10" s="2">
        <v>1955</v>
      </c>
      <c r="D10" s="2">
        <v>306</v>
      </c>
      <c r="E10" s="2">
        <f t="shared" si="0"/>
        <v>0.156521739130435</v>
      </c>
      <c r="F10">
        <f>(E10-C14)/(SQRT((C14*C15)/C10))</f>
        <v>-2.60857744135475</v>
      </c>
      <c r="G10">
        <v>3</v>
      </c>
      <c r="H10">
        <v>0</v>
      </c>
      <c r="I10">
        <v>-3</v>
      </c>
    </row>
    <row r="11" spans="2:9">
      <c r="B11" s="2">
        <v>9</v>
      </c>
      <c r="C11" s="2">
        <v>3125</v>
      </c>
      <c r="D11" s="2">
        <v>337</v>
      </c>
      <c r="E11" s="2">
        <f t="shared" si="0"/>
        <v>0.10784</v>
      </c>
      <c r="F11">
        <f>(E11-C14)/(SQRT((C14*C15)/C11))</f>
        <v>-10.3947116503563</v>
      </c>
      <c r="G11">
        <v>3</v>
      </c>
      <c r="H11">
        <v>0</v>
      </c>
      <c r="I11">
        <v>-3</v>
      </c>
    </row>
    <row r="12" spans="2:9">
      <c r="B12" s="2">
        <v>10</v>
      </c>
      <c r="C12" s="2">
        <v>1575</v>
      </c>
      <c r="D12" s="2">
        <v>305</v>
      </c>
      <c r="E12" s="2">
        <f t="shared" si="0"/>
        <v>0.193650793650794</v>
      </c>
      <c r="F12">
        <f>(E12-C14)/(SQRT((C14*C15)/C12))</f>
        <v>1.50116372388765</v>
      </c>
      <c r="G12">
        <v>3</v>
      </c>
      <c r="H12">
        <v>0</v>
      </c>
      <c r="I12">
        <v>-3</v>
      </c>
    </row>
    <row r="14" spans="2:3">
      <c r="B14" s="2" t="s">
        <v>5</v>
      </c>
      <c r="C14" s="2">
        <f>(SUM(D3:D12))/(SUM(C3:C12))</f>
        <v>0.179145587408657</v>
      </c>
    </row>
    <row r="15" spans="2:3">
      <c r="B15" s="2" t="s">
        <v>9</v>
      </c>
      <c r="C15" s="2">
        <f>1-C14</f>
        <v>0.820854412591344</v>
      </c>
    </row>
    <row r="16" spans="2:3">
      <c r="B16" t="s">
        <v>2</v>
      </c>
      <c r="C16">
        <v>3</v>
      </c>
    </row>
    <row r="17" spans="2:3">
      <c r="B17" t="s">
        <v>3</v>
      </c>
      <c r="C17">
        <v>0</v>
      </c>
    </row>
    <row r="18" spans="2:3">
      <c r="B18" t="s">
        <v>4</v>
      </c>
      <c r="C18">
        <v>-3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"/>
  <sheetViews>
    <sheetView workbookViewId="0">
      <selection activeCell="U24" sqref="U24"/>
    </sheetView>
  </sheetViews>
  <sheetFormatPr defaultColWidth="9.14285714285714" defaultRowHeight="15" outlineLevelCol="6"/>
  <cols>
    <col min="2" max="2" width="12.1428571428571" customWidth="1"/>
    <col min="3" max="3" width="32.8571428571429" customWidth="1"/>
    <col min="5" max="5" width="12.8571428571429" customWidth="1"/>
    <col min="6" max="6" width="5.57142857142857" customWidth="1"/>
    <col min="7" max="7" width="12.8571428571429" customWidth="1"/>
  </cols>
  <sheetData>
    <row r="2" spans="2:7">
      <c r="B2" s="1" t="s">
        <v>0</v>
      </c>
      <c r="C2" s="1" t="s">
        <v>15</v>
      </c>
      <c r="D2" s="1" t="s">
        <v>16</v>
      </c>
      <c r="E2" s="1" t="s">
        <v>2</v>
      </c>
      <c r="F2" s="1" t="s">
        <v>3</v>
      </c>
      <c r="G2" s="1" t="s">
        <v>4</v>
      </c>
    </row>
    <row r="3" spans="2:7">
      <c r="B3" s="1">
        <v>1</v>
      </c>
      <c r="C3" s="1">
        <v>10</v>
      </c>
      <c r="D3" s="1">
        <f>C3/5</f>
        <v>2</v>
      </c>
      <c r="E3" s="1">
        <v>3.793866948</v>
      </c>
      <c r="F3" s="1">
        <v>1.93</v>
      </c>
      <c r="G3" s="1">
        <v>0.066133052</v>
      </c>
    </row>
    <row r="4" spans="2:7">
      <c r="B4" s="1">
        <v>2</v>
      </c>
      <c r="C4" s="1">
        <v>12</v>
      </c>
      <c r="D4" s="1">
        <f t="shared" ref="D4:D22" si="0">C4/5</f>
        <v>2.4</v>
      </c>
      <c r="E4" s="1">
        <v>3.793866948</v>
      </c>
      <c r="F4" s="1">
        <v>1.93</v>
      </c>
      <c r="G4" s="1">
        <v>0.066133052</v>
      </c>
    </row>
    <row r="5" spans="2:7">
      <c r="B5" s="1">
        <v>3</v>
      </c>
      <c r="C5" s="1">
        <v>8</v>
      </c>
      <c r="D5" s="1">
        <f t="shared" si="0"/>
        <v>1.6</v>
      </c>
      <c r="E5" s="1">
        <v>3.793866948</v>
      </c>
      <c r="F5" s="1">
        <v>1.93</v>
      </c>
      <c r="G5" s="1">
        <v>0.066133052</v>
      </c>
    </row>
    <row r="6" spans="2:7">
      <c r="B6" s="1">
        <v>4</v>
      </c>
      <c r="C6" s="1">
        <v>14</v>
      </c>
      <c r="D6" s="1">
        <f t="shared" si="0"/>
        <v>2.8</v>
      </c>
      <c r="E6" s="1">
        <v>3.793866948</v>
      </c>
      <c r="F6" s="1">
        <v>1.93</v>
      </c>
      <c r="G6" s="1">
        <v>0.066133052</v>
      </c>
    </row>
    <row r="7" spans="2:7">
      <c r="B7" s="1">
        <v>5</v>
      </c>
      <c r="C7" s="1">
        <v>10</v>
      </c>
      <c r="D7" s="1">
        <f t="shared" si="0"/>
        <v>2</v>
      </c>
      <c r="E7" s="1">
        <v>3.793866948</v>
      </c>
      <c r="F7" s="1">
        <v>1.93</v>
      </c>
      <c r="G7" s="1">
        <v>0.066133052</v>
      </c>
    </row>
    <row r="8" spans="2:7">
      <c r="B8" s="1">
        <v>6</v>
      </c>
      <c r="C8" s="1">
        <v>16</v>
      </c>
      <c r="D8" s="1">
        <f t="shared" si="0"/>
        <v>3.2</v>
      </c>
      <c r="E8" s="1">
        <v>3.793866948</v>
      </c>
      <c r="F8" s="1">
        <v>1.93</v>
      </c>
      <c r="G8" s="1">
        <v>0.066133052</v>
      </c>
    </row>
    <row r="9" spans="2:7">
      <c r="B9" s="1">
        <v>7</v>
      </c>
      <c r="C9" s="1">
        <v>11</v>
      </c>
      <c r="D9" s="1">
        <f t="shared" si="0"/>
        <v>2.2</v>
      </c>
      <c r="E9" s="1">
        <v>3.793866948</v>
      </c>
      <c r="F9" s="1">
        <v>1.93</v>
      </c>
      <c r="G9" s="1">
        <v>0.066133052</v>
      </c>
    </row>
    <row r="10" spans="2:7">
      <c r="B10" s="1">
        <v>8</v>
      </c>
      <c r="C10" s="1">
        <v>7</v>
      </c>
      <c r="D10" s="1">
        <f t="shared" si="0"/>
        <v>1.4</v>
      </c>
      <c r="E10" s="1">
        <v>3.793866948</v>
      </c>
      <c r="F10" s="1">
        <v>1.93</v>
      </c>
      <c r="G10" s="1">
        <v>0.066133052</v>
      </c>
    </row>
    <row r="11" spans="2:7">
      <c r="B11" s="1">
        <v>9</v>
      </c>
      <c r="C11" s="1">
        <v>10</v>
      </c>
      <c r="D11" s="1">
        <f t="shared" si="0"/>
        <v>2</v>
      </c>
      <c r="E11" s="1">
        <v>3.793866948</v>
      </c>
      <c r="F11" s="1">
        <v>1.93</v>
      </c>
      <c r="G11" s="1">
        <v>0.066133052</v>
      </c>
    </row>
    <row r="12" spans="2:7">
      <c r="B12" s="1">
        <v>10</v>
      </c>
      <c r="C12" s="1">
        <v>15</v>
      </c>
      <c r="D12" s="1">
        <f t="shared" si="0"/>
        <v>3</v>
      </c>
      <c r="E12" s="1">
        <v>3.793866948</v>
      </c>
      <c r="F12" s="1">
        <v>1.93</v>
      </c>
      <c r="G12" s="1">
        <v>0.066133052</v>
      </c>
    </row>
    <row r="13" spans="2:7">
      <c r="B13" s="1">
        <v>11</v>
      </c>
      <c r="C13" s="1">
        <v>9</v>
      </c>
      <c r="D13" s="1">
        <f t="shared" si="0"/>
        <v>1.8</v>
      </c>
      <c r="E13" s="1">
        <v>3.793866948</v>
      </c>
      <c r="F13" s="1">
        <v>1.93</v>
      </c>
      <c r="G13" s="1">
        <v>0.066133052</v>
      </c>
    </row>
    <row r="14" spans="2:7">
      <c r="B14" s="1">
        <v>12</v>
      </c>
      <c r="C14" s="1">
        <v>5</v>
      </c>
      <c r="D14" s="1">
        <f t="shared" si="0"/>
        <v>1</v>
      </c>
      <c r="E14" s="1">
        <v>3.793866948</v>
      </c>
      <c r="F14" s="1">
        <v>1.93</v>
      </c>
      <c r="G14" s="1">
        <v>0.066133052</v>
      </c>
    </row>
    <row r="15" spans="2:7">
      <c r="B15" s="1">
        <v>13</v>
      </c>
      <c r="C15" s="1">
        <v>7</v>
      </c>
      <c r="D15" s="1">
        <f t="shared" si="0"/>
        <v>1.4</v>
      </c>
      <c r="E15" s="1">
        <v>3.793866948</v>
      </c>
      <c r="F15" s="1">
        <v>1.93</v>
      </c>
      <c r="G15" s="1">
        <v>0.066133052</v>
      </c>
    </row>
    <row r="16" spans="2:7">
      <c r="B16" s="1">
        <v>14</v>
      </c>
      <c r="C16" s="1">
        <v>11</v>
      </c>
      <c r="D16" s="1">
        <f t="shared" si="0"/>
        <v>2.2</v>
      </c>
      <c r="E16" s="1">
        <v>3.793866948</v>
      </c>
      <c r="F16" s="1">
        <v>1.93</v>
      </c>
      <c r="G16" s="1">
        <v>0.066133052</v>
      </c>
    </row>
    <row r="17" spans="2:7">
      <c r="B17" s="1">
        <v>15</v>
      </c>
      <c r="C17" s="1">
        <v>12</v>
      </c>
      <c r="D17" s="1">
        <f t="shared" si="0"/>
        <v>2.4</v>
      </c>
      <c r="E17" s="1">
        <v>3.793866948</v>
      </c>
      <c r="F17" s="1">
        <v>1.93</v>
      </c>
      <c r="G17" s="1">
        <v>0.066133052</v>
      </c>
    </row>
    <row r="18" spans="2:7">
      <c r="B18" s="1">
        <v>16</v>
      </c>
      <c r="C18" s="1">
        <v>6</v>
      </c>
      <c r="D18" s="1">
        <f t="shared" si="0"/>
        <v>1.2</v>
      </c>
      <c r="E18" s="1">
        <v>3.793866948</v>
      </c>
      <c r="F18" s="1">
        <v>1.93</v>
      </c>
      <c r="G18" s="1">
        <v>0.066133052</v>
      </c>
    </row>
    <row r="19" spans="2:7">
      <c r="B19" s="1">
        <v>17</v>
      </c>
      <c r="C19" s="1">
        <v>8</v>
      </c>
      <c r="D19" s="1">
        <f t="shared" si="0"/>
        <v>1.6</v>
      </c>
      <c r="E19" s="1">
        <v>3.793866948</v>
      </c>
      <c r="F19" s="1">
        <v>1.93</v>
      </c>
      <c r="G19" s="1">
        <v>0.066133052</v>
      </c>
    </row>
    <row r="20" spans="2:7">
      <c r="B20" s="1">
        <v>18</v>
      </c>
      <c r="C20" s="1">
        <v>10</v>
      </c>
      <c r="D20" s="1">
        <f t="shared" si="0"/>
        <v>2</v>
      </c>
      <c r="E20" s="1">
        <v>3.793866948</v>
      </c>
      <c r="F20" s="1">
        <v>1.93</v>
      </c>
      <c r="G20" s="1">
        <v>0.066133052</v>
      </c>
    </row>
    <row r="21" spans="2:7">
      <c r="B21" s="1">
        <v>19</v>
      </c>
      <c r="C21" s="1">
        <v>7</v>
      </c>
      <c r="D21" s="1">
        <f t="shared" si="0"/>
        <v>1.4</v>
      </c>
      <c r="E21" s="1">
        <v>3.793866948</v>
      </c>
      <c r="F21" s="1">
        <v>1.93</v>
      </c>
      <c r="G21" s="1">
        <v>0.066133052</v>
      </c>
    </row>
    <row r="22" spans="2:7">
      <c r="B22" s="1">
        <v>20</v>
      </c>
      <c r="C22" s="1">
        <v>5</v>
      </c>
      <c r="D22" s="1">
        <f t="shared" si="0"/>
        <v>1</v>
      </c>
      <c r="E22" s="1">
        <v>3.793866948</v>
      </c>
      <c r="F22" s="1">
        <v>1.93</v>
      </c>
      <c r="G22" s="1">
        <v>0.066133052</v>
      </c>
    </row>
    <row r="23" spans="2:7">
      <c r="B23" s="1"/>
      <c r="C23" s="1"/>
      <c r="D23" s="1"/>
      <c r="E23" s="1"/>
      <c r="F23" s="1"/>
      <c r="G23" s="1"/>
    </row>
    <row r="24" spans="2:7">
      <c r="B24" s="1" t="s">
        <v>17</v>
      </c>
      <c r="C24" s="1">
        <f>(SUM(D3:D22))/20</f>
        <v>1.93</v>
      </c>
      <c r="D24" s="1"/>
      <c r="E24" s="1"/>
      <c r="F24" s="1"/>
      <c r="G24" s="1"/>
    </row>
    <row r="25" spans="2:7">
      <c r="B25" s="1" t="s">
        <v>2</v>
      </c>
      <c r="C25" s="1">
        <f>C24+3*(SQRT(C24/5))</f>
        <v>3.79386694804109</v>
      </c>
      <c r="D25" s="1"/>
      <c r="E25" s="1"/>
      <c r="F25" s="1"/>
      <c r="G25" s="1"/>
    </row>
    <row r="26" spans="2:7">
      <c r="B26" s="1" t="s">
        <v>3</v>
      </c>
      <c r="C26" s="1">
        <f>C24</f>
        <v>1.93</v>
      </c>
      <c r="D26" s="1"/>
      <c r="E26" s="1"/>
      <c r="F26" s="1"/>
      <c r="G26" s="1"/>
    </row>
    <row r="27" spans="2:7">
      <c r="B27" s="1" t="s">
        <v>4</v>
      </c>
      <c r="C27" s="1">
        <f>C24-3*(SQRT(C24/5))</f>
        <v>0.0661330519589121</v>
      </c>
      <c r="D27" s="1"/>
      <c r="E27" s="1"/>
      <c r="F27" s="1"/>
      <c r="G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tabSelected="1" workbookViewId="0">
      <selection activeCell="G20" sqref="G20"/>
    </sheetView>
  </sheetViews>
  <sheetFormatPr defaultColWidth="9.14285714285714" defaultRowHeight="15"/>
  <cols>
    <col min="2" max="2" width="9.14285714285714" customWidth="1"/>
    <col min="3" max="3" width="18.2857142857143" customWidth="1"/>
    <col min="4" max="4" width="25.8571428571429" customWidth="1"/>
    <col min="5" max="5" width="27" customWidth="1"/>
    <col min="7" max="9" width="12.8571428571429"/>
  </cols>
  <sheetData>
    <row r="2" spans="2:9">
      <c r="B2" s="1" t="s">
        <v>18</v>
      </c>
      <c r="C2" s="1" t="s">
        <v>19</v>
      </c>
      <c r="D2" s="1" t="s">
        <v>20</v>
      </c>
      <c r="E2" s="1" t="s">
        <v>21</v>
      </c>
      <c r="F2" s="1" t="s">
        <v>16</v>
      </c>
      <c r="G2" s="1" t="s">
        <v>2</v>
      </c>
      <c r="H2" s="1" t="s">
        <v>3</v>
      </c>
      <c r="I2" s="1" t="s">
        <v>4</v>
      </c>
    </row>
    <row r="3" spans="2:9">
      <c r="B3" s="1">
        <v>1</v>
      </c>
      <c r="C3" s="1">
        <v>500</v>
      </c>
      <c r="D3" s="1">
        <v>10</v>
      </c>
      <c r="E3" s="1">
        <v>14</v>
      </c>
      <c r="F3" s="1">
        <f>E3/D3</f>
        <v>1.4</v>
      </c>
      <c r="G3" s="1">
        <f>C14+3*(SQRT(C14/D3))</f>
        <v>2.55464766356475</v>
      </c>
      <c r="H3" s="1">
        <v>1.422976744</v>
      </c>
      <c r="I3" s="1">
        <f>C14-3*(SQRT(C14/D3))</f>
        <v>0.291305824807342</v>
      </c>
    </row>
    <row r="4" spans="2:9">
      <c r="B4" s="1">
        <v>2</v>
      </c>
      <c r="C4" s="1">
        <v>400</v>
      </c>
      <c r="D4" s="1">
        <v>8</v>
      </c>
      <c r="E4" s="1">
        <v>12</v>
      </c>
      <c r="F4" s="1">
        <f t="shared" ref="F4:F12" si="0">E4/D4</f>
        <v>1.5</v>
      </c>
      <c r="G4" s="1">
        <f>C14+3*(SQRT(C14/D4))</f>
        <v>2.68822329613128</v>
      </c>
      <c r="H4" s="1">
        <v>1.422976744</v>
      </c>
      <c r="I4" s="1">
        <f>C14-3*(SQRT(C14/D4))</f>
        <v>0.157730192240813</v>
      </c>
    </row>
    <row r="5" spans="2:9">
      <c r="B5" s="1">
        <v>3</v>
      </c>
      <c r="C5" s="1">
        <v>650</v>
      </c>
      <c r="D5" s="1">
        <v>13</v>
      </c>
      <c r="E5" s="1">
        <v>20.02</v>
      </c>
      <c r="F5" s="1">
        <f t="shared" si="0"/>
        <v>1.54</v>
      </c>
      <c r="G5" s="1">
        <f>C14+3*(SQRT(C14/D5))</f>
        <v>2.4155177992437</v>
      </c>
      <c r="H5" s="1">
        <v>1.422976744</v>
      </c>
      <c r="I5" s="1">
        <f>C14-3*(SQRT(C14/D5))</f>
        <v>0.430435689128395</v>
      </c>
    </row>
    <row r="6" spans="2:9">
      <c r="B6" s="1">
        <v>4</v>
      </c>
      <c r="C6" s="1">
        <v>500</v>
      </c>
      <c r="D6" s="1">
        <v>10</v>
      </c>
      <c r="E6" s="1">
        <v>11</v>
      </c>
      <c r="F6" s="1">
        <f t="shared" si="0"/>
        <v>1.1</v>
      </c>
      <c r="G6" s="1">
        <f>C14+3*(SQRT(C14/D6))</f>
        <v>2.55464766356475</v>
      </c>
      <c r="H6" s="1">
        <v>1.422976744</v>
      </c>
      <c r="I6" s="1">
        <f>C14-3*(SQRT(C14/D6))</f>
        <v>0.291305824807342</v>
      </c>
    </row>
    <row r="7" spans="2:9">
      <c r="B7" s="1">
        <v>5</v>
      </c>
      <c r="C7" s="1">
        <v>475</v>
      </c>
      <c r="D7" s="1">
        <v>9.5</v>
      </c>
      <c r="E7" s="1">
        <v>7.03</v>
      </c>
      <c r="F7" s="1">
        <f t="shared" si="0"/>
        <v>0.74</v>
      </c>
      <c r="G7" s="1">
        <f>C14+3*(SQRT(C14/D7))</f>
        <v>2.5840466091529</v>
      </c>
      <c r="H7" s="1">
        <v>1.422976744</v>
      </c>
      <c r="I7" s="1">
        <f>C14-3*(SQRT(C14/D7))</f>
        <v>0.261906879219192</v>
      </c>
    </row>
    <row r="8" spans="2:9">
      <c r="B8" s="1">
        <v>6</v>
      </c>
      <c r="C8" s="1">
        <v>500</v>
      </c>
      <c r="D8" s="1">
        <v>10</v>
      </c>
      <c r="E8" s="1">
        <v>10</v>
      </c>
      <c r="F8" s="1">
        <f t="shared" si="0"/>
        <v>1</v>
      </c>
      <c r="G8" s="1">
        <f>C14+3*(SQRT(C14/D8))</f>
        <v>2.55464766356475</v>
      </c>
      <c r="H8" s="1">
        <v>1.422976744</v>
      </c>
      <c r="I8" s="1">
        <f>C14-3*(SQRT(C14/D8))</f>
        <v>0.291305824807342</v>
      </c>
    </row>
    <row r="9" spans="2:9">
      <c r="B9" s="1">
        <v>7</v>
      </c>
      <c r="C9" s="1">
        <v>600</v>
      </c>
      <c r="D9" s="1">
        <v>12</v>
      </c>
      <c r="E9" s="1">
        <v>21</v>
      </c>
      <c r="F9" s="1">
        <f t="shared" si="0"/>
        <v>1.75</v>
      </c>
      <c r="G9" s="1">
        <f>C14+3*(SQRT(C14/D9))</f>
        <v>2.45604622787992</v>
      </c>
      <c r="H9" s="1">
        <v>1.422976744</v>
      </c>
      <c r="I9" s="1">
        <f>C14-3*(SQRT(C14/D9))</f>
        <v>0.389907260492169</v>
      </c>
    </row>
    <row r="10" spans="2:9">
      <c r="B10" s="1">
        <v>8</v>
      </c>
      <c r="C10" s="1">
        <v>525</v>
      </c>
      <c r="D10" s="1">
        <v>10.5</v>
      </c>
      <c r="E10" s="1">
        <v>15.96</v>
      </c>
      <c r="F10" s="1">
        <f t="shared" si="0"/>
        <v>1.52</v>
      </c>
      <c r="G10" s="1">
        <f>C14+3*(SQRT(C14/D10))</f>
        <v>2.52737447696146</v>
      </c>
      <c r="H10" s="1">
        <v>1.422976744</v>
      </c>
      <c r="I10" s="1">
        <f>C14-3*(SQRT(C14/D10))</f>
        <v>0.318579011410635</v>
      </c>
    </row>
    <row r="11" spans="2:9">
      <c r="B11" s="1">
        <v>9</v>
      </c>
      <c r="C11" s="1">
        <v>600</v>
      </c>
      <c r="D11" s="1">
        <v>12</v>
      </c>
      <c r="E11" s="1">
        <v>18.96</v>
      </c>
      <c r="F11" s="1">
        <f t="shared" si="0"/>
        <v>1.58</v>
      </c>
      <c r="G11" s="1">
        <f>C14+3*(SQRT(C14/D11))</f>
        <v>2.45604622787992</v>
      </c>
      <c r="H11" s="1">
        <v>1.422976744</v>
      </c>
      <c r="I11" s="1">
        <f>C14-3*(SQRT(C14/D11))</f>
        <v>0.389907260492169</v>
      </c>
    </row>
    <row r="12" spans="2:9">
      <c r="B12" s="1">
        <v>10</v>
      </c>
      <c r="C12" s="1">
        <v>625</v>
      </c>
      <c r="D12" s="1">
        <v>12.5</v>
      </c>
      <c r="E12" s="1">
        <v>23</v>
      </c>
      <c r="F12" s="1">
        <f t="shared" si="0"/>
        <v>1.84</v>
      </c>
      <c r="G12" s="1">
        <f>C14+3*(SQRT(C14/D12))</f>
        <v>2.43517398574223</v>
      </c>
      <c r="H12" s="1">
        <v>1.422976744</v>
      </c>
      <c r="I12" s="1">
        <f>C14-3*(SQRT(C14/D12))</f>
        <v>0.41077950262986</v>
      </c>
    </row>
    <row r="13" spans="2:9">
      <c r="B13" s="1"/>
      <c r="C13" s="1"/>
      <c r="D13" s="1"/>
      <c r="E13" s="1"/>
      <c r="F13" s="1"/>
      <c r="G13" s="1"/>
      <c r="H13" s="1"/>
      <c r="I13" s="1"/>
    </row>
    <row r="14" spans="2:9">
      <c r="B14" s="1" t="s">
        <v>17</v>
      </c>
      <c r="C14" s="1">
        <f>SUM(E3:E12)/SUM(D3:D12)</f>
        <v>1.42297674418605</v>
      </c>
      <c r="D14" s="1"/>
      <c r="E14" s="1"/>
      <c r="F14" s="1"/>
      <c r="G14" s="1"/>
      <c r="H14" s="1"/>
      <c r="I14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PRAC 7</vt:lpstr>
      <vt:lpstr>PRAC 8</vt:lpstr>
      <vt:lpstr>PRAC 9</vt:lpstr>
      <vt:lpstr>PRAC 10</vt:lpstr>
      <vt:lpstr>PRAC 11</vt:lpstr>
      <vt:lpstr>PRAC 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2024-11-23T19:49:00Z</dcterms:created>
  <dcterms:modified xsi:type="dcterms:W3CDTF">2024-11-24T11:14:06Z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CAFA72E6BEB64FDCB7DD74B0A79FC2C2_11</vt:lpwstr>
  </property>
  <property fmtid="{D5CDD505-2E9C-101B-9397-08002B2CF9AE}" pid="3" name="KSOProductBuildVer">
    <vt:lpwstr>1033-12.2.0.18638</vt:lpwstr>
  </property>
</Properties>
</file>