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phraulino/jobs/logica_proxy/"/>
    </mc:Choice>
  </mc:AlternateContent>
  <xr:revisionPtr revIDLastSave="0" documentId="13_ncr:1_{309002C0-FFD5-1D46-9CCD-01CFC1EBEC79}" xr6:coauthVersionLast="47" xr6:coauthVersionMax="47" xr10:uidLastSave="{00000000-0000-0000-0000-000000000000}"/>
  <workbookProtection workbookAlgorithmName="SHA-512" workbookHashValue="woojhvuR7n9VxhLSamjvS61I/2isBNDHHOS68D36qi8Wh1AgIClU7iF2kLFcFu09qwtsI7/EeCqkZLDiQpcjag==" workbookSaltValue="LmDMSJGECTiCULf/OFhJ1w==" workbookSpinCount="100000" lockStructure="1"/>
  <bookViews>
    <workbookView xWindow="-3820" yWindow="-21100" windowWidth="38400" windowHeight="21100" xr2:uid="{7ACD9AB6-B29B-684A-946A-6A7430B013CD}"/>
  </bookViews>
  <sheets>
    <sheet name="Home" sheetId="2" r:id="rId1"/>
    <sheet name="Listas" sheetId="4" r:id="rId2"/>
    <sheet name="Validador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7" i="3" s="1"/>
  <c r="H5" i="3"/>
  <c r="H7" i="3" s="1"/>
  <c r="G5" i="3"/>
  <c r="G7" i="3" s="1"/>
  <c r="G4" i="3" s="1"/>
  <c r="F5" i="3"/>
  <c r="F7" i="3" s="1"/>
  <c r="E5" i="3"/>
  <c r="E7" i="3" s="1"/>
  <c r="D5" i="3"/>
  <c r="D7" i="3" s="1"/>
  <c r="M7" i="3" s="1"/>
  <c r="C5" i="3"/>
  <c r="C7" i="3" s="1"/>
  <c r="C4" i="3" s="1"/>
  <c r="M6" i="3" l="1"/>
  <c r="M10" i="3"/>
  <c r="M9" i="3"/>
  <c r="F4" i="3"/>
  <c r="M11" i="3"/>
  <c r="H4" i="3"/>
  <c r="I4" i="3"/>
  <c r="M12" i="3"/>
  <c r="E4" i="3"/>
  <c r="M8" i="3"/>
  <c r="D4" i="3"/>
  <c r="D10" i="2" l="1"/>
</calcChain>
</file>

<file path=xl/sharedStrings.xml><?xml version="1.0" encoding="utf-8"?>
<sst xmlns="http://schemas.openxmlformats.org/spreadsheetml/2006/main" count="69" uniqueCount="30">
  <si>
    <t>CPF</t>
  </si>
  <si>
    <t>Nome</t>
  </si>
  <si>
    <t>Data de Nascimento</t>
  </si>
  <si>
    <t>Empresa</t>
  </si>
  <si>
    <t>Contato</t>
  </si>
  <si>
    <t>CNPJ Empresa</t>
  </si>
  <si>
    <t>Empresas</t>
  </si>
  <si>
    <t>Itaú Unibanco</t>
  </si>
  <si>
    <t>XP</t>
  </si>
  <si>
    <t>Nubank</t>
  </si>
  <si>
    <t>E-Mail</t>
  </si>
  <si>
    <t>Resultado</t>
  </si>
  <si>
    <t>Está Vazio</t>
  </si>
  <si>
    <t>Habilita Validadores ?</t>
  </si>
  <si>
    <t>Referência</t>
  </si>
  <si>
    <t>é obrigatório</t>
  </si>
  <si>
    <t>Respostas</t>
  </si>
  <si>
    <t>Descrição</t>
  </si>
  <si>
    <t>Colunas</t>
  </si>
  <si>
    <t>Tester@email.com</t>
  </si>
  <si>
    <t>Tester</t>
  </si>
  <si>
    <t>Tester 1</t>
  </si>
  <si>
    <t>Tester 2</t>
  </si>
  <si>
    <t>Tester 3</t>
  </si>
  <si>
    <t>Tester 4</t>
  </si>
  <si>
    <t>Tester 5</t>
  </si>
  <si>
    <t>Tester 6</t>
  </si>
  <si>
    <t>Tester 7</t>
  </si>
  <si>
    <t>ID</t>
  </si>
  <si>
    <t>Data Criação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</si>
</sst>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000&quot;.&quot;000&quot;.&quot;000&quot;-&quot;00"/>
    <numFmt numFmtId="169" formatCode="00&quot;.&quot;000&quot;.&quot;000&quot;/&quot;0000&quot;-&quot;00"/>
    <numFmt numFmtId="170" formatCode="\(00\)\ 00000\-0000"/>
  </numFmts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101"/>
        <bgColor indexed="64"/>
      </patternFill>
    </fill>
  </fills>
  <borders count="11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2" borderId="0" xfId="0" applyFont="1" applyFill="1" applyAlignment="1" applyProtection="1">
      <alignment horizontal="center"/>
      <protection locked="0"/>
    </xf>
    <xf numFmtId="168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70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9" fontId="0" fillId="0" borderId="1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22">
    <dxf>
      <font>
        <b/>
        <i val="0"/>
        <u val="none"/>
        <color theme="9" tint="-0.24994659260841701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numFmt numFmtId="169" formatCode="00&quot;.&quot;000&quot;.&quot;000&quot;/&quot;0000&quot;-&quot;00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numFmt numFmtId="170" formatCode="\(00\)\ 00000\-0000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numFmt numFmtId="168" formatCode="000&quot;.&quot;000&quot;.&quot;000&quot;-&quot;00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  <protection locked="0" hidden="0"/>
    </dxf>
    <dxf>
      <numFmt numFmtId="168" formatCode="000&quot;.&quot;000&quot;.&quot;000&quot;-&quot;00"/>
      <alignment horizontal="center" vertical="bottom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FF6101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color theme="0" tint="-4.9989318521683403E-2"/>
      </font>
      <fill>
        <patternFill>
          <bgColor rgb="FFFF6101"/>
        </patternFill>
      </fill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FF6101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tau" pivot="0" count="2" xr9:uid="{6528B90B-1246-7940-8B49-202ED2A1CD14}">
      <tableStyleElement type="wholeTable" dxfId="17"/>
      <tableStyleElement type="headerRow" dxfId="16"/>
    </tableStyle>
  </tableStyles>
  <colors>
    <mruColors>
      <color rgb="FFFF6101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304799</xdr:colOff>
      <xdr:row>0</xdr:row>
      <xdr:rowOff>177802</xdr:rowOff>
    </xdr:from>
    <xdr:to>
      <xdr:col>11</xdr:col>
      <xdr:colOff>91440</xdr:colOff>
      <xdr:row>3</xdr:row>
      <xdr:rowOff>30364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9B51448F-3C15-174C-BF09-B2BB992E10A4}"/>
            </a:ext>
          </a:extLst>
        </xdr:cNvPr>
        <xdr:cNvSpPr/>
      </xdr:nvSpPr>
      <xdr:spPr>
        <a:xfrm>
          <a:off x="304799" y="177802"/>
          <a:ext cx="14792961" cy="462162"/>
        </a:xfrm>
        <a:prstGeom prst="roundRect">
          <a:avLst/>
        </a:prstGeom>
        <a:solidFill>
          <a:srgbClr val="0000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400"/>
            <a:t>Conversor</a:t>
          </a:r>
          <a:r>
            <a:rPr lang="pt-BR" sz="1400" baseline="0"/>
            <a:t> JCOT para TXT</a:t>
          </a:r>
          <a:endParaRPr lang="pt-BR" sz="1400"/>
        </a:p>
      </xdr:txBody>
    </xdr:sp>
    <xdr:clientData/>
  </xdr:twoCellAnchor>
  <xdr:twoCellAnchor editAs="absolute">
    <xdr:from>
      <xdr:col>0</xdr:col>
      <xdr:colOff>82440</xdr:colOff>
      <xdr:row>0</xdr:row>
      <xdr:rowOff>44560</xdr:rowOff>
    </xdr:from>
    <xdr:to>
      <xdr:col>1</xdr:col>
      <xdr:colOff>327751</xdr:colOff>
      <xdr:row>3</xdr:row>
      <xdr:rowOff>137925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5ACFBD4-6904-A5B6-FB52-4AD4A1D39CA1}"/>
            </a:ext>
          </a:extLst>
        </xdr:cNvPr>
        <xdr:cNvGrpSpPr/>
      </xdr:nvGrpSpPr>
      <xdr:grpSpPr>
        <a:xfrm>
          <a:off x="82440" y="44560"/>
          <a:ext cx="702511" cy="702965"/>
          <a:chOff x="383229" y="401052"/>
          <a:chExt cx="702065" cy="690479"/>
        </a:xfrm>
      </xdr:grpSpPr>
      <xdr:sp macro="" textlink="">
        <xdr:nvSpPr>
          <xdr:cNvPr id="13" name="Retângulo Arredondado 12">
            <a:extLst>
              <a:ext uri="{FF2B5EF4-FFF2-40B4-BE49-F238E27FC236}">
                <a16:creationId xmlns:a16="http://schemas.microsoft.com/office/drawing/2014/main" id="{4948838F-450E-0293-AA12-AB131AE54C5E}"/>
              </a:ext>
            </a:extLst>
          </xdr:cNvPr>
          <xdr:cNvSpPr/>
        </xdr:nvSpPr>
        <xdr:spPr>
          <a:xfrm>
            <a:off x="434030" y="612274"/>
            <a:ext cx="594824" cy="41375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A49F7B4-E6A1-2E72-CAA5-DDAD40278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3229" y="401052"/>
            <a:ext cx="702065" cy="6904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331893</xdr:colOff>
      <xdr:row>9</xdr:row>
      <xdr:rowOff>167641</xdr:rowOff>
    </xdr:from>
    <xdr:to>
      <xdr:col>10</xdr:col>
      <xdr:colOff>1623906</xdr:colOff>
      <xdr:row>11</xdr:row>
      <xdr:rowOff>167641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12456950-781C-59EE-306D-AE3C1D5245BE}"/>
            </a:ext>
          </a:extLst>
        </xdr:cNvPr>
        <xdr:cNvSpPr/>
      </xdr:nvSpPr>
      <xdr:spPr>
        <a:xfrm>
          <a:off x="13631333" y="1996441"/>
          <a:ext cx="1292013" cy="406400"/>
        </a:xfrm>
        <a:prstGeom prst="roundRect">
          <a:avLst/>
        </a:prstGeom>
        <a:solidFill>
          <a:srgbClr val="FF61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Adicionar</a:t>
          </a:r>
          <a:r>
            <a:rPr lang="pt-BR" sz="1100" baseline="0"/>
            <a:t> Item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95723A-FE59-FB40-9B61-D3829235B193}" name="Dados" displayName="Dados" ref="C14:K22" totalsRowShown="0" headerRowDxfId="15" dataDxfId="18" tableBorderDxfId="19">
  <autoFilter ref="C14:K22" xr:uid="{4E95723A-FE59-FB40-9B61-D3829235B193}"/>
  <sortState xmlns:xlrd2="http://schemas.microsoft.com/office/spreadsheetml/2017/richdata2" ref="C15:K22">
    <sortCondition ref="K14:K22"/>
  </sortState>
  <tableColumns count="9">
    <tableColumn id="8" xr3:uid="{720EC6DA-8919-FE49-8506-C202BD3AF05C}" name="ID" dataDxfId="14"/>
    <tableColumn id="1" xr3:uid="{4FDAA2B4-6BFB-9B45-9AF3-81AA19DF9BEE}" name="CPF" dataDxfId="13"/>
    <tableColumn id="2" xr3:uid="{E52281C5-4E43-A04D-9361-96AF0B13AD19}" name="Nome" dataDxfId="12"/>
    <tableColumn id="3" xr3:uid="{860B2C9C-83AD-9D44-9173-74DDF242F8AE}" name="Data de Nascimento" dataDxfId="11"/>
    <tableColumn id="4" xr3:uid="{F72A01C5-DE4A-8B43-84A9-6869DDDEE81D}" name="Contato" dataDxfId="10"/>
    <tableColumn id="5" xr3:uid="{E094C367-660E-F944-93AF-55F0DBA92CA8}" name="E-Mail" dataDxfId="9"/>
    <tableColumn id="6" xr3:uid="{0CC65032-56DB-2B42-971B-E80CA00819E2}" name="Empresa" dataDxfId="8"/>
    <tableColumn id="7" xr3:uid="{00989A3B-1261-EB4B-AF3F-B02B7CD413AA}" name="CNPJ Empresa" dataDxfId="7"/>
    <tableColumn id="9" xr3:uid="{2417EDB5-122F-7449-B65F-AA2C2E304A4A}" name="Data Criação" dataDxfId="6"/>
  </tableColumns>
  <tableStyleInfo name="Itau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73B9A-80FB-7148-97C6-FA28FE7308AC}" name="Tabela2" displayName="Tabela2" ref="A1:A4" totalsRowShown="0">
  <autoFilter ref="A1:A4" xr:uid="{C0B73B9A-80FB-7148-97C6-FA28FE7308AC}"/>
  <tableColumns count="1">
    <tableColumn id="1" xr3:uid="{877B464E-37BA-2947-AE58-C1BE670E0C76}" name="Empresa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DBA49-6C80-8446-89C7-DA493DA0FF98}" name="Tabela4" displayName="Tabela4" ref="B6:J7" totalsRowShown="0" headerRowDxfId="20">
  <autoFilter ref="B6:J7" xr:uid="{06DDBA49-6C80-8446-89C7-DA493DA0FF98}"/>
  <tableColumns count="9">
    <tableColumn id="1" xr3:uid="{6EABF379-7A8C-674E-A678-CD98F324D105}" name="Colunas"/>
    <tableColumn id="2" xr3:uid="{7B8A8B5D-912F-C346-AA82-CA0E4D0BEB33}" name="CPF">
      <calculatedColumnFormula>IF(AND(C3=1,C5=0),"O campo "&amp;LOWER(Tabela4[[#Headers],[CPF]])&amp;" "&amp;$J7&amp;CHAR(10),0)</calculatedColumnFormula>
    </tableColumn>
    <tableColumn id="3" xr3:uid="{CC9AFD24-98B1-5B48-8A26-644B873FAE47}" name="Nome">
      <calculatedColumnFormula>IF(AND(D3=1,D5=0),"O campo "&amp;LOWER(Tabela4[[#Headers],[Nome]])&amp;" "&amp;$J7&amp;CHAR(10),0)</calculatedColumnFormula>
    </tableColumn>
    <tableColumn id="4" xr3:uid="{9FC57D0D-F3BF-9846-8495-4005CF111D79}" name="Data de Nascimento">
      <calculatedColumnFormula>IF(AND(E3=1,E5=0),"O campo "&amp;LOWER(Tabela4[[#Headers],[Data de Nascimento]])&amp;" "&amp;$J7&amp;CHAR(10),0)</calculatedColumnFormula>
    </tableColumn>
    <tableColumn id="5" xr3:uid="{88119581-BF31-0F49-BC50-33F38B7E92B1}" name="Contato">
      <calculatedColumnFormula>IF(AND(F3=1,F5=0),"O campo "&amp;LOWER(Tabela4[[#Headers],[Contato]])&amp;" "&amp;$J7&amp;CHAR(10),0)</calculatedColumnFormula>
    </tableColumn>
    <tableColumn id="6" xr3:uid="{FFD2FF2D-735B-C24E-BDB0-9E2FCD829AD6}" name="E-Mail">
      <calculatedColumnFormula>IF(AND(G3=1,G5=0),"O campo "&amp;LOWER(Tabela4[[#Headers],[E-Mail]])&amp;" "&amp;$J7&amp;CHAR(10),0)</calculatedColumnFormula>
    </tableColumn>
    <tableColumn id="7" xr3:uid="{7E7F79C6-0754-5C4E-B97E-7AB57E54127F}" name="Empresa">
      <calculatedColumnFormula>IF(AND(H3=1,H5=0),"O campo "&amp;LOWER(Tabela4[[#Headers],[Empresa]])&amp;" "&amp;$J7&amp;CHAR(10),0)</calculatedColumnFormula>
    </tableColumn>
    <tableColumn id="8" xr3:uid="{EE11D9D8-4655-6549-863F-B092F4FF1F7B}" name="CNPJ Empresa">
      <calculatedColumnFormula>IF(AND(I3=1,I5=0),"O campo "&amp;LOWER(Tabela4[[#Headers],[CNPJ Empresa]])&amp;" "&amp;$J7&amp;CHAR(10),0)</calculatedColumnFormula>
    </tableColumn>
    <tableColumn id="9" xr3:uid="{7F132D2F-658C-D247-8040-4C6CC8D2C057}" name="Respostas" dataDxfId="2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1C69-154D-8542-B91B-89162B99DF88}">
  <sheetPr codeName="Planilha1"/>
  <dimension ref="C7:K22"/>
  <sheetViews>
    <sheetView showGridLines="0" tabSelected="1" zoomScale="125" workbookViewId="0">
      <selection activeCell="F22" sqref="F22"/>
    </sheetView>
  </sheetViews>
  <sheetFormatPr baseColWidth="10" defaultRowHeight="16" x14ac:dyDescent="0.2"/>
  <cols>
    <col min="1" max="2" width="6" customWidth="1"/>
    <col min="3" max="3" width="8" bestFit="1" customWidth="1"/>
    <col min="4" max="4" width="17.1640625" customWidth="1"/>
    <col min="5" max="5" width="26.5" customWidth="1"/>
    <col min="6" max="6" width="23.1640625" bestFit="1" customWidth="1"/>
    <col min="7" max="7" width="23.1640625" customWidth="1"/>
    <col min="8" max="8" width="23.6640625" customWidth="1"/>
    <col min="9" max="9" width="18.5" bestFit="1" customWidth="1"/>
    <col min="10" max="10" width="22.1640625" customWidth="1"/>
    <col min="11" max="11" width="22.33203125" customWidth="1"/>
  </cols>
  <sheetData>
    <row r="7" spans="3:11" x14ac:dyDescent="0.2">
      <c r="D7" s="14" t="s">
        <v>0</v>
      </c>
      <c r="E7" s="14" t="s">
        <v>1</v>
      </c>
      <c r="F7" s="14" t="s">
        <v>2</v>
      </c>
      <c r="G7" s="14" t="s">
        <v>4</v>
      </c>
      <c r="H7" s="14" t="s">
        <v>10</v>
      </c>
      <c r="I7" s="14" t="s">
        <v>3</v>
      </c>
      <c r="J7" s="14" t="s">
        <v>5</v>
      </c>
    </row>
    <row r="8" spans="3:11" x14ac:dyDescent="0.2">
      <c r="D8" s="15">
        <v>12312312332</v>
      </c>
      <c r="E8" s="16" t="s">
        <v>20</v>
      </c>
      <c r="F8" s="17">
        <v>32874</v>
      </c>
      <c r="G8" s="18">
        <v>2190321</v>
      </c>
      <c r="H8" s="16" t="s">
        <v>19</v>
      </c>
      <c r="I8" s="19" t="s">
        <v>7</v>
      </c>
      <c r="J8" s="20">
        <v>12123123000123</v>
      </c>
    </row>
    <row r="10" spans="3:11" ht="16" customHeight="1" x14ac:dyDescent="0.2">
      <c r="D10" s="5" t="str">
        <f>IF(_xlfn.CONCAT(Validadores!M6:M12)="","Todos os campos estão Oks!",_xlfn.CONCAT(Validadores!M6:M12))</f>
        <v>Todos os campos estão Oks!</v>
      </c>
      <c r="E10" s="6"/>
      <c r="F10" s="6"/>
      <c r="G10" s="6"/>
      <c r="H10" s="6"/>
      <c r="I10" s="6"/>
      <c r="J10" s="7"/>
    </row>
    <row r="11" spans="3:11" x14ac:dyDescent="0.2">
      <c r="D11" s="8"/>
      <c r="E11" s="9"/>
      <c r="F11" s="9"/>
      <c r="G11" s="9"/>
      <c r="H11" s="9"/>
      <c r="I11" s="9"/>
      <c r="J11" s="10"/>
    </row>
    <row r="12" spans="3:11" x14ac:dyDescent="0.2">
      <c r="D12" s="11"/>
      <c r="E12" s="12"/>
      <c r="F12" s="12"/>
      <c r="G12" s="12"/>
      <c r="H12" s="12"/>
      <c r="I12" s="12"/>
      <c r="J12" s="13"/>
    </row>
    <row r="14" spans="3:11" x14ac:dyDescent="0.2">
      <c r="C14" s="14" t="s">
        <v>28</v>
      </c>
      <c r="D14" s="14" t="s">
        <v>0</v>
      </c>
      <c r="E14" s="14" t="s">
        <v>1</v>
      </c>
      <c r="F14" s="14" t="s">
        <v>2</v>
      </c>
      <c r="G14" s="14" t="s">
        <v>4</v>
      </c>
      <c r="H14" s="14" t="s">
        <v>10</v>
      </c>
      <c r="I14" s="14" t="s">
        <v>3</v>
      </c>
      <c r="J14" s="14" t="s">
        <v>5</v>
      </c>
      <c r="K14" s="14" t="s">
        <v>29</v>
      </c>
    </row>
    <row r="15" spans="3:11" ht="20" customHeight="1" x14ac:dyDescent="0.2">
      <c r="C15" s="21">
        <v>1</v>
      </c>
      <c r="D15" s="15">
        <v>12312312332</v>
      </c>
      <c r="E15" s="16" t="s">
        <v>20</v>
      </c>
      <c r="F15" s="17">
        <v>32874</v>
      </c>
      <c r="G15" s="18">
        <v>2190321</v>
      </c>
      <c r="H15" s="16" t="s">
        <v>19</v>
      </c>
      <c r="I15" s="19" t="s">
        <v>7</v>
      </c>
      <c r="J15" s="20">
        <v>12123123000123</v>
      </c>
      <c r="K15" s="17">
        <v>45292.918749999997</v>
      </c>
    </row>
    <row r="16" spans="3:11" ht="20" customHeight="1" x14ac:dyDescent="0.2">
      <c r="C16" s="21">
        <v>2</v>
      </c>
      <c r="D16" s="15">
        <v>12312312332</v>
      </c>
      <c r="E16" s="16" t="s">
        <v>21</v>
      </c>
      <c r="F16" s="17">
        <v>32874</v>
      </c>
      <c r="G16" s="18">
        <v>2190321</v>
      </c>
      <c r="H16" s="16" t="s">
        <v>19</v>
      </c>
      <c r="I16" s="19" t="s">
        <v>7</v>
      </c>
      <c r="J16" s="20">
        <v>12123123000123</v>
      </c>
      <c r="K16" s="17">
        <v>45292.918749999997</v>
      </c>
    </row>
    <row r="17" spans="3:11" ht="20" customHeight="1" x14ac:dyDescent="0.2">
      <c r="C17" s="21">
        <v>3</v>
      </c>
      <c r="D17" s="15">
        <v>12312312332</v>
      </c>
      <c r="E17" s="16" t="s">
        <v>22</v>
      </c>
      <c r="F17" s="17">
        <v>32874</v>
      </c>
      <c r="G17" s="18">
        <v>2190321</v>
      </c>
      <c r="H17" s="16" t="s">
        <v>19</v>
      </c>
      <c r="I17" s="19" t="s">
        <v>7</v>
      </c>
      <c r="J17" s="20">
        <v>12123123000123</v>
      </c>
      <c r="K17" s="17">
        <v>45292.918749999997</v>
      </c>
    </row>
    <row r="18" spans="3:11" ht="20" customHeight="1" x14ac:dyDescent="0.2">
      <c r="C18" s="21">
        <v>4</v>
      </c>
      <c r="D18" s="15">
        <v>12312312332</v>
      </c>
      <c r="E18" s="16" t="s">
        <v>23</v>
      </c>
      <c r="F18" s="17">
        <v>32874</v>
      </c>
      <c r="G18" s="18">
        <v>2190321</v>
      </c>
      <c r="H18" s="16" t="s">
        <v>19</v>
      </c>
      <c r="I18" s="19" t="s">
        <v>7</v>
      </c>
      <c r="J18" s="20">
        <v>12123123000123</v>
      </c>
      <c r="K18" s="17">
        <v>45292.918749999997</v>
      </c>
    </row>
    <row r="19" spans="3:11" ht="20" customHeight="1" x14ac:dyDescent="0.2">
      <c r="C19" s="21">
        <v>5</v>
      </c>
      <c r="D19" s="15">
        <v>12312312332</v>
      </c>
      <c r="E19" s="16" t="s">
        <v>24</v>
      </c>
      <c r="F19" s="17">
        <v>32874</v>
      </c>
      <c r="G19" s="18">
        <v>2190321</v>
      </c>
      <c r="H19" s="16" t="s">
        <v>19</v>
      </c>
      <c r="I19" s="19" t="s">
        <v>7</v>
      </c>
      <c r="J19" s="20">
        <v>12123123000123</v>
      </c>
      <c r="K19" s="17">
        <v>45292.918749999997</v>
      </c>
    </row>
    <row r="20" spans="3:11" ht="20" customHeight="1" x14ac:dyDescent="0.2">
      <c r="C20" s="21">
        <v>6</v>
      </c>
      <c r="D20" s="15">
        <v>12312312332</v>
      </c>
      <c r="E20" s="16" t="s">
        <v>25</v>
      </c>
      <c r="F20" s="17">
        <v>32874</v>
      </c>
      <c r="G20" s="18">
        <v>2190321</v>
      </c>
      <c r="H20" s="16" t="s">
        <v>19</v>
      </c>
      <c r="I20" s="19" t="s">
        <v>7</v>
      </c>
      <c r="J20" s="20">
        <v>12123123000123</v>
      </c>
      <c r="K20" s="17">
        <v>45292.918749999997</v>
      </c>
    </row>
    <row r="21" spans="3:11" ht="20" customHeight="1" x14ac:dyDescent="0.2">
      <c r="C21" s="21">
        <v>7</v>
      </c>
      <c r="D21" s="15">
        <v>12312312332</v>
      </c>
      <c r="E21" s="16" t="s">
        <v>26</v>
      </c>
      <c r="F21" s="17">
        <v>32874</v>
      </c>
      <c r="G21" s="18">
        <v>2190321</v>
      </c>
      <c r="H21" s="16" t="s">
        <v>19</v>
      </c>
      <c r="I21" s="19" t="s">
        <v>7</v>
      </c>
      <c r="J21" s="20">
        <v>12123123000123</v>
      </c>
      <c r="K21" s="17">
        <v>45292.918749999997</v>
      </c>
    </row>
    <row r="22" spans="3:11" x14ac:dyDescent="0.2">
      <c r="C22" s="21">
        <v>8</v>
      </c>
      <c r="D22" s="15">
        <v>12312312332</v>
      </c>
      <c r="E22" s="16" t="s">
        <v>27</v>
      </c>
      <c r="F22" s="17">
        <v>32874</v>
      </c>
      <c r="G22" s="18">
        <v>2190321</v>
      </c>
      <c r="H22" s="16" t="s">
        <v>19</v>
      </c>
      <c r="I22" s="19" t="s">
        <v>7</v>
      </c>
      <c r="J22" s="20">
        <v>12123123000123</v>
      </c>
      <c r="K22" s="17">
        <v>45292.918749999997</v>
      </c>
    </row>
  </sheetData>
  <sheetProtection selectLockedCells="1"/>
  <mergeCells count="1">
    <mergeCell ref="D10:J12"/>
  </mergeCells>
  <phoneticPr fontId="3" type="noConversion"/>
  <conditionalFormatting sqref="D10">
    <cfRule type="expression" dxfId="1" priority="21" stopIfTrue="1">
      <formula>$D$10&lt;&gt;"Todos os campos estão Oks!"</formula>
    </cfRule>
    <cfRule type="expression" dxfId="0" priority="22">
      <formula>$D$10="Todos os campos estão Oks!"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D91C0D9-3A6D-F74B-9CB2-A475DCCB7870}">
            <xm:f>Validadores!F$4&lt;&gt;0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C15:C22</xm:sqref>
        </x14:conditionalFormatting>
        <x14:conditionalFormatting xmlns:xm="http://schemas.microsoft.com/office/excel/2006/main">
          <x14:cfRule type="expression" priority="11" id="{2D91C0D9-3A6D-F74B-9CB2-A475DCCB7870}">
            <xm:f>Validadores!D$4&lt;&gt;0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K17:K22 D8 D15:D22</xm:sqref>
        </x14:conditionalFormatting>
        <x14:conditionalFormatting xmlns:xm="http://schemas.microsoft.com/office/excel/2006/main">
          <x14:cfRule type="expression" priority="14" id="{2D91C0D9-3A6D-F74B-9CB2-A475DCCB7870}">
            <xm:f>Validadores!K$4&lt;&gt;0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I8:J8 I15:J22</xm:sqref>
        </x14:conditionalFormatting>
        <x14:conditionalFormatting xmlns:xm="http://schemas.microsoft.com/office/excel/2006/main">
          <x14:cfRule type="expression" priority="19" id="{2D91C0D9-3A6D-F74B-9CB2-A475DCCB7870}">
            <xm:f>Validadores!F$4&lt;&gt;0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E8:H8 E15:H22 K15:K22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9CF12-62BA-B744-B848-A7F93E74A346}">
          <x14:formula1>
            <xm:f>Listas!$A$2:$A$4</xm:f>
          </x14:formula1>
          <xm:sqref>I8 I15:I22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F68-3774-8E4C-8AAC-7EE171CCACE0}">
  <sheetPr codeName="Planilha2"/>
  <dimension ref="A1:A4"/>
  <sheetViews>
    <sheetView workbookViewId="0">
      <selection activeCell="E7" sqref="E7"/>
    </sheetView>
  </sheetViews>
  <sheetFormatPr baseColWidth="10" defaultRowHeight="16" x14ac:dyDescent="0.2"/>
  <cols>
    <col min="1" max="1" width="16.1640625" customWidth="1"/>
  </cols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4B14-A24F-E441-900C-25BEF9BBBDFC}">
  <sheetPr codeName="Planilha3"/>
  <dimension ref="B2:M12"/>
  <sheetViews>
    <sheetView zoomScale="156" workbookViewId="0">
      <selection activeCell="C8" sqref="C8"/>
    </sheetView>
  </sheetViews>
  <sheetFormatPr baseColWidth="10" defaultRowHeight="16" x14ac:dyDescent="0.2"/>
  <cols>
    <col min="2" max="2" width="18.83203125" bestFit="1" customWidth="1"/>
    <col min="3" max="8" width="19.1640625" customWidth="1"/>
    <col min="9" max="9" width="14.1640625" customWidth="1"/>
    <col min="10" max="10" width="18.33203125" customWidth="1"/>
    <col min="12" max="12" width="17.83203125" bestFit="1" customWidth="1"/>
    <col min="13" max="13" width="26.83203125" customWidth="1"/>
  </cols>
  <sheetData>
    <row r="2" spans="2:13" x14ac:dyDescent="0.2">
      <c r="B2" t="s">
        <v>17</v>
      </c>
    </row>
    <row r="3" spans="2:13" x14ac:dyDescent="0.2">
      <c r="B3" t="s">
        <v>13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2:13" x14ac:dyDescent="0.2">
      <c r="B4" t="s">
        <v>11</v>
      </c>
      <c r="C4">
        <f>COUNTIF(Tabela4[CPF],"&lt;&gt;0")</f>
        <v>0</v>
      </c>
      <c r="D4">
        <f>COUNTIF(Tabela4[Nome],"&lt;&gt;0")</f>
        <v>0</v>
      </c>
      <c r="E4">
        <f>COUNTIF(Tabela4[Data de Nascimento],"&lt;&gt;0")</f>
        <v>0</v>
      </c>
      <c r="F4">
        <f>COUNTIF(Tabela4[Contato],"&lt;&gt;0")</f>
        <v>0</v>
      </c>
      <c r="G4">
        <f>COUNTIF(Tabela4[E-Mail],"&lt;&gt;0")</f>
        <v>0</v>
      </c>
      <c r="H4">
        <f>COUNTIF(Tabela4[Empresa],"&lt;&gt;0")</f>
        <v>0</v>
      </c>
      <c r="I4">
        <f>COUNTIF(Tabela4[CNPJ Empresa],"&lt;&gt;0")</f>
        <v>0</v>
      </c>
    </row>
    <row r="5" spans="2:13" ht="17" thickBot="1" x14ac:dyDescent="0.25">
      <c r="B5" t="s">
        <v>14</v>
      </c>
      <c r="C5" s="1">
        <f>Home!D$8</f>
        <v>12312312332</v>
      </c>
      <c r="D5" s="1" t="str">
        <f>Home!E$8</f>
        <v>Tester</v>
      </c>
      <c r="E5" s="1">
        <f>Home!F$8</f>
        <v>32874</v>
      </c>
      <c r="F5" s="1">
        <f>Home!G$8</f>
        <v>2190321</v>
      </c>
      <c r="G5" s="1" t="str">
        <f>Home!H$8</f>
        <v>Tester@email.com</v>
      </c>
      <c r="H5" s="1" t="str">
        <f>Home!I$8</f>
        <v>Itaú Unibanco</v>
      </c>
      <c r="I5" s="1">
        <f>Home!J$8</f>
        <v>12123123000123</v>
      </c>
      <c r="J5" s="3">
        <v>0</v>
      </c>
    </row>
    <row r="6" spans="2:13" ht="17" thickBot="1" x14ac:dyDescent="0.25">
      <c r="B6" t="s">
        <v>18</v>
      </c>
      <c r="C6" s="1" t="s">
        <v>0</v>
      </c>
      <c r="D6" s="1" t="s">
        <v>1</v>
      </c>
      <c r="E6" s="1" t="s">
        <v>2</v>
      </c>
      <c r="F6" s="1" t="s">
        <v>4</v>
      </c>
      <c r="G6" s="1" t="s">
        <v>10</v>
      </c>
      <c r="H6" s="1" t="s">
        <v>3</v>
      </c>
      <c r="I6" s="1" t="s">
        <v>5</v>
      </c>
      <c r="J6" s="3" t="s">
        <v>16</v>
      </c>
      <c r="L6" s="4" t="s">
        <v>0</v>
      </c>
      <c r="M6" t="str">
        <f>SUBSTITUTE(_xlfn.CONCAT(Tabela4[CPF]),0,"")</f>
        <v/>
      </c>
    </row>
    <row r="7" spans="2:13" ht="18" thickBot="1" x14ac:dyDescent="0.25">
      <c r="B7" t="s">
        <v>12</v>
      </c>
      <c r="C7">
        <f>IF(AND(C3=1,C5=0),"O campo "&amp;LOWER(Tabela4[[#Headers],[CPF]])&amp;" "&amp;$J7&amp;CHAR(10),0)</f>
        <v>0</v>
      </c>
      <c r="D7">
        <f>IF(AND(D3=1,D5=0),"O campo "&amp;LOWER(Tabela4[[#Headers],[Nome]])&amp;" "&amp;$J7&amp;CHAR(10),0)</f>
        <v>0</v>
      </c>
      <c r="E7">
        <f>IF(AND(E3=1,E5=0),"O campo "&amp;LOWER(Tabela4[[#Headers],[Data de Nascimento]])&amp;" "&amp;$J7&amp;CHAR(10),0)</f>
        <v>0</v>
      </c>
      <c r="F7">
        <f>IF(AND(F3=1,F5=0),"O campo "&amp;LOWER(Tabela4[[#Headers],[Contato]])&amp;" "&amp;$J7&amp;CHAR(10),0)</f>
        <v>0</v>
      </c>
      <c r="G7">
        <f>IF(AND(G3=1,G5=0),"O campo "&amp;LOWER(Tabela4[[#Headers],[E-Mail]])&amp;" "&amp;$J7&amp;CHAR(10),0)</f>
        <v>0</v>
      </c>
      <c r="H7">
        <f>IF(AND(H3=1,H5=0),"O campo "&amp;LOWER(Tabela4[[#Headers],[Empresa]])&amp;" "&amp;$J7&amp;CHAR(10),0)</f>
        <v>0</v>
      </c>
      <c r="I7">
        <f>IF(AND(I3=1,I5=0),"O campo "&amp;LOWER(Tabela4[[#Headers],[CNPJ Empresa]])&amp;" "&amp;$J7&amp;CHAR(10),0)</f>
        <v>0</v>
      </c>
      <c r="J7" s="2" t="s">
        <v>15</v>
      </c>
      <c r="L7" s="4" t="s">
        <v>1</v>
      </c>
      <c r="M7" t="str">
        <f>SUBSTITUTE(_xlfn.CONCAT(Tabela4[Nome]),0,"")</f>
        <v/>
      </c>
    </row>
    <row r="8" spans="2:13" ht="17" thickBot="1" x14ac:dyDescent="0.25">
      <c r="L8" s="4" t="s">
        <v>2</v>
      </c>
      <c r="M8" t="str">
        <f>SUBSTITUTE(_xlfn.CONCAT(Tabela4[Data de Nascimento]),0,"")</f>
        <v/>
      </c>
    </row>
    <row r="9" spans="2:13" ht="17" thickBot="1" x14ac:dyDescent="0.25">
      <c r="L9" s="4" t="s">
        <v>4</v>
      </c>
      <c r="M9" t="str">
        <f>SUBSTITUTE(_xlfn.CONCAT(Tabela4[Contato]),0,"")</f>
        <v/>
      </c>
    </row>
    <row r="10" spans="2:13" ht="17" thickBot="1" x14ac:dyDescent="0.25">
      <c r="L10" s="4" t="s">
        <v>10</v>
      </c>
      <c r="M10" t="str">
        <f>SUBSTITUTE(_xlfn.CONCAT(Tabela4[E-Mail]),0,"")</f>
        <v/>
      </c>
    </row>
    <row r="11" spans="2:13" ht="17" thickBot="1" x14ac:dyDescent="0.25">
      <c r="L11" s="4" t="s">
        <v>3</v>
      </c>
      <c r="M11" t="str">
        <f>SUBSTITUTE(_xlfn.CONCAT(Tabela4[Empresa]),0,"")</f>
        <v/>
      </c>
    </row>
    <row r="12" spans="2:13" ht="17" thickBot="1" x14ac:dyDescent="0.25">
      <c r="L12" s="4" t="s">
        <v>5</v>
      </c>
      <c r="M12" t="str">
        <f>SUBSTITUTE(_xlfn.CONCAT(Tabela4[CNPJ Empresa]),0,"")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Home</vt:lpstr>
      <vt:lpstr>Listas</vt:lpstr>
      <vt:lpstr>Validadores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RAULINO DA SILVA</dc:creator>
  <cp:lastModifiedBy>PAULO HENRIQUE RAULINO DA SILVA</cp:lastModifiedBy>
  <dcterms:created xsi:type="dcterms:W3CDTF">2024-09-01T15:25:39Z</dcterms:created>
  <dcterms:modified xsi:type="dcterms:W3CDTF">2024-09-02T01:37:40Z</dcterms:modified>
</cp:coreProperties>
</file>