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90" documentId="14_{98364A46-010F-4A4A-AA37-5A188387D7F2}" xr6:coauthVersionLast="36" xr6:coauthVersionMax="36" xr10:uidLastSave="{94BA7945-51DC-4FA1-BD81-139BEAA3BF5C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artilharia!$A$1:$AB$71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notas!$A$1:$BO$71</definedName>
  </definedNames>
  <calcPr calcId="191029"/>
</workbook>
</file>

<file path=xl/calcChain.xml><?xml version="1.0" encoding="utf-8"?>
<calcChain xmlns="http://schemas.openxmlformats.org/spreadsheetml/2006/main">
  <c r="O75" i="4" l="1"/>
  <c r="N75" i="4" l="1"/>
  <c r="K75" i="4"/>
  <c r="O30" i="4" l="1"/>
  <c r="O60" i="4"/>
  <c r="O74" i="4"/>
  <c r="S6" i="4"/>
  <c r="O76" i="4" l="1"/>
  <c r="BL52" i="1"/>
  <c r="BN52" i="1" s="1"/>
  <c r="BM52" i="1"/>
  <c r="BQ71" i="1"/>
  <c r="BQ58" i="1" l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L71" i="1"/>
  <c r="BN71" i="1" s="1"/>
  <c r="BM71" i="1"/>
  <c r="M75" i="4" l="1"/>
  <c r="L75" i="4" l="1"/>
  <c r="S7" i="4"/>
  <c r="S8" i="4" s="1"/>
  <c r="M74" i="4"/>
  <c r="N74" i="4"/>
  <c r="N76" i="4" l="1"/>
  <c r="BM70" i="1"/>
  <c r="BL70" i="1"/>
  <c r="BN70" i="1" s="1"/>
  <c r="BL69" i="1" l="1"/>
  <c r="BN69" i="1" s="1"/>
  <c r="BM69" i="1"/>
  <c r="BM68" i="1"/>
  <c r="BL68" i="1" l="1"/>
  <c r="BN68" i="1" s="1"/>
  <c r="M76" i="4" l="1"/>
  <c r="BL67" i="1" l="1"/>
  <c r="BN67" i="1" s="1"/>
  <c r="BM67" i="1"/>
  <c r="BL51" i="1"/>
  <c r="BN51" i="1" s="1"/>
  <c r="BM51" i="1"/>
  <c r="L74" i="4" l="1"/>
  <c r="L76" i="4" l="1"/>
  <c r="BL66" i="1"/>
  <c r="BN66" i="1" s="1"/>
  <c r="BM66" i="1"/>
  <c r="BL64" i="1" l="1"/>
  <c r="BN64" i="1" s="1"/>
  <c r="BM64" i="1"/>
  <c r="BL65" i="1"/>
  <c r="BN65" i="1" s="1"/>
  <c r="BM65" i="1"/>
  <c r="BL63" i="1" l="1"/>
  <c r="BN63" i="1" s="1"/>
  <c r="BM63" i="1"/>
  <c r="BQ16" i="1" l="1"/>
  <c r="J75" i="4" l="1"/>
  <c r="I75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74" i="4" s="1"/>
  <c r="K2" i="4"/>
  <c r="K76" i="4" l="1"/>
  <c r="BL62" i="1"/>
  <c r="BN62" i="1" s="1"/>
  <c r="BM62" i="1"/>
  <c r="BL61" i="1" l="1"/>
  <c r="BN61" i="1" s="1"/>
  <c r="BM61" i="1"/>
  <c r="BL26" i="1"/>
  <c r="BN26" i="1" s="1"/>
  <c r="BM26" i="1"/>
  <c r="BL44" i="1" l="1"/>
  <c r="BN44" i="1" s="1"/>
  <c r="BM44" i="1"/>
  <c r="BQ40" i="1"/>
  <c r="BL45" i="1"/>
  <c r="BN45" i="1" s="1"/>
  <c r="BM45" i="1"/>
  <c r="BQ41" i="1"/>
  <c r="BL46" i="1"/>
  <c r="BN46" i="1" s="1"/>
  <c r="BM46" i="1"/>
  <c r="BQ42" i="1"/>
  <c r="BL36" i="1"/>
  <c r="BN36" i="1" s="1"/>
  <c r="BM36" i="1"/>
  <c r="BQ43" i="1"/>
  <c r="BL47" i="1"/>
  <c r="BN47" i="1" s="1"/>
  <c r="BM47" i="1"/>
  <c r="BQ44" i="1"/>
  <c r="BL48" i="1"/>
  <c r="BN48" i="1" s="1"/>
  <c r="BM48" i="1"/>
  <c r="BQ45" i="1"/>
  <c r="BL53" i="1"/>
  <c r="BN53" i="1" s="1"/>
  <c r="BM53" i="1"/>
  <c r="BQ46" i="1"/>
  <c r="BL54" i="1"/>
  <c r="BN54" i="1" s="1"/>
  <c r="BM54" i="1"/>
  <c r="BQ47" i="1"/>
  <c r="BL55" i="1"/>
  <c r="BN55" i="1" s="1"/>
  <c r="BM55" i="1"/>
  <c r="BQ48" i="1"/>
  <c r="BL56" i="1"/>
  <c r="BN56" i="1" s="1"/>
  <c r="BM56" i="1"/>
  <c r="BQ49" i="1"/>
  <c r="BL57" i="1"/>
  <c r="BN57" i="1" s="1"/>
  <c r="BM57" i="1"/>
  <c r="BQ50" i="1"/>
  <c r="BL58" i="1"/>
  <c r="BN58" i="1" s="1"/>
  <c r="BM58" i="1"/>
  <c r="BQ51" i="1"/>
  <c r="BL59" i="1"/>
  <c r="BN59" i="1" s="1"/>
  <c r="BM59" i="1"/>
  <c r="BQ52" i="1"/>
  <c r="BL60" i="1"/>
  <c r="BN60" i="1" s="1"/>
  <c r="BM60" i="1"/>
  <c r="BQ53" i="1"/>
  <c r="BL34" i="1"/>
  <c r="BN34" i="1" s="1"/>
  <c r="BM34" i="1"/>
  <c r="BQ54" i="1"/>
  <c r="BL49" i="1"/>
  <c r="BN49" i="1" s="1"/>
  <c r="BM49" i="1"/>
  <c r="BQ55" i="1"/>
  <c r="BL41" i="1"/>
  <c r="BN41" i="1" s="1"/>
  <c r="BM41" i="1"/>
  <c r="BQ56" i="1"/>
  <c r="BL50" i="1"/>
  <c r="BN50" i="1" s="1"/>
  <c r="BM50" i="1"/>
  <c r="BQ57" i="1"/>
  <c r="J74" i="4" l="1"/>
  <c r="J76" i="4" l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2" i="1"/>
  <c r="E75" i="4" l="1"/>
  <c r="G75" i="4" l="1"/>
  <c r="H75" i="4"/>
  <c r="I74" i="4" l="1"/>
  <c r="I76" i="4" s="1"/>
  <c r="D75" i="4" l="1"/>
  <c r="C75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75" i="4"/>
  <c r="H74" i="4"/>
  <c r="H7" i="6" l="1"/>
  <c r="I6" i="6"/>
  <c r="J6" i="6" s="1"/>
  <c r="H76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BL19" i="1"/>
  <c r="BN19" i="1" s="1"/>
  <c r="BM19" i="1"/>
  <c r="H9" i="6" l="1"/>
  <c r="I8" i="6"/>
  <c r="J8" i="6" s="1"/>
  <c r="AH52" i="3"/>
  <c r="AI52" i="3"/>
  <c r="AH53" i="3"/>
  <c r="AI53" i="3"/>
  <c r="H10" i="6" l="1"/>
  <c r="I9" i="6"/>
  <c r="J9" i="6" s="1"/>
  <c r="G74" i="4"/>
  <c r="BL33" i="1"/>
  <c r="BN33" i="1" s="1"/>
  <c r="BM33" i="1"/>
  <c r="BL12" i="1"/>
  <c r="BN12" i="1" s="1"/>
  <c r="BM12" i="1"/>
  <c r="BL32" i="1"/>
  <c r="BN32" i="1" s="1"/>
  <c r="BM32" i="1"/>
  <c r="BL14" i="1"/>
  <c r="BN14" i="1" s="1"/>
  <c r="BM14" i="1"/>
  <c r="I10" i="6" l="1"/>
  <c r="J10" i="6" s="1"/>
  <c r="H11" i="6"/>
  <c r="G76" i="4"/>
  <c r="BL2" i="1"/>
  <c r="B75" i="4"/>
  <c r="E74" i="4"/>
  <c r="D74" i="4"/>
  <c r="C74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76" i="4" l="1"/>
  <c r="F74" i="4"/>
  <c r="H12" i="6"/>
  <c r="I11" i="6"/>
  <c r="J11" i="6" s="1"/>
  <c r="C76" i="4"/>
  <c r="D76" i="4"/>
  <c r="B74" i="4"/>
  <c r="B76" i="4" s="1"/>
  <c r="F76" i="4"/>
  <c r="BM6" i="1"/>
  <c r="BL6" i="1"/>
  <c r="BN6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BL5" i="1"/>
  <c r="BN5" i="1" s="1"/>
  <c r="BM5" i="1"/>
  <c r="I15" i="6" l="1"/>
  <c r="J15" i="6" s="1"/>
  <c r="H16" i="6"/>
  <c r="BM17" i="1"/>
  <c r="BL17" i="1"/>
  <c r="BN17" i="1" s="1"/>
  <c r="H17" i="6" l="1"/>
  <c r="I16" i="6"/>
  <c r="J16" i="6" s="1"/>
  <c r="BM25" i="1"/>
  <c r="BL25" i="1"/>
  <c r="BN25" i="1" s="1"/>
  <c r="BM35" i="1"/>
  <c r="BL35" i="1"/>
  <c r="BN35" i="1" s="1"/>
  <c r="BM20" i="1"/>
  <c r="BL20" i="1"/>
  <c r="BN20" i="1" s="1"/>
  <c r="BM43" i="1"/>
  <c r="BL43" i="1"/>
  <c r="BN43" i="1" s="1"/>
  <c r="BM31" i="1"/>
  <c r="BL31" i="1"/>
  <c r="BN31" i="1" s="1"/>
  <c r="BM29" i="1"/>
  <c r="BL29" i="1"/>
  <c r="BN29" i="1" s="1"/>
  <c r="BM24" i="1"/>
  <c r="BL24" i="1"/>
  <c r="BN24" i="1" s="1"/>
  <c r="BM4" i="1"/>
  <c r="BL4" i="1"/>
  <c r="BN4" i="1" s="1"/>
  <c r="BM9" i="1"/>
  <c r="BL9" i="1"/>
  <c r="BN9" i="1" s="1"/>
  <c r="BM38" i="1"/>
  <c r="BL38" i="1"/>
  <c r="BN38" i="1" s="1"/>
  <c r="BM11" i="1"/>
  <c r="BL11" i="1"/>
  <c r="BN11" i="1" s="1"/>
  <c r="BM30" i="1"/>
  <c r="BL30" i="1"/>
  <c r="BN30" i="1" s="1"/>
  <c r="BM18" i="1"/>
  <c r="BL18" i="1"/>
  <c r="BN18" i="1" s="1"/>
  <c r="BM3" i="1"/>
  <c r="BL3" i="1"/>
  <c r="BN3" i="1" s="1"/>
  <c r="BM23" i="1"/>
  <c r="BL23" i="1"/>
  <c r="BN23" i="1" s="1"/>
  <c r="BM16" i="1"/>
  <c r="BL16" i="1"/>
  <c r="BN16" i="1" s="1"/>
  <c r="BM40" i="1"/>
  <c r="BL40" i="1"/>
  <c r="BN40" i="1" s="1"/>
  <c r="BM7" i="1"/>
  <c r="BL7" i="1"/>
  <c r="BN7" i="1" s="1"/>
  <c r="BM22" i="1"/>
  <c r="BL22" i="1"/>
  <c r="BN22" i="1" s="1"/>
  <c r="BM10" i="1"/>
  <c r="BL10" i="1"/>
  <c r="BN10" i="1" s="1"/>
  <c r="BM28" i="1"/>
  <c r="BL28" i="1"/>
  <c r="BN28" i="1" s="1"/>
  <c r="BM8" i="1"/>
  <c r="BL8" i="1"/>
  <c r="BN8" i="1" s="1"/>
  <c r="BM37" i="1"/>
  <c r="BL37" i="1"/>
  <c r="BN37" i="1" s="1"/>
  <c r="BM2" i="1"/>
  <c r="BN2" i="1"/>
  <c r="BM39" i="1"/>
  <c r="BL39" i="1"/>
  <c r="BN39" i="1" s="1"/>
  <c r="BM21" i="1"/>
  <c r="BL21" i="1"/>
  <c r="BN21" i="1" s="1"/>
  <c r="BM13" i="1"/>
  <c r="BL13" i="1"/>
  <c r="BN13" i="1" s="1"/>
  <c r="BM27" i="1"/>
  <c r="BL27" i="1"/>
  <c r="BN27" i="1" s="1"/>
  <c r="BM42" i="1"/>
  <c r="BL42" i="1"/>
  <c r="BN42" i="1" s="1"/>
  <c r="BM15" i="1"/>
  <c r="BL15" i="1"/>
  <c r="BN15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<sst xmlns="http://schemas.openxmlformats.org/spreadsheetml/2006/main" count="4067" uniqueCount="376">
  <si>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</si>
  <si>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</si>
  <si>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</si>
  <si>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</si>
  <si>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</si>
  <si>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</si>
  <si>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</si>
  <si>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</si>
  <si>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</si>
  <si>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</si>
  <si>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</si>
  <si>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</si>
  <si>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</si>
  <si>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</si>
  <si>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</si>
  <si>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</si>
  <si>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</si>
  <si>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</si>
  <si>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</si>
  <si>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</si>
  <si>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</si>
  <si>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</si>
  <si>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</si>
  <si>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</si>
  <si>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</si>
  <si>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</si>
  <si>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</si>
  <si>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</si>
  <si>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</si>
  <si>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</si>
  <si>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</si>
  <si>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</si>
  <si>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</si>
  <si>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</si>
  <si>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</si>
  <si>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</si>
  <si>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</si>
  <si>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</si>
  <si>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</si>
  <si>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</si>
  <si>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</si>
  <si>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</si>
  <si>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</si>
  <si>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</si>
  <si>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</si>
  <si>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</si>
  <si>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</si>
  <si>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</si>
  <si>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</si>
  <si>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</si>
  <si>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</si>
  <si>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</si>
  <si>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</si>
  <si>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</si>
  <si>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</si>
  <si>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</si>
  <si>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</si>
  <si>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</si>
  <si>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</si>
  <si>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</si>
  <si>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</si>
  <si>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</si>
  <si>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</si>
  <si>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</si>
  <si>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</si>
  <si>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</si>
  <si>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</si>
  <si>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</si>
  <si>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</si>
  <si>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</si>
  <si>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</si>
  <si>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</si>
  <si>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</si>
  <si>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</si>
  <si>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</si>
  <si>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</si>
  <si>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</si>
  <si>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</si>
  <si>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</si>
  <si>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</si>
  <si>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</si>
  <si>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</si>
  <si>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</si>
  <si>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</si>
  <si>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</si>
  <si>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</si>
  <si>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</si>
  <si>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</si>
  <si>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</si>
  <si>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</si>
  <si>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</si>
  <si>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</si>
  <si>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</si>
  <si>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</si>
  <si>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</si>
  <si>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</si>
  <si>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</si>
  <si>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</si>
  <si>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</si>
  <si>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</si>
  <si>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</si>
  <si>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</si>
  <si>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</si>
  <si>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</si>
  <si>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</si>
  <si>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</si>
  <si>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</si>
  <si>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</si>
  <si>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</si>
  <si>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</si>
  <si>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</si>
  <si>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</si>
  <si>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</si>
  <si>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</si>
  <si>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</si>
  <si>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</si>
  <si>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</si>
  <si>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</si>
  <si>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</si>
  <si>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</si>
  <si>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</si>
  <si>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</si>
  <si>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</si>
  <si>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</si>
  <si>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</si>
  <si>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</si>
  <si>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</si>
  <si>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</si>
  <si>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</si>
  <si>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</si>
  <si>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</si>
  <si>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</si>
  <si>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</si>
  <si>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</si>
  <si>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</si>
  <si>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</si>
  <si>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</si>
  <si>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</si>
  <si>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</si>
  <si>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</si>
  <si>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</si>
  <si>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</si>
  <si>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</si>
  <si>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</si>
  <si>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</si>
  <si>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</si>
  <si>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</si>
  <si>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</si>
  <si>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</si>
  <si>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</si>
  <si>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</si>
  <si>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</si>
  <si>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</si>
  <si>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</si>
  <si>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</si>
  <si>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</si>
  <si>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</si>
  <si>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</si>
  <si>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</si>
  <si>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</si>
  <si>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</si>
  <si>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</si>
  <si>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</si>
  <si>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</si>
  <si>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</si>
  <si>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</si>
  <si>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</si>
  <si>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</si>
  <si>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</si>
  <si>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</si>
  <si>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</si>
  <si>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</si>
  <si>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</si>
  <si>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</si>
  <si>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</si>
  <si>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</si>
  <si>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</si>
  <si>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</si>
  <si>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</si>
  <si>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</si>
  <si>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</si>
  <si>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</si>
  <si>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</si>
  <si>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</si>
  <si>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</si>
  <si>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</si>
  <si>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</si>
  <si>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</si>
  <si>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</si>
  <si>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</si>
  <si>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</si>
  <si>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</si>
  <si>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</si>
  <si>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</si>
  <si>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</si>
  <si>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</si>
  <si>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</si>
  <si>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</si>
  <si>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</si>
  <si>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</si>
  <si>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</si>
  <si>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</si>
  <si>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</si>
  <si>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</si>
  <si>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</si>
  <si>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</si>
  <si>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</si>
  <si>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</si>
  <si>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</si>
  <si>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</si>
  <si>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</si>
  <si>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</si>
  <si>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</si>
  <si>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</si>
  <si>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</si>
  <si>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</si>
  <si>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</si>
  <si>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</si>
  <si>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</si>
  <si>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</si>
  <si>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</si>
  <si>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</si>
  <si>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</si>
  <si>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</si>
  <si>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</si>
  <si>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</si>
  <si>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</si>
  <si>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</si>
  <si>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</si>
  <si>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</si>
  <si>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</si>
  <si>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</si>
  <si>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</si>
  <si>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</si>
  <si>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</si>
  <si>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</si>
  <si>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</si>
  <si>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</si>
  <si>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</si>
  <si>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</si>
  <si>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</si>
  <si>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</si>
  <si>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</si>
  <si>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</si>
  <si>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</si>
  <si>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</si>
  <si>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</si>
  <si>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</si>
  <si>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</si>
  <si>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</si>
  <si>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</si>
  <si>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</si>
  <si>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</si>
  <si>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</si>
  <si>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</si>
  <si>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</si>
  <si>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</si>
  <si>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</si>
  <si>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</si>
  <si>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</si>
  <si>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</si>
  <si>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</si>
  <si>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</si>
  <si>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</si>
  <si>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</si>
  <si>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</si>
  <si>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</si>
  <si>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</si>
  <si>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</si>
  <si>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</si>
  <si>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</si>
  <si>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</si>
  <si>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</si>
  <si>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</si>
  <si>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</si>
  <si>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</si>
  <si>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</si>
  <si>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</si>
  <si>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</si>
  <si>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</si>
  <si>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</si>
  <si>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</si>
  <si>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</si>
  <si>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</si>
  <si>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</si>
  <si>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</si>
  <si>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</si>
  <si>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</si>
  <si>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</si>
  <si>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</si>
  <si>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</si>
  <si>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</si>
  <si>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</si>
  <si>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</si>
  <si>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</si>
  <si>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</si>
  <si>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</si>
  <si>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</si>
  <si>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</si>
  <si>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</si>
  <si>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</si>
  <si>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</si>
  <si>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</si>
  <si>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</si>
  <si>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</si>
  <si>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</si>
  <si>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</si>
  <si>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</si>
  <si>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</si>
  <si>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</si>
  <si>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</si>
  <si>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</si>
  <si>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</si>
  <si>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</si>
  <si>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</si>
  <si>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</si>
  <si>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</si>
  <si>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</si>
  <si>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</si>
  <si>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</si>
  <si>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</si>
  <si>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</si>
  <si>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</si>
  <si>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</si>
  <si>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</si>
  <si>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</si>
  <si>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</si>
  <si>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</si>
  <si>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</si>
  <si>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</si>
  <si>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</si>
  <si>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</si>
  <si>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</si>
  <si>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</si>
  <si>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</si>
  <si>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</si>
  <si>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</si>
  <si>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</si>
  <si>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</si>
  <si>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</si>
  <si>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</si>
  <si>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</si>
  <si>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</si>
  <si>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</si>
  <si>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</si>
  <si>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</si>
  <si>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</si>
  <si>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Brito</t>
  </si>
  <si>
    <t>Março</t>
  </si>
  <si>
    <t>Última atualização</t>
  </si>
  <si>
    <t>Nem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</si>
  <si>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</si>
  <si>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</si>
  <si>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</si>
  <si>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</si>
  <si>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</si>
  <si>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</si>
  <si>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</si>
  <si>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</si>
  <si>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</si>
  <si>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</si>
  <si>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</si>
  <si>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</si>
  <si>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Chubão</t>
  </si>
  <si>
    <t>Bernardo Pereira</t>
  </si>
  <si>
    <t>Bagio</t>
  </si>
  <si>
    <t>Vinicius Kas</t>
  </si>
  <si>
    <t>Túlio</t>
  </si>
  <si>
    <t>Marcelo</t>
  </si>
  <si>
    <t>Olavo</t>
  </si>
  <si>
    <t>yuri</t>
  </si>
  <si>
    <t>convidados</t>
  </si>
  <si>
    <t>valor conv</t>
  </si>
  <si>
    <t>valor mens</t>
  </si>
  <si>
    <t>mensalidade</t>
  </si>
  <si>
    <t>18/8/2025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</si>
</sst>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4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  <xf numFmtId="0" fontId="0" fillId="35" borderId="0" xfId="0" applyFill="1" applyBorder="1" applyAlignment="1">
      <alignment horizontal="center"/>
    </xf>
    <xf numFmtId="0" fontId="0" fillId="35" borderId="12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71"/>
  <sheetViews>
    <sheetView tabSelected="1" topLeftCell="A28" zoomScale="85" zoomScaleNormal="85" workbookViewId="0">
      <pane xSplit="1" topLeftCell="AM1" activePane="topRight" state="frozen"/>
      <selection pane="topRight" activeCell="A42" sqref="A42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48" width="10.5546875" customWidth="1"/>
    <col min="49" max="49" width="9.5546875" bestFit="1" customWidth="1"/>
    <col min="50" max="62" width="9.5546875" customWidth="1"/>
  </cols>
  <sheetData>
    <row r="1" spans="1:69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>
        <v>45805</v>
      </c>
      <c r="AZ1" s="1">
        <v>45812</v>
      </c>
      <c r="BA1" s="1">
        <v>45819</v>
      </c>
      <c r="BB1" s="1">
        <v>45826</v>
      </c>
      <c r="BC1" s="1">
        <v>45833</v>
      </c>
      <c r="BD1" s="1">
        <v>45840</v>
      </c>
      <c r="BE1" s="1">
        <v>45847</v>
      </c>
      <c r="BF1" s="1">
        <v>45854</v>
      </c>
      <c r="BG1" s="1">
        <v>45861</v>
      </c>
      <c r="BH1" s="1">
        <v>45868</v>
      </c>
      <c r="BI1" s="1">
        <v>45875</v>
      </c>
      <c r="BJ1" s="1">
        <v>45882</v>
      </c>
      <c r="BL1" t="s">
        <v>57</v>
      </c>
      <c r="BM1" t="s">
        <v>58</v>
      </c>
      <c r="BN1" t="s">
        <v>59</v>
      </c>
      <c r="BO1" t="s">
        <v>62</v>
      </c>
    </row>
    <row r="2" spans="1:69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v>5</v>
      </c>
      <c r="BB2">
        <v>5.5</v>
      </c>
      <c r="BC2">
        <v>4</v>
      </c>
      <c r="BD2">
        <v>4.5</v>
      </c>
      <c r="BF2">
        <v>5</v>
      </c>
      <c r="BG2">
        <v>5</v>
      </c>
      <c r="BH2">
        <v>5.5</v>
      </c>
      <c r="BI2">
        <v>5.5</v>
      </c>
      <c r="BJ2">
        <v>5</v>
      </c>
      <c r="BL2">
        <f>COUNT(B2:BK2)</f>
        <v>57</v>
      </c>
      <c r="BM2" s="18">
        <f>AVERAGE(B2:BK2)</f>
        <v>5.7982456140350873</v>
      </c>
      <c r="BN2">
        <f>IF(BL2&gt;1,_xlfn.STDEV.S(B2:BK2),"")</f>
        <v>1.0932407962551036</v>
      </c>
      <c r="BO2">
        <v>1</v>
      </c>
      <c r="BQ2">
        <f>AVERAGE(AI2:AK2)</f>
        <v>5.333333333333333</v>
      </c>
    </row>
    <row r="3" spans="1:69" x14ac:dyDescent="0.3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H3">
        <v>6.5</v>
      </c>
      <c r="AI3">
        <v>5</v>
      </c>
      <c r="AJ3">
        <v>5</v>
      </c>
      <c r="AK3">
        <v>5</v>
      </c>
      <c r="AL3">
        <v>5.5</v>
      </c>
      <c r="AM3">
        <v>4.5</v>
      </c>
      <c r="AN3">
        <v>5</v>
      </c>
      <c r="AO3">
        <v>5.5</v>
      </c>
      <c r="AP3">
        <v>5.5</v>
      </c>
      <c r="AQ3">
        <v>5</v>
      </c>
      <c r="AR3">
        <v>4.5</v>
      </c>
      <c r="AS3">
        <v>5.5</v>
      </c>
      <c r="AT3">
        <v>4.5</v>
      </c>
      <c r="AU3">
        <v>4.5</v>
      </c>
      <c r="AV3">
        <v>4.5</v>
      </c>
      <c r="AW3">
        <v>4</v>
      </c>
      <c r="AX3">
        <v>3.5</v>
      </c>
      <c r="AY3">
        <v>6</v>
      </c>
      <c r="AZ3">
        <v>4.5</v>
      </c>
      <c r="BA3">
        <v>5</v>
      </c>
      <c r="BB3">
        <v>4.5</v>
      </c>
      <c r="BC3">
        <v>4</v>
      </c>
      <c r="BD3">
        <v>5.5</v>
      </c>
      <c r="BE3">
        <v>7</v>
      </c>
      <c r="BI3">
        <v>5.5</v>
      </c>
      <c r="BJ3">
        <v>5.5</v>
      </c>
      <c r="BL3">
        <f>COUNT(B3:BK3)</f>
        <v>55</v>
      </c>
      <c r="BM3" s="18">
        <f>AVERAGE(B3:BK3)</f>
        <v>5.5272727272727273</v>
      </c>
      <c r="BN3">
        <f>IF(BL3&gt;1,_xlfn.STDEV.S(B3:BK3),"")</f>
        <v>0.90991545098768856</v>
      </c>
      <c r="BO3">
        <v>1</v>
      </c>
      <c r="BQ3">
        <f>AVERAGE(AI3:AK3)</f>
        <v>5</v>
      </c>
    </row>
    <row r="4" spans="1:69" x14ac:dyDescent="0.3">
      <c r="A4" t="s">
        <v>20</v>
      </c>
      <c r="B4" t="s">
        <v>26</v>
      </c>
      <c r="C4" t="s">
        <v>26</v>
      </c>
      <c r="D4">
        <v>7</v>
      </c>
      <c r="E4">
        <v>7</v>
      </c>
      <c r="F4">
        <v>7</v>
      </c>
      <c r="G4">
        <v>7</v>
      </c>
      <c r="H4">
        <v>7.5</v>
      </c>
      <c r="I4">
        <v>7</v>
      </c>
      <c r="J4">
        <v>7.5</v>
      </c>
      <c r="K4">
        <v>7</v>
      </c>
      <c r="L4">
        <v>6</v>
      </c>
      <c r="M4">
        <v>5.5</v>
      </c>
      <c r="N4">
        <v>5.5</v>
      </c>
      <c r="O4" t="s">
        <v>26</v>
      </c>
      <c r="P4">
        <v>7</v>
      </c>
      <c r="Q4">
        <v>4.5</v>
      </c>
      <c r="R4">
        <v>6</v>
      </c>
      <c r="S4">
        <v>7</v>
      </c>
      <c r="T4">
        <v>6</v>
      </c>
      <c r="U4">
        <v>7</v>
      </c>
      <c r="V4">
        <v>6</v>
      </c>
      <c r="W4">
        <v>6</v>
      </c>
      <c r="X4">
        <v>5.5</v>
      </c>
      <c r="Y4">
        <v>6</v>
      </c>
      <c r="Z4">
        <v>6</v>
      </c>
      <c r="AA4">
        <v>7</v>
      </c>
      <c r="AB4">
        <v>5.5</v>
      </c>
      <c r="AC4">
        <v>6</v>
      </c>
      <c r="AD4">
        <v>7</v>
      </c>
      <c r="AE4">
        <v>6</v>
      </c>
      <c r="AF4">
        <v>6</v>
      </c>
      <c r="AG4">
        <v>6.5</v>
      </c>
      <c r="AI4">
        <v>5.5</v>
      </c>
      <c r="AJ4">
        <v>5</v>
      </c>
      <c r="AK4">
        <v>5.5</v>
      </c>
      <c r="AL4">
        <v>5</v>
      </c>
      <c r="AM4">
        <v>5</v>
      </c>
      <c r="AN4">
        <v>5.5</v>
      </c>
      <c r="AP4">
        <v>5</v>
      </c>
      <c r="AQ4">
        <v>4.5</v>
      </c>
      <c r="AR4">
        <v>4.5</v>
      </c>
      <c r="AT4">
        <v>5.5</v>
      </c>
      <c r="AU4">
        <v>5.5</v>
      </c>
      <c r="AV4">
        <v>5</v>
      </c>
      <c r="AW4">
        <v>4.5</v>
      </c>
      <c r="AX4">
        <v>4.5</v>
      </c>
      <c r="AY4">
        <v>5</v>
      </c>
      <c r="AZ4">
        <v>5.5</v>
      </c>
      <c r="BB4">
        <v>4.5</v>
      </c>
      <c r="BC4">
        <v>6</v>
      </c>
      <c r="BD4">
        <v>5.5</v>
      </c>
      <c r="BE4">
        <v>4</v>
      </c>
      <c r="BF4">
        <v>4.5</v>
      </c>
      <c r="BG4">
        <v>5.5</v>
      </c>
      <c r="BH4">
        <v>5</v>
      </c>
      <c r="BI4">
        <v>5</v>
      </c>
      <c r="BJ4">
        <v>5.5</v>
      </c>
      <c r="BL4">
        <f>COUNT(B4:BK4)</f>
        <v>54</v>
      </c>
      <c r="BM4" s="18">
        <f>AVERAGE(B4:BK4)</f>
        <v>5.7685185185185182</v>
      </c>
      <c r="BN4">
        <f>IF(BL4&gt;1,_xlfn.STDEV.S(B4:BK4),"")</f>
        <v>0.90965970707153054</v>
      </c>
      <c r="BO4">
        <v>1</v>
      </c>
      <c r="BQ4">
        <f>AVERAGE(AI4:AK4)</f>
        <v>5.333333333333333</v>
      </c>
    </row>
    <row r="5" spans="1:69" x14ac:dyDescent="0.3">
      <c r="A5" t="s">
        <v>82</v>
      </c>
      <c r="B5">
        <v>9</v>
      </c>
      <c r="C5" t="s">
        <v>26</v>
      </c>
      <c r="D5">
        <v>7.5</v>
      </c>
      <c r="E5">
        <v>7</v>
      </c>
      <c r="F5">
        <v>6</v>
      </c>
      <c r="G5">
        <v>7</v>
      </c>
      <c r="H5">
        <v>6</v>
      </c>
      <c r="I5">
        <v>7</v>
      </c>
      <c r="J5">
        <v>7</v>
      </c>
      <c r="K5">
        <v>7</v>
      </c>
      <c r="L5">
        <v>6</v>
      </c>
      <c r="M5">
        <v>6</v>
      </c>
      <c r="N5">
        <v>7</v>
      </c>
      <c r="O5">
        <v>7</v>
      </c>
      <c r="P5">
        <v>7</v>
      </c>
      <c r="Q5">
        <v>7</v>
      </c>
      <c r="R5">
        <v>7.5</v>
      </c>
      <c r="S5">
        <v>7</v>
      </c>
      <c r="T5">
        <v>7.5</v>
      </c>
      <c r="U5">
        <v>7</v>
      </c>
      <c r="V5">
        <v>7</v>
      </c>
      <c r="W5">
        <v>7</v>
      </c>
      <c r="X5">
        <v>6</v>
      </c>
      <c r="Y5">
        <v>6</v>
      </c>
      <c r="Z5">
        <v>6</v>
      </c>
      <c r="AA5">
        <v>7</v>
      </c>
      <c r="AB5">
        <v>7</v>
      </c>
      <c r="AC5">
        <v>7</v>
      </c>
      <c r="AD5" t="s">
        <v>26</v>
      </c>
      <c r="AE5">
        <v>7</v>
      </c>
      <c r="AF5">
        <v>6</v>
      </c>
      <c r="AG5">
        <v>6</v>
      </c>
      <c r="AH5">
        <v>5</v>
      </c>
      <c r="AI5">
        <v>6.5</v>
      </c>
      <c r="AJ5">
        <v>5.5</v>
      </c>
      <c r="AK5">
        <v>6.5</v>
      </c>
      <c r="AL5">
        <v>5.5</v>
      </c>
      <c r="AN5">
        <v>6.5</v>
      </c>
      <c r="AO5">
        <v>5.5</v>
      </c>
      <c r="AP5">
        <v>6</v>
      </c>
      <c r="AV5">
        <v>5</v>
      </c>
      <c r="AY5">
        <v>6</v>
      </c>
      <c r="BA5">
        <v>5</v>
      </c>
      <c r="BB5">
        <v>6</v>
      </c>
      <c r="BC5">
        <v>5</v>
      </c>
      <c r="BD5">
        <v>6.5</v>
      </c>
      <c r="BE5">
        <v>6</v>
      </c>
      <c r="BF5">
        <v>5</v>
      </c>
      <c r="BG5">
        <v>5.5</v>
      </c>
      <c r="BH5">
        <v>5.5</v>
      </c>
      <c r="BI5">
        <v>5</v>
      </c>
      <c r="BL5">
        <f>COUNT(B5:BK5)</f>
        <v>49</v>
      </c>
      <c r="BM5" s="18">
        <f>AVERAGE(B5:BK5)</f>
        <v>6.3673469387755102</v>
      </c>
      <c r="BN5">
        <f>IF(BL5&gt;1,_xlfn.STDEV.S(B5:BK5),"")</f>
        <v>0.84641099037397227</v>
      </c>
      <c r="BO5">
        <v>1</v>
      </c>
      <c r="BQ5">
        <f>AVERAGE(AI5:AK5)</f>
        <v>6.166666666666667</v>
      </c>
    </row>
    <row r="6" spans="1:69" x14ac:dyDescent="0.3">
      <c r="A6" t="s">
        <v>5</v>
      </c>
      <c r="B6">
        <v>10</v>
      </c>
      <c r="C6">
        <v>8.5</v>
      </c>
      <c r="D6">
        <v>8.5</v>
      </c>
      <c r="E6">
        <v>7.5</v>
      </c>
      <c r="F6">
        <v>7</v>
      </c>
      <c r="G6">
        <v>7.5</v>
      </c>
      <c r="H6">
        <v>7</v>
      </c>
      <c r="I6" t="s">
        <v>26</v>
      </c>
      <c r="J6">
        <v>8.5</v>
      </c>
      <c r="K6">
        <v>7.5</v>
      </c>
      <c r="L6">
        <v>8.5</v>
      </c>
      <c r="M6">
        <v>7</v>
      </c>
      <c r="N6">
        <v>7.5</v>
      </c>
      <c r="O6">
        <v>7.5</v>
      </c>
      <c r="P6">
        <v>7</v>
      </c>
      <c r="Q6">
        <v>7</v>
      </c>
      <c r="R6" t="s">
        <v>26</v>
      </c>
      <c r="S6" t="s">
        <v>26</v>
      </c>
      <c r="T6" t="s">
        <v>26</v>
      </c>
      <c r="U6">
        <v>7</v>
      </c>
      <c r="V6">
        <v>6</v>
      </c>
      <c r="W6">
        <v>7.5</v>
      </c>
      <c r="X6">
        <v>7</v>
      </c>
      <c r="Y6">
        <v>7</v>
      </c>
      <c r="Z6">
        <v>7</v>
      </c>
      <c r="AA6">
        <v>7</v>
      </c>
      <c r="AB6" t="s">
        <v>26</v>
      </c>
      <c r="AC6" t="s">
        <v>26</v>
      </c>
      <c r="AD6" t="s">
        <v>26</v>
      </c>
      <c r="AF6">
        <v>6.5</v>
      </c>
      <c r="AG6">
        <v>10</v>
      </c>
      <c r="AI6">
        <v>6.5</v>
      </c>
      <c r="AJ6">
        <v>5.5</v>
      </c>
      <c r="AK6">
        <v>6.5</v>
      </c>
      <c r="AL6">
        <v>6</v>
      </c>
      <c r="AO6">
        <v>6</v>
      </c>
      <c r="AP6">
        <v>5</v>
      </c>
      <c r="AQ6">
        <v>5.5</v>
      </c>
      <c r="AR6">
        <v>6.5</v>
      </c>
      <c r="AS6">
        <v>6</v>
      </c>
      <c r="AT6">
        <v>5.5</v>
      </c>
      <c r="AU6">
        <v>6.5</v>
      </c>
      <c r="AV6">
        <v>6</v>
      </c>
      <c r="AW6">
        <v>6</v>
      </c>
      <c r="AX6">
        <v>6</v>
      </c>
      <c r="AY6">
        <v>5.5</v>
      </c>
      <c r="AZ6">
        <v>7</v>
      </c>
      <c r="BA6">
        <v>8.5</v>
      </c>
      <c r="BB6">
        <v>5.5</v>
      </c>
      <c r="BC6">
        <v>4.5</v>
      </c>
      <c r="BD6">
        <v>5.5</v>
      </c>
      <c r="BE6">
        <v>6.5</v>
      </c>
      <c r="BF6">
        <v>5.5</v>
      </c>
      <c r="BG6">
        <v>5</v>
      </c>
      <c r="BL6">
        <f>COUNT(B6:BK6)</f>
        <v>47</v>
      </c>
      <c r="BM6" s="18">
        <f>AVERAGE(B6:BK6)</f>
        <v>6.7765957446808507</v>
      </c>
      <c r="BN6">
        <f>IF(BL6&gt;1,_xlfn.STDEV.S(B6:BK6),"")</f>
        <v>1.206001796443511</v>
      </c>
      <c r="BO6">
        <v>1</v>
      </c>
      <c r="BQ6">
        <f>AVERAGE(AI6:AK6)</f>
        <v>6.166666666666667</v>
      </c>
    </row>
    <row r="7" spans="1:69" x14ac:dyDescent="0.3">
      <c r="A7" t="s">
        <v>9</v>
      </c>
      <c r="B7">
        <v>7</v>
      </c>
      <c r="C7" t="s">
        <v>26</v>
      </c>
      <c r="D7">
        <v>7</v>
      </c>
      <c r="E7">
        <v>6</v>
      </c>
      <c r="F7">
        <v>7.5</v>
      </c>
      <c r="G7">
        <v>7</v>
      </c>
      <c r="H7">
        <v>7</v>
      </c>
      <c r="I7" t="s">
        <v>26</v>
      </c>
      <c r="J7">
        <v>6</v>
      </c>
      <c r="K7" t="s">
        <v>26</v>
      </c>
      <c r="L7">
        <v>7</v>
      </c>
      <c r="M7">
        <v>7</v>
      </c>
      <c r="N7">
        <v>7.5</v>
      </c>
      <c r="O7">
        <v>6</v>
      </c>
      <c r="P7">
        <v>6</v>
      </c>
      <c r="Q7">
        <v>7</v>
      </c>
      <c r="R7" t="s">
        <v>26</v>
      </c>
      <c r="S7">
        <v>6</v>
      </c>
      <c r="T7">
        <v>7.5</v>
      </c>
      <c r="U7" t="s">
        <v>26</v>
      </c>
      <c r="V7">
        <v>6</v>
      </c>
      <c r="W7">
        <v>7</v>
      </c>
      <c r="X7">
        <v>7</v>
      </c>
      <c r="Y7" t="s">
        <v>26</v>
      </c>
      <c r="Z7">
        <v>7.5</v>
      </c>
      <c r="AA7">
        <v>7</v>
      </c>
      <c r="AB7">
        <v>7</v>
      </c>
      <c r="AC7">
        <v>6</v>
      </c>
      <c r="AD7">
        <v>7</v>
      </c>
      <c r="AE7">
        <v>8</v>
      </c>
      <c r="AF7">
        <v>6.5</v>
      </c>
      <c r="AH7">
        <v>7.5</v>
      </c>
      <c r="AI7">
        <v>5.5</v>
      </c>
      <c r="AJ7">
        <v>5.5</v>
      </c>
      <c r="AK7">
        <v>5.5</v>
      </c>
      <c r="AM7">
        <v>7</v>
      </c>
      <c r="AQ7">
        <v>5</v>
      </c>
      <c r="AR7">
        <v>5.5</v>
      </c>
      <c r="AS7">
        <v>5</v>
      </c>
      <c r="AT7">
        <v>5.5</v>
      </c>
      <c r="AU7">
        <v>5.5</v>
      </c>
      <c r="AV7">
        <v>5.5</v>
      </c>
      <c r="AX7">
        <v>6</v>
      </c>
      <c r="AY7">
        <v>6.5</v>
      </c>
      <c r="AZ7">
        <v>5.5</v>
      </c>
      <c r="BA7">
        <v>5.5</v>
      </c>
      <c r="BB7">
        <v>4.5</v>
      </c>
      <c r="BC7">
        <v>4</v>
      </c>
      <c r="BD7">
        <v>4.5</v>
      </c>
      <c r="BE7">
        <v>5.5</v>
      </c>
      <c r="BF7">
        <v>5</v>
      </c>
      <c r="BG7">
        <v>5</v>
      </c>
      <c r="BH7">
        <v>5</v>
      </c>
      <c r="BL7">
        <f>COUNT(B7:BK7)</f>
        <v>47</v>
      </c>
      <c r="BM7" s="18">
        <f>AVERAGE(B7:BK7)</f>
        <v>6.1808510638297873</v>
      </c>
      <c r="BN7">
        <f>IF(BL7&gt;1,_xlfn.STDEV.S(B7:BK7),"")</f>
        <v>0.96923059980412896</v>
      </c>
      <c r="BO7">
        <v>1</v>
      </c>
      <c r="BQ7">
        <f>AVERAGE(AI7:AK7)</f>
        <v>5.5</v>
      </c>
    </row>
    <row r="8" spans="1:69" x14ac:dyDescent="0.3">
      <c r="A8" t="s">
        <v>6</v>
      </c>
      <c r="B8">
        <v>7.5</v>
      </c>
      <c r="C8">
        <v>7</v>
      </c>
      <c r="D8">
        <v>7</v>
      </c>
      <c r="E8">
        <v>7.5</v>
      </c>
      <c r="F8">
        <v>6</v>
      </c>
      <c r="G8">
        <v>6</v>
      </c>
      <c r="H8" t="s">
        <v>26</v>
      </c>
      <c r="I8">
        <v>7.5</v>
      </c>
      <c r="J8" t="s">
        <v>26</v>
      </c>
      <c r="K8">
        <v>7.5</v>
      </c>
      <c r="L8" t="s">
        <v>26</v>
      </c>
      <c r="M8" t="s">
        <v>26</v>
      </c>
      <c r="N8">
        <v>6</v>
      </c>
      <c r="O8">
        <v>7</v>
      </c>
      <c r="P8">
        <v>6</v>
      </c>
      <c r="Q8" t="s">
        <v>26</v>
      </c>
      <c r="R8" t="s">
        <v>26</v>
      </c>
      <c r="S8">
        <v>6</v>
      </c>
      <c r="T8">
        <v>7</v>
      </c>
      <c r="U8">
        <v>7</v>
      </c>
      <c r="V8" t="s">
        <v>26</v>
      </c>
      <c r="W8">
        <v>6</v>
      </c>
      <c r="X8">
        <v>6</v>
      </c>
      <c r="Y8" t="s">
        <v>26</v>
      </c>
      <c r="Z8" t="s">
        <v>26</v>
      </c>
      <c r="AA8">
        <v>6</v>
      </c>
      <c r="AB8" t="s">
        <v>26</v>
      </c>
      <c r="AC8" t="s">
        <v>26</v>
      </c>
      <c r="AD8" t="s">
        <v>26</v>
      </c>
      <c r="AE8">
        <v>6</v>
      </c>
      <c r="AF8">
        <v>6.5</v>
      </c>
      <c r="AG8">
        <v>7</v>
      </c>
      <c r="AH8">
        <v>5.5</v>
      </c>
      <c r="AJ8">
        <v>5.5</v>
      </c>
      <c r="AK8">
        <v>5</v>
      </c>
      <c r="AL8">
        <v>4.5</v>
      </c>
      <c r="AM8">
        <v>5.5</v>
      </c>
      <c r="AN8">
        <v>6.5</v>
      </c>
      <c r="AO8">
        <v>6</v>
      </c>
      <c r="AP8">
        <v>5</v>
      </c>
      <c r="AQ8">
        <v>5.5</v>
      </c>
      <c r="AR8">
        <v>5.5</v>
      </c>
      <c r="AS8">
        <v>5</v>
      </c>
      <c r="AT8">
        <v>5.5</v>
      </c>
      <c r="AU8">
        <v>5</v>
      </c>
      <c r="AV8">
        <v>5</v>
      </c>
      <c r="AX8">
        <v>10</v>
      </c>
      <c r="AY8">
        <v>5.5</v>
      </c>
      <c r="AZ8">
        <v>5</v>
      </c>
      <c r="BA8">
        <v>5</v>
      </c>
      <c r="BB8">
        <v>4.5</v>
      </c>
      <c r="BC8">
        <v>7</v>
      </c>
      <c r="BD8">
        <v>5.5</v>
      </c>
      <c r="BE8">
        <v>6.5</v>
      </c>
      <c r="BF8">
        <v>4.5</v>
      </c>
      <c r="BG8">
        <v>4.5</v>
      </c>
      <c r="BH8">
        <v>7.5</v>
      </c>
      <c r="BI8">
        <v>6.5</v>
      </c>
      <c r="BJ8">
        <v>6</v>
      </c>
      <c r="BL8">
        <f>COUNT(B8:BK8)</f>
        <v>47</v>
      </c>
      <c r="BM8" s="18">
        <f>AVERAGE(B8:BK8)</f>
        <v>6.0744680851063828</v>
      </c>
      <c r="BN8">
        <f>IF(BL8&gt;1,_xlfn.STDEV.S(B8:BK8),"")</f>
        <v>1.0732859105096018</v>
      </c>
      <c r="BO8">
        <v>1</v>
      </c>
      <c r="BQ8">
        <f>AVERAGE(AI8:AK8)</f>
        <v>5.25</v>
      </c>
    </row>
    <row r="9" spans="1:69" x14ac:dyDescent="0.3">
      <c r="A9" t="s">
        <v>4</v>
      </c>
      <c r="B9">
        <v>4.5</v>
      </c>
      <c r="C9" t="s">
        <v>26</v>
      </c>
      <c r="D9">
        <v>6</v>
      </c>
      <c r="E9">
        <v>5.5</v>
      </c>
      <c r="F9">
        <v>6</v>
      </c>
      <c r="G9" t="s">
        <v>26</v>
      </c>
      <c r="H9">
        <v>7</v>
      </c>
      <c r="I9">
        <v>5.5</v>
      </c>
      <c r="J9">
        <v>6</v>
      </c>
      <c r="K9">
        <v>5.5</v>
      </c>
      <c r="L9">
        <v>7</v>
      </c>
      <c r="M9">
        <v>6</v>
      </c>
      <c r="N9">
        <v>7</v>
      </c>
      <c r="O9">
        <v>5.5</v>
      </c>
      <c r="P9">
        <v>5.5</v>
      </c>
      <c r="Q9">
        <v>7</v>
      </c>
      <c r="R9">
        <v>6</v>
      </c>
      <c r="S9">
        <v>6</v>
      </c>
      <c r="T9">
        <v>7</v>
      </c>
      <c r="U9">
        <v>6</v>
      </c>
      <c r="V9">
        <v>5.5</v>
      </c>
      <c r="W9">
        <v>5.5</v>
      </c>
      <c r="X9">
        <v>6</v>
      </c>
      <c r="Y9">
        <v>5.5</v>
      </c>
      <c r="Z9" t="s">
        <v>26</v>
      </c>
      <c r="AA9">
        <v>7</v>
      </c>
      <c r="AB9">
        <v>6</v>
      </c>
      <c r="AC9">
        <v>6</v>
      </c>
      <c r="AD9">
        <v>6</v>
      </c>
      <c r="AE9">
        <v>6.5</v>
      </c>
      <c r="AF9">
        <v>6</v>
      </c>
      <c r="AG9">
        <v>6</v>
      </c>
      <c r="AH9">
        <v>5</v>
      </c>
      <c r="AI9">
        <v>6</v>
      </c>
      <c r="AL9">
        <v>3</v>
      </c>
      <c r="AM9">
        <v>4</v>
      </c>
      <c r="AN9">
        <v>5.5</v>
      </c>
      <c r="AO9">
        <v>5</v>
      </c>
      <c r="AP9">
        <v>4.5</v>
      </c>
      <c r="AV9">
        <v>4</v>
      </c>
      <c r="AW9">
        <v>4.5</v>
      </c>
      <c r="AX9">
        <v>4.5</v>
      </c>
      <c r="AY9">
        <v>5</v>
      </c>
      <c r="AZ9">
        <v>4</v>
      </c>
      <c r="BA9">
        <v>5</v>
      </c>
      <c r="BB9">
        <v>5</v>
      </c>
      <c r="BC9">
        <v>6</v>
      </c>
      <c r="BH9">
        <v>5.5</v>
      </c>
      <c r="BI9">
        <v>5.5</v>
      </c>
      <c r="BJ9">
        <v>5.5</v>
      </c>
      <c r="BL9">
        <f>COUNT(B9:BK9)</f>
        <v>47</v>
      </c>
      <c r="BM9" s="18">
        <f>AVERAGE(B9:BK9)</f>
        <v>5.5851063829787231</v>
      </c>
      <c r="BN9">
        <f>IF(BL9&gt;1,_xlfn.STDEV.S(B9:BK9),"")</f>
        <v>0.88661023332010847</v>
      </c>
      <c r="BO9">
        <v>0</v>
      </c>
      <c r="BQ9">
        <f>AVERAGE(AI9:AK9)</f>
        <v>6</v>
      </c>
    </row>
    <row r="10" spans="1:69" x14ac:dyDescent="0.3">
      <c r="A10" t="s">
        <v>14</v>
      </c>
      <c r="B10">
        <v>7</v>
      </c>
      <c r="C10" t="s">
        <v>26</v>
      </c>
      <c r="D10">
        <v>7.5</v>
      </c>
      <c r="E10" t="s">
        <v>26</v>
      </c>
      <c r="F10">
        <v>6</v>
      </c>
      <c r="G10">
        <v>7</v>
      </c>
      <c r="H10">
        <v>4.5</v>
      </c>
      <c r="I10">
        <v>5.5</v>
      </c>
      <c r="J10" t="s">
        <v>26</v>
      </c>
      <c r="K10">
        <v>6</v>
      </c>
      <c r="L10">
        <v>6</v>
      </c>
      <c r="M10">
        <v>6</v>
      </c>
      <c r="N10" t="s">
        <v>26</v>
      </c>
      <c r="O10">
        <v>6</v>
      </c>
      <c r="P10">
        <v>5.5</v>
      </c>
      <c r="Q10">
        <v>5.5</v>
      </c>
      <c r="R10">
        <v>6</v>
      </c>
      <c r="S10">
        <v>4.5</v>
      </c>
      <c r="T10">
        <v>7</v>
      </c>
      <c r="U10" t="s">
        <v>26</v>
      </c>
      <c r="V10">
        <v>6</v>
      </c>
      <c r="W10" t="s">
        <v>26</v>
      </c>
      <c r="X10">
        <v>7</v>
      </c>
      <c r="Y10">
        <v>6</v>
      </c>
      <c r="Z10" t="s">
        <v>26</v>
      </c>
      <c r="AA10">
        <v>6</v>
      </c>
      <c r="AB10">
        <v>5.5</v>
      </c>
      <c r="AC10">
        <v>6</v>
      </c>
      <c r="AD10">
        <v>5.5</v>
      </c>
      <c r="AI10">
        <v>5</v>
      </c>
      <c r="AL10">
        <v>5.5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4.5</v>
      </c>
      <c r="AS10">
        <v>5.5</v>
      </c>
      <c r="AT10">
        <v>5.5</v>
      </c>
      <c r="AV10">
        <v>5</v>
      </c>
      <c r="AY10">
        <v>4.5</v>
      </c>
      <c r="AZ10">
        <v>5</v>
      </c>
      <c r="BB10">
        <v>5</v>
      </c>
      <c r="BC10">
        <v>6</v>
      </c>
      <c r="BD10">
        <v>6</v>
      </c>
      <c r="BE10">
        <v>6</v>
      </c>
      <c r="BF10">
        <v>5</v>
      </c>
      <c r="BG10">
        <v>5.5</v>
      </c>
      <c r="BH10">
        <v>5</v>
      </c>
      <c r="BI10">
        <v>5</v>
      </c>
      <c r="BL10">
        <f>COUNT(B10:BK10)</f>
        <v>43</v>
      </c>
      <c r="BM10" s="18">
        <f>AVERAGE(B10:BK10)</f>
        <v>5.6046511627906979</v>
      </c>
      <c r="BN10">
        <f>IF(BL10&gt;1,_xlfn.STDEV.S(B10:BK10),"")</f>
        <v>0.73645013679590654</v>
      </c>
      <c r="BO10">
        <v>1</v>
      </c>
      <c r="BQ10">
        <f>AVERAGE(AI10:AK10)</f>
        <v>5</v>
      </c>
    </row>
    <row r="11" spans="1:69" x14ac:dyDescent="0.3">
      <c r="A11" t="s">
        <v>11</v>
      </c>
      <c r="B11">
        <v>5.5</v>
      </c>
      <c r="C11" t="s">
        <v>26</v>
      </c>
      <c r="D11">
        <v>7.5</v>
      </c>
      <c r="E11">
        <v>7.5</v>
      </c>
      <c r="F11">
        <v>7.5</v>
      </c>
      <c r="G11">
        <v>5.5</v>
      </c>
      <c r="H11" t="s">
        <v>26</v>
      </c>
      <c r="I11">
        <v>4.5</v>
      </c>
      <c r="J11">
        <v>7</v>
      </c>
      <c r="K11">
        <v>6</v>
      </c>
      <c r="L11" t="s">
        <v>26</v>
      </c>
      <c r="M11" t="s">
        <v>26</v>
      </c>
      <c r="N11">
        <v>6</v>
      </c>
      <c r="O11">
        <v>5.5</v>
      </c>
      <c r="P11">
        <v>6</v>
      </c>
      <c r="Q11" t="s">
        <v>26</v>
      </c>
      <c r="R11" t="s">
        <v>26</v>
      </c>
      <c r="S11">
        <v>4.5</v>
      </c>
      <c r="T11">
        <v>7</v>
      </c>
      <c r="U11" t="s">
        <v>26</v>
      </c>
      <c r="V11" t="s">
        <v>26</v>
      </c>
      <c r="W11" t="s">
        <v>26</v>
      </c>
      <c r="X11">
        <v>6</v>
      </c>
      <c r="Y11">
        <v>6</v>
      </c>
      <c r="Z11" t="s">
        <v>26</v>
      </c>
      <c r="AA11">
        <v>4.5</v>
      </c>
      <c r="AB11" t="s">
        <v>26</v>
      </c>
      <c r="AC11">
        <v>7</v>
      </c>
      <c r="AD11" t="s">
        <v>26</v>
      </c>
      <c r="AE11">
        <v>3</v>
      </c>
      <c r="AF11">
        <v>6</v>
      </c>
      <c r="AG11">
        <v>4.5</v>
      </c>
      <c r="AH11">
        <v>6</v>
      </c>
      <c r="AI11">
        <v>6</v>
      </c>
      <c r="AJ11">
        <v>5.5</v>
      </c>
      <c r="AK11">
        <v>7</v>
      </c>
      <c r="AL11">
        <v>5</v>
      </c>
      <c r="AM11">
        <v>4.5</v>
      </c>
      <c r="AN11">
        <v>4.5</v>
      </c>
      <c r="AO11">
        <v>5</v>
      </c>
      <c r="AP11">
        <v>5</v>
      </c>
      <c r="AR11">
        <v>5.5</v>
      </c>
      <c r="AS11">
        <v>5.5</v>
      </c>
      <c r="AT11">
        <v>5</v>
      </c>
      <c r="AU11">
        <v>6</v>
      </c>
      <c r="AV11">
        <v>5</v>
      </c>
      <c r="AX11">
        <v>5</v>
      </c>
      <c r="AY11">
        <v>4.5</v>
      </c>
      <c r="BD11">
        <v>4</v>
      </c>
      <c r="BE11">
        <v>6</v>
      </c>
      <c r="BG11">
        <v>3.5</v>
      </c>
      <c r="BH11">
        <v>5.5</v>
      </c>
      <c r="BI11">
        <v>5</v>
      </c>
      <c r="BJ11">
        <v>5</v>
      </c>
      <c r="BL11">
        <f>COUNT(B11:BK11)</f>
        <v>42</v>
      </c>
      <c r="BM11" s="18">
        <f>AVERAGE(B11:BK11)</f>
        <v>5.5</v>
      </c>
      <c r="BN11">
        <f>IF(BL11&gt;1,_xlfn.STDEV.S(B11:BK11),"")</f>
        <v>1.0476454436543674</v>
      </c>
      <c r="BO11">
        <v>1</v>
      </c>
      <c r="BQ11">
        <f>AVERAGE(AI11:AK11)</f>
        <v>6.166666666666667</v>
      </c>
    </row>
    <row r="12" spans="1:69" x14ac:dyDescent="0.3">
      <c r="A12" t="s">
        <v>367</v>
      </c>
      <c r="B12">
        <v>8.5</v>
      </c>
      <c r="C12" t="s">
        <v>26</v>
      </c>
      <c r="D12" t="s">
        <v>26</v>
      </c>
      <c r="E12">
        <v>7</v>
      </c>
      <c r="F12">
        <v>7</v>
      </c>
      <c r="G12" t="s">
        <v>26</v>
      </c>
      <c r="H12">
        <v>10</v>
      </c>
      <c r="I12">
        <v>7</v>
      </c>
      <c r="J12" t="s">
        <v>26</v>
      </c>
      <c r="K12">
        <v>6</v>
      </c>
      <c r="L12">
        <v>7</v>
      </c>
      <c r="M12">
        <v>6</v>
      </c>
      <c r="N12">
        <v>6</v>
      </c>
      <c r="O12">
        <v>6</v>
      </c>
      <c r="P12">
        <v>7</v>
      </c>
      <c r="Q12">
        <v>5.5</v>
      </c>
      <c r="R12">
        <v>7.5</v>
      </c>
      <c r="S12">
        <v>7</v>
      </c>
      <c r="T12">
        <v>7</v>
      </c>
      <c r="U12">
        <v>6</v>
      </c>
      <c r="V12">
        <v>7</v>
      </c>
      <c r="W12">
        <v>7</v>
      </c>
      <c r="X12">
        <v>7</v>
      </c>
      <c r="Y12" t="s">
        <v>26</v>
      </c>
      <c r="Z12">
        <v>6</v>
      </c>
      <c r="AA12">
        <v>6</v>
      </c>
      <c r="AB12" t="s">
        <v>26</v>
      </c>
      <c r="AC12">
        <v>6</v>
      </c>
      <c r="AD12" t="s">
        <v>26</v>
      </c>
      <c r="AF12">
        <v>7</v>
      </c>
      <c r="AG12">
        <v>5.5</v>
      </c>
      <c r="AH12">
        <v>5.5</v>
      </c>
      <c r="AI12">
        <v>5.5</v>
      </c>
      <c r="AJ12">
        <v>5.5</v>
      </c>
      <c r="AK12">
        <v>6.5</v>
      </c>
      <c r="AL12">
        <v>4.5</v>
      </c>
      <c r="AV12">
        <v>4.5</v>
      </c>
      <c r="AW12">
        <v>4.5</v>
      </c>
      <c r="AX12">
        <v>5</v>
      </c>
      <c r="AY12">
        <v>5.5</v>
      </c>
      <c r="AZ12">
        <v>5.5</v>
      </c>
      <c r="BA12">
        <v>5</v>
      </c>
      <c r="BD12">
        <v>4.5</v>
      </c>
      <c r="BE12">
        <v>6</v>
      </c>
      <c r="BF12">
        <v>6.5</v>
      </c>
      <c r="BG12">
        <v>5.5</v>
      </c>
      <c r="BH12">
        <v>5</v>
      </c>
      <c r="BL12">
        <f>COUNT(B12:BK12)</f>
        <v>40</v>
      </c>
      <c r="BM12" s="18">
        <f>AVERAGE(B12:BK12)</f>
        <v>6.1749999999999998</v>
      </c>
      <c r="BN12">
        <f>IF(BL12&gt;1,_xlfn.STDEV.S(B12:BK12),"")</f>
        <v>1.1183206273877935</v>
      </c>
      <c r="BO12">
        <v>1</v>
      </c>
      <c r="BQ12">
        <f>AVERAGE(AI12:AK12)</f>
        <v>5.833333333333333</v>
      </c>
    </row>
    <row r="13" spans="1:69" x14ac:dyDescent="0.3">
      <c r="A13" t="s">
        <v>25</v>
      </c>
      <c r="B13" t="s">
        <v>26</v>
      </c>
      <c r="C13" t="s">
        <v>26</v>
      </c>
      <c r="D13" t="s">
        <v>26</v>
      </c>
      <c r="E13">
        <v>4.5</v>
      </c>
      <c r="F13">
        <v>6</v>
      </c>
      <c r="G13">
        <v>4</v>
      </c>
      <c r="H13" t="s">
        <v>26</v>
      </c>
      <c r="I13" t="s">
        <v>26</v>
      </c>
      <c r="J13">
        <v>4.5</v>
      </c>
      <c r="K13" t="s">
        <v>26</v>
      </c>
      <c r="L13">
        <v>2.5</v>
      </c>
      <c r="M13">
        <v>4.5</v>
      </c>
      <c r="N13">
        <v>5.5</v>
      </c>
      <c r="O13">
        <v>6</v>
      </c>
      <c r="P13">
        <v>4.5</v>
      </c>
      <c r="Q13" t="s">
        <v>26</v>
      </c>
      <c r="R13" t="s">
        <v>26</v>
      </c>
      <c r="S13">
        <v>4</v>
      </c>
      <c r="T13">
        <v>6</v>
      </c>
      <c r="U13">
        <v>2.5</v>
      </c>
      <c r="V13">
        <v>5.5</v>
      </c>
      <c r="W13">
        <v>6</v>
      </c>
      <c r="X13">
        <v>6</v>
      </c>
      <c r="Y13" t="s">
        <v>26</v>
      </c>
      <c r="Z13">
        <v>5.5</v>
      </c>
      <c r="AA13" t="s">
        <v>26</v>
      </c>
      <c r="AB13" t="s">
        <v>26</v>
      </c>
      <c r="AC13">
        <v>4</v>
      </c>
      <c r="AD13">
        <v>4.5</v>
      </c>
      <c r="AE13">
        <v>4</v>
      </c>
      <c r="AF13">
        <v>2.5</v>
      </c>
      <c r="AG13">
        <v>3</v>
      </c>
      <c r="AH13">
        <v>5</v>
      </c>
      <c r="AK13">
        <v>5</v>
      </c>
      <c r="AL13">
        <v>2.5</v>
      </c>
      <c r="AM13">
        <v>4</v>
      </c>
      <c r="AO13">
        <v>5.5</v>
      </c>
      <c r="AP13">
        <v>5.5</v>
      </c>
      <c r="AQ13">
        <v>4</v>
      </c>
      <c r="AR13">
        <v>3.5</v>
      </c>
      <c r="AT13">
        <v>5</v>
      </c>
      <c r="AU13">
        <v>4</v>
      </c>
      <c r="AX13">
        <v>5.5</v>
      </c>
      <c r="AY13">
        <v>4.5</v>
      </c>
      <c r="AZ13">
        <v>4.5</v>
      </c>
      <c r="BA13">
        <v>5</v>
      </c>
      <c r="BC13">
        <v>4</v>
      </c>
      <c r="BE13">
        <v>4.5</v>
      </c>
      <c r="BL13">
        <f>COUNT(B13:BK13)</f>
        <v>37</v>
      </c>
      <c r="BM13" s="18">
        <f>AVERAGE(B13:BK13)</f>
        <v>4.5270270270270272</v>
      </c>
      <c r="BN13">
        <f>IF(BL13&gt;1,_xlfn.STDEV.S(B13:BK13),"")</f>
        <v>1.0471253370401621</v>
      </c>
      <c r="BO13">
        <v>1</v>
      </c>
      <c r="BQ13">
        <f>AVERAGE(AI13:AK13)</f>
        <v>5</v>
      </c>
    </row>
    <row r="14" spans="1:69" x14ac:dyDescent="0.3">
      <c r="A14" t="s">
        <v>16</v>
      </c>
      <c r="B14">
        <v>7.5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>
        <v>7</v>
      </c>
      <c r="W14">
        <v>7</v>
      </c>
      <c r="X14">
        <v>6</v>
      </c>
      <c r="Y14">
        <v>7</v>
      </c>
      <c r="Z14">
        <v>7.5</v>
      </c>
      <c r="AA14">
        <v>7</v>
      </c>
      <c r="AB14">
        <v>7</v>
      </c>
      <c r="AC14">
        <v>7.5</v>
      </c>
      <c r="AD14">
        <v>7</v>
      </c>
      <c r="AE14">
        <v>6</v>
      </c>
      <c r="AF14">
        <v>6.5</v>
      </c>
      <c r="AH14">
        <v>6.5</v>
      </c>
      <c r="AI14">
        <v>6.5</v>
      </c>
      <c r="AJ14">
        <v>5.5</v>
      </c>
      <c r="AK14">
        <v>5.5</v>
      </c>
      <c r="AL14">
        <v>6</v>
      </c>
      <c r="AM14">
        <v>5</v>
      </c>
      <c r="AN14">
        <v>5</v>
      </c>
      <c r="AO14">
        <v>5</v>
      </c>
      <c r="AP14">
        <v>5.5</v>
      </c>
      <c r="AQ14">
        <v>5.5</v>
      </c>
      <c r="AR14">
        <v>6</v>
      </c>
      <c r="AS14">
        <v>5</v>
      </c>
      <c r="AT14">
        <v>5.5</v>
      </c>
      <c r="AV14">
        <v>4.5</v>
      </c>
      <c r="AX14">
        <v>6</v>
      </c>
      <c r="AY14">
        <v>5.5</v>
      </c>
      <c r="AZ14">
        <v>6.5</v>
      </c>
      <c r="BA14">
        <v>5</v>
      </c>
      <c r="BB14">
        <v>5</v>
      </c>
      <c r="BC14">
        <v>9.5</v>
      </c>
      <c r="BD14">
        <v>5.5</v>
      </c>
      <c r="BE14">
        <v>6.5</v>
      </c>
      <c r="BF14">
        <v>4.5</v>
      </c>
      <c r="BG14">
        <v>6</v>
      </c>
      <c r="BH14">
        <v>5.5</v>
      </c>
      <c r="BI14">
        <v>7</v>
      </c>
      <c r="BJ14">
        <v>5.5</v>
      </c>
      <c r="BL14">
        <f>COUNT(B14:BK14)</f>
        <v>39</v>
      </c>
      <c r="BM14" s="18">
        <f>AVERAGE(B14:BK14)</f>
        <v>6.1025641025641022</v>
      </c>
      <c r="BN14">
        <f>IF(BL14&gt;1,_xlfn.STDEV.S(B14:BK14),"")</f>
        <v>1.0207033641684704</v>
      </c>
      <c r="BO14">
        <v>1</v>
      </c>
      <c r="BQ14">
        <f>AVERAGE(AI14:AK14)</f>
        <v>5.833333333333333</v>
      </c>
    </row>
    <row r="15" spans="1:69" x14ac:dyDescent="0.3">
      <c r="A15" t="s">
        <v>2</v>
      </c>
      <c r="B15">
        <v>7</v>
      </c>
      <c r="C15" t="s">
        <v>26</v>
      </c>
      <c r="D15">
        <v>4.5</v>
      </c>
      <c r="E15">
        <v>4.5</v>
      </c>
      <c r="F15">
        <v>5.5</v>
      </c>
      <c r="G15">
        <v>5.5</v>
      </c>
      <c r="H15">
        <v>7</v>
      </c>
      <c r="I15" t="s">
        <v>26</v>
      </c>
      <c r="J15">
        <v>6</v>
      </c>
      <c r="K15">
        <v>6</v>
      </c>
      <c r="L15">
        <v>5.5</v>
      </c>
      <c r="M15">
        <v>6</v>
      </c>
      <c r="N15" t="s">
        <v>26</v>
      </c>
      <c r="O15">
        <v>5.5</v>
      </c>
      <c r="P15">
        <v>6</v>
      </c>
      <c r="Q15">
        <v>4.5</v>
      </c>
      <c r="R15">
        <v>6</v>
      </c>
      <c r="S15">
        <v>7</v>
      </c>
      <c r="T15">
        <v>5.5</v>
      </c>
      <c r="U15">
        <v>5.5</v>
      </c>
      <c r="V15">
        <v>5.5</v>
      </c>
      <c r="W15">
        <v>5.5</v>
      </c>
      <c r="X15">
        <v>6</v>
      </c>
      <c r="Y15">
        <v>5.5</v>
      </c>
      <c r="Z15" t="s">
        <v>26</v>
      </c>
      <c r="AA15">
        <v>7</v>
      </c>
      <c r="AB15">
        <v>6</v>
      </c>
      <c r="AC15">
        <v>6</v>
      </c>
      <c r="AD15" t="s">
        <v>26</v>
      </c>
      <c r="AE15">
        <v>7</v>
      </c>
      <c r="AH15">
        <v>6.5</v>
      </c>
      <c r="AI15">
        <v>4.5</v>
      </c>
      <c r="AK15">
        <v>5</v>
      </c>
      <c r="AL15">
        <v>5</v>
      </c>
      <c r="AM15">
        <v>5.5</v>
      </c>
      <c r="AN15">
        <v>4</v>
      </c>
      <c r="AT15">
        <v>4.5</v>
      </c>
      <c r="AZ15">
        <v>4.5</v>
      </c>
      <c r="BC15">
        <v>4</v>
      </c>
      <c r="BG15">
        <v>4.5</v>
      </c>
      <c r="BH15">
        <v>5.5</v>
      </c>
      <c r="BI15">
        <v>5</v>
      </c>
      <c r="BJ15">
        <v>4.5</v>
      </c>
      <c r="BL15">
        <f>COUNT(B15:BK15)</f>
        <v>38</v>
      </c>
      <c r="BM15" s="18">
        <f>AVERAGE(B15:BK15)</f>
        <v>5.5</v>
      </c>
      <c r="BN15">
        <f>IF(BL15&gt;1,_xlfn.STDEV.S(B15:BK15),"")</f>
        <v>0.86211556258035571</v>
      </c>
      <c r="BO15">
        <v>1</v>
      </c>
      <c r="BQ15">
        <f>AVERAGE(AI15:AK15)</f>
        <v>4.75</v>
      </c>
    </row>
    <row r="16" spans="1:69" x14ac:dyDescent="0.3">
      <c r="A16" t="s">
        <v>19</v>
      </c>
      <c r="B16">
        <v>10</v>
      </c>
      <c r="C16" t="s">
        <v>26</v>
      </c>
      <c r="D16">
        <v>7</v>
      </c>
      <c r="E16">
        <v>7</v>
      </c>
      <c r="F16">
        <v>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>
        <v>6</v>
      </c>
      <c r="N16">
        <v>6</v>
      </c>
      <c r="O16">
        <v>6</v>
      </c>
      <c r="P16">
        <v>6</v>
      </c>
      <c r="Q16">
        <v>7</v>
      </c>
      <c r="R16" t="s">
        <v>26</v>
      </c>
      <c r="S16" t="s">
        <v>26</v>
      </c>
      <c r="T16">
        <v>6</v>
      </c>
      <c r="U16">
        <v>6</v>
      </c>
      <c r="V16">
        <v>7</v>
      </c>
      <c r="W16">
        <v>6</v>
      </c>
      <c r="X16" t="s">
        <v>26</v>
      </c>
      <c r="Y16">
        <v>8.5</v>
      </c>
      <c r="Z16">
        <v>6</v>
      </c>
      <c r="AA16">
        <v>6</v>
      </c>
      <c r="AB16">
        <v>5.5</v>
      </c>
      <c r="AC16" t="s">
        <v>26</v>
      </c>
      <c r="AD16" t="s">
        <v>26</v>
      </c>
      <c r="AE16">
        <v>6</v>
      </c>
      <c r="AF16">
        <v>6.5</v>
      </c>
      <c r="AG16">
        <v>6.5</v>
      </c>
      <c r="AL16">
        <v>4.5</v>
      </c>
      <c r="AM16">
        <v>5.5</v>
      </c>
      <c r="AQ16">
        <v>5</v>
      </c>
      <c r="AT16">
        <v>5.5</v>
      </c>
      <c r="AU16">
        <v>5.5</v>
      </c>
      <c r="AV16">
        <v>5</v>
      </c>
      <c r="AW16">
        <v>5</v>
      </c>
      <c r="AX16">
        <v>5.5</v>
      </c>
      <c r="AZ16">
        <v>5.5</v>
      </c>
      <c r="BA16">
        <v>5</v>
      </c>
      <c r="BC16">
        <v>7</v>
      </c>
      <c r="BE16">
        <v>4.5</v>
      </c>
      <c r="BF16">
        <v>7.5</v>
      </c>
      <c r="BG16">
        <v>5</v>
      </c>
      <c r="BH16">
        <v>6</v>
      </c>
      <c r="BI16">
        <v>5</v>
      </c>
      <c r="BL16">
        <f>COUNT(B16:BK16)</f>
        <v>36</v>
      </c>
      <c r="BM16" s="18">
        <f>AVERAGE(B16:BK16)</f>
        <v>6.0555555555555554</v>
      </c>
      <c r="BN16">
        <f>IF(BL16&gt;1,_xlfn.STDEV.S(B16:BK16),"")</f>
        <v>1.0939951539314046</v>
      </c>
      <c r="BO16">
        <v>1</v>
      </c>
      <c r="BQ16" t="e">
        <f>AVERAGE(AI16:AK16)</f>
        <v>#DIV/0!</v>
      </c>
    </row>
    <row r="17" spans="1:69" x14ac:dyDescent="0.3">
      <c r="A17" t="s">
        <v>56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>
        <v>5.5</v>
      </c>
      <c r="R17" t="s">
        <v>26</v>
      </c>
      <c r="S17">
        <v>7</v>
      </c>
      <c r="T17" t="s">
        <v>26</v>
      </c>
      <c r="U17" t="s">
        <v>26</v>
      </c>
      <c r="V17">
        <v>7</v>
      </c>
      <c r="W17" t="s">
        <v>26</v>
      </c>
      <c r="X17">
        <v>6</v>
      </c>
      <c r="Y17">
        <v>7</v>
      </c>
      <c r="Z17">
        <v>7</v>
      </c>
      <c r="AA17" t="s">
        <v>26</v>
      </c>
      <c r="AB17">
        <v>7</v>
      </c>
      <c r="AC17">
        <v>4.5</v>
      </c>
      <c r="AD17">
        <v>7</v>
      </c>
      <c r="AE17">
        <v>6</v>
      </c>
      <c r="AF17">
        <v>5</v>
      </c>
      <c r="AG17">
        <v>6.5</v>
      </c>
      <c r="AH17">
        <v>6.5</v>
      </c>
      <c r="AI17">
        <v>6.5</v>
      </c>
      <c r="AJ17">
        <v>5</v>
      </c>
      <c r="AK17">
        <v>5</v>
      </c>
      <c r="AL17">
        <v>6</v>
      </c>
      <c r="AM17">
        <v>5</v>
      </c>
      <c r="AO17">
        <v>5</v>
      </c>
      <c r="AP17">
        <v>5.5</v>
      </c>
      <c r="AQ17">
        <v>4.5</v>
      </c>
      <c r="AR17">
        <v>5</v>
      </c>
      <c r="AS17">
        <v>5</v>
      </c>
      <c r="AT17">
        <v>5</v>
      </c>
      <c r="AU17">
        <v>6</v>
      </c>
      <c r="AV17">
        <v>4.5</v>
      </c>
      <c r="AW17">
        <v>5</v>
      </c>
      <c r="BL17">
        <f>COUNT(B17:BK17)</f>
        <v>27</v>
      </c>
      <c r="BM17" s="18">
        <f>AVERAGE(B17:BK17)</f>
        <v>5.7407407407407405</v>
      </c>
      <c r="BN17">
        <f>IF(BL17&gt;1,_xlfn.STDEV.S(B17:BK17),"")</f>
        <v>0.90267093384844077</v>
      </c>
      <c r="BO17">
        <v>0</v>
      </c>
      <c r="BQ17">
        <f>AVERAGE(AI17:AK17)</f>
        <v>5.5</v>
      </c>
    </row>
    <row r="18" spans="1:69" x14ac:dyDescent="0.3">
      <c r="A18" t="s">
        <v>55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>
        <v>6</v>
      </c>
      <c r="P18" t="s">
        <v>26</v>
      </c>
      <c r="Q18">
        <v>4.5</v>
      </c>
      <c r="R18" t="s">
        <v>26</v>
      </c>
      <c r="S18" t="s">
        <v>26</v>
      </c>
      <c r="T18">
        <v>7</v>
      </c>
      <c r="U18">
        <v>7</v>
      </c>
      <c r="V18">
        <v>6</v>
      </c>
      <c r="W18">
        <v>6</v>
      </c>
      <c r="X18">
        <v>6</v>
      </c>
      <c r="Y18">
        <v>7.5</v>
      </c>
      <c r="Z18">
        <v>6</v>
      </c>
      <c r="AA18">
        <v>6</v>
      </c>
      <c r="AB18" t="s">
        <v>26</v>
      </c>
      <c r="AC18">
        <v>6</v>
      </c>
      <c r="AD18">
        <v>7</v>
      </c>
      <c r="AF18">
        <v>7</v>
      </c>
      <c r="AG18">
        <v>7</v>
      </c>
      <c r="AQ18">
        <v>7</v>
      </c>
      <c r="AR18">
        <v>6.5</v>
      </c>
      <c r="AS18">
        <v>5</v>
      </c>
      <c r="AT18">
        <v>5</v>
      </c>
      <c r="AU18">
        <v>5</v>
      </c>
      <c r="AV18">
        <v>5</v>
      </c>
      <c r="AW18">
        <v>5</v>
      </c>
      <c r="AZ18">
        <v>5.5</v>
      </c>
      <c r="BC18">
        <v>4.5</v>
      </c>
      <c r="BE18">
        <v>5.5</v>
      </c>
      <c r="BF18">
        <v>5.5</v>
      </c>
      <c r="BH18">
        <v>5.5</v>
      </c>
      <c r="BJ18">
        <v>5</v>
      </c>
      <c r="BL18">
        <f>COUNT(B18:BK18)</f>
        <v>27</v>
      </c>
      <c r="BM18" s="18">
        <f>AVERAGE(B18:BK18)</f>
        <v>5.8888888888888893</v>
      </c>
      <c r="BN18">
        <f>IF(BL18&gt;1,_xlfn.STDEV.S(B18:BK18),"")</f>
        <v>0.86971849262290324</v>
      </c>
      <c r="BO18">
        <v>1</v>
      </c>
      <c r="BQ18" t="e">
        <f>AVERAGE(AI18:AK18)</f>
        <v>#DIV/0!</v>
      </c>
    </row>
    <row r="19" spans="1:69" x14ac:dyDescent="0.3">
      <c r="A19" t="s">
        <v>84</v>
      </c>
      <c r="B19" t="s">
        <v>26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>
        <v>4.5</v>
      </c>
      <c r="AC19">
        <v>6</v>
      </c>
      <c r="AD19" t="s">
        <v>26</v>
      </c>
      <c r="AE19">
        <v>6.5</v>
      </c>
      <c r="AF19">
        <v>6</v>
      </c>
      <c r="AG19">
        <v>6.5</v>
      </c>
      <c r="AH19">
        <v>5</v>
      </c>
      <c r="AI19">
        <v>5.5</v>
      </c>
      <c r="AL19">
        <v>5</v>
      </c>
      <c r="AO19">
        <v>5.5</v>
      </c>
      <c r="AP19">
        <v>6</v>
      </c>
      <c r="AQ19">
        <v>5.5</v>
      </c>
      <c r="AT19">
        <v>4.5</v>
      </c>
      <c r="AU19">
        <v>5</v>
      </c>
      <c r="AV19">
        <v>5</v>
      </c>
      <c r="AW19">
        <v>4.5</v>
      </c>
      <c r="AX19">
        <v>5</v>
      </c>
      <c r="AZ19">
        <v>5</v>
      </c>
      <c r="BA19">
        <v>5.5</v>
      </c>
      <c r="BB19">
        <v>5.5</v>
      </c>
      <c r="BC19">
        <v>4</v>
      </c>
      <c r="BD19">
        <v>4.5</v>
      </c>
      <c r="BE19">
        <v>4.5</v>
      </c>
      <c r="BF19">
        <v>4.5</v>
      </c>
      <c r="BG19">
        <v>5</v>
      </c>
      <c r="BI19">
        <v>4.5</v>
      </c>
      <c r="BL19">
        <f>COUNT(B19:BK19)</f>
        <v>25</v>
      </c>
      <c r="BM19" s="18">
        <f>AVERAGE(B19:BK19)</f>
        <v>5.16</v>
      </c>
      <c r="BN19">
        <f>IF(BL19&gt;1,_xlfn.STDEV.S(B19:BK19),"")</f>
        <v>0.67268120235368589</v>
      </c>
      <c r="BO19">
        <v>1</v>
      </c>
      <c r="BQ19">
        <f>AVERAGE(AI19:AK19)</f>
        <v>5.5</v>
      </c>
    </row>
    <row r="20" spans="1:69" x14ac:dyDescent="0.3">
      <c r="A20" t="s">
        <v>44</v>
      </c>
      <c r="B20" t="s">
        <v>26</v>
      </c>
      <c r="C20" t="s">
        <v>26</v>
      </c>
      <c r="D20" t="s">
        <v>26</v>
      </c>
      <c r="E20" t="s">
        <v>26</v>
      </c>
      <c r="F20">
        <v>5.5</v>
      </c>
      <c r="G20">
        <v>4.5</v>
      </c>
      <c r="H20">
        <v>6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>
        <v>6</v>
      </c>
      <c r="R20" t="s">
        <v>26</v>
      </c>
      <c r="S20">
        <v>6</v>
      </c>
      <c r="T20">
        <v>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G20">
        <v>6.5</v>
      </c>
      <c r="AI20">
        <v>4</v>
      </c>
      <c r="AJ20">
        <v>3.5</v>
      </c>
      <c r="AK20">
        <v>3</v>
      </c>
      <c r="AL20">
        <v>5</v>
      </c>
      <c r="AN20">
        <v>5</v>
      </c>
      <c r="AO20">
        <v>5</v>
      </c>
      <c r="AW20">
        <v>4.5</v>
      </c>
      <c r="AX20">
        <v>4.5</v>
      </c>
      <c r="AY20">
        <v>4.5</v>
      </c>
      <c r="AZ20">
        <v>4.5</v>
      </c>
      <c r="BB20">
        <v>5.5</v>
      </c>
      <c r="BC20">
        <v>2.5</v>
      </c>
      <c r="BE20">
        <v>4</v>
      </c>
      <c r="BF20">
        <v>5</v>
      </c>
      <c r="BG20">
        <v>3.5</v>
      </c>
      <c r="BH20">
        <v>4</v>
      </c>
      <c r="BI20">
        <v>5</v>
      </c>
      <c r="BJ20">
        <v>4.5</v>
      </c>
      <c r="BL20">
        <f>COUNT(B20:BK20)</f>
        <v>25</v>
      </c>
      <c r="BM20" s="18">
        <f>AVERAGE(B20:BK20)</f>
        <v>4.72</v>
      </c>
      <c r="BN20">
        <f>IF(BL20&gt;1,_xlfn.STDEV.S(B20:BK20),"")</f>
        <v>1.0008329864001611</v>
      </c>
      <c r="BO20">
        <v>1</v>
      </c>
      <c r="BQ20">
        <f>AVERAGE(AI20:AK20)</f>
        <v>3.5</v>
      </c>
    </row>
    <row r="21" spans="1:69" x14ac:dyDescent="0.3">
      <c r="A21" t="s">
        <v>15</v>
      </c>
      <c r="B21">
        <v>7</v>
      </c>
      <c r="C21">
        <v>5.5</v>
      </c>
      <c r="D21" t="s">
        <v>26</v>
      </c>
      <c r="E21" t="s">
        <v>26</v>
      </c>
      <c r="F21" t="s">
        <v>26</v>
      </c>
      <c r="G21">
        <v>6</v>
      </c>
      <c r="H21">
        <v>4.5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>
        <v>6</v>
      </c>
      <c r="Q21">
        <v>5.5</v>
      </c>
      <c r="R21">
        <v>7</v>
      </c>
      <c r="S21">
        <v>6</v>
      </c>
      <c r="T21">
        <v>6</v>
      </c>
      <c r="U21">
        <v>7</v>
      </c>
      <c r="V21">
        <v>5.5</v>
      </c>
      <c r="W21">
        <v>6</v>
      </c>
      <c r="X21">
        <v>5.5</v>
      </c>
      <c r="Y21">
        <v>7</v>
      </c>
      <c r="Z21" t="s">
        <v>26</v>
      </c>
      <c r="AA21">
        <v>7</v>
      </c>
      <c r="AB21">
        <v>6</v>
      </c>
      <c r="AC21" t="s">
        <v>26</v>
      </c>
      <c r="AD21">
        <v>6</v>
      </c>
      <c r="BB21">
        <v>3.5</v>
      </c>
      <c r="BC21">
        <v>4</v>
      </c>
      <c r="BD21">
        <v>5</v>
      </c>
      <c r="BE21">
        <v>7</v>
      </c>
      <c r="BH21">
        <v>5</v>
      </c>
      <c r="BJ21">
        <v>4.5</v>
      </c>
      <c r="BL21">
        <f>COUNT(B21:BK21)</f>
        <v>23</v>
      </c>
      <c r="BM21" s="18">
        <f>AVERAGE(B21:BK21)</f>
        <v>5.7608695652173916</v>
      </c>
      <c r="BN21">
        <f>IF(BL21&gt;1,_xlfn.STDEV.S(B21:BK21),"")</f>
        <v>1.0098330782113454</v>
      </c>
      <c r="BO21">
        <v>1</v>
      </c>
      <c r="BQ21" t="e">
        <f>AVERAGE(AI21:AK21)</f>
        <v>#DIV/0!</v>
      </c>
    </row>
    <row r="22" spans="1:69" x14ac:dyDescent="0.3">
      <c r="A22" t="s">
        <v>66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 t="s">
        <v>26</v>
      </c>
      <c r="V22">
        <v>6</v>
      </c>
      <c r="W22">
        <v>6</v>
      </c>
      <c r="X22" t="s">
        <v>26</v>
      </c>
      <c r="Y22">
        <v>6</v>
      </c>
      <c r="Z22" t="s">
        <v>26</v>
      </c>
      <c r="AA22" t="s">
        <v>26</v>
      </c>
      <c r="AB22">
        <v>7</v>
      </c>
      <c r="AC22">
        <v>6</v>
      </c>
      <c r="AD22" t="s">
        <v>26</v>
      </c>
      <c r="AE22">
        <v>6</v>
      </c>
      <c r="AF22">
        <v>5</v>
      </c>
      <c r="AM22">
        <v>4.5</v>
      </c>
      <c r="AP22">
        <v>5</v>
      </c>
      <c r="AQ22">
        <v>4.5</v>
      </c>
      <c r="AR22">
        <v>5</v>
      </c>
      <c r="AS22">
        <v>4.5</v>
      </c>
      <c r="AT22">
        <v>4.5</v>
      </c>
      <c r="AU22">
        <v>4</v>
      </c>
      <c r="AV22">
        <v>5</v>
      </c>
      <c r="AW22">
        <v>4.5</v>
      </c>
      <c r="AX22">
        <v>5</v>
      </c>
      <c r="AY22">
        <v>5</v>
      </c>
      <c r="AZ22">
        <v>5</v>
      </c>
      <c r="BA22">
        <v>4.5</v>
      </c>
      <c r="BB22">
        <v>4.5</v>
      </c>
      <c r="BL22">
        <f>COUNT(B22:BK22)</f>
        <v>21</v>
      </c>
      <c r="BM22" s="18">
        <f>AVERAGE(B22:BK22)</f>
        <v>5.1190476190476186</v>
      </c>
      <c r="BN22">
        <f>IF(BL22&gt;1,_xlfn.STDEV.S(B22:BK22),"")</f>
        <v>0.75671596231284044</v>
      </c>
      <c r="BO22">
        <v>0</v>
      </c>
      <c r="BQ22" t="e">
        <f>AVERAGE(AI22:AK22)</f>
        <v>#DIV/0!</v>
      </c>
    </row>
    <row r="23" spans="1:69" x14ac:dyDescent="0.3">
      <c r="A23" t="s">
        <v>3</v>
      </c>
      <c r="B23">
        <v>7.5</v>
      </c>
      <c r="C23">
        <v>6</v>
      </c>
      <c r="D23">
        <v>7.5</v>
      </c>
      <c r="E23">
        <v>4</v>
      </c>
      <c r="F23">
        <v>6</v>
      </c>
      <c r="G23">
        <v>5.5</v>
      </c>
      <c r="H23">
        <v>4.5</v>
      </c>
      <c r="I23">
        <v>5.5</v>
      </c>
      <c r="J23">
        <v>5.5</v>
      </c>
      <c r="K23" t="s">
        <v>26</v>
      </c>
      <c r="L23" t="s">
        <v>26</v>
      </c>
      <c r="M23" t="s">
        <v>26</v>
      </c>
      <c r="N23" t="s">
        <v>26</v>
      </c>
      <c r="O23">
        <v>7</v>
      </c>
      <c r="P23">
        <v>6</v>
      </c>
      <c r="Q23">
        <v>6</v>
      </c>
      <c r="R23">
        <v>7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>
        <v>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>
        <v>6.5</v>
      </c>
      <c r="AI23">
        <v>5</v>
      </c>
      <c r="AL23">
        <v>5.5</v>
      </c>
      <c r="AU23">
        <v>5</v>
      </c>
      <c r="BA23">
        <v>5</v>
      </c>
      <c r="BL23">
        <f>COUNT(B23:BK23)</f>
        <v>19</v>
      </c>
      <c r="BM23" s="18">
        <f>AVERAGE(B23:BK23)</f>
        <v>5.8421052631578947</v>
      </c>
      <c r="BN23">
        <f>IF(BL23&gt;1,_xlfn.STDEV.S(B23:BK23),"")</f>
        <v>0.95819030206465661</v>
      </c>
      <c r="BO23">
        <v>0</v>
      </c>
      <c r="BQ23">
        <f>AVERAGE(AI23:AK23)</f>
        <v>5</v>
      </c>
    </row>
    <row r="24" spans="1:69" x14ac:dyDescent="0.3">
      <c r="A24" t="s">
        <v>8</v>
      </c>
      <c r="B24">
        <v>6</v>
      </c>
      <c r="C24" t="s">
        <v>26</v>
      </c>
      <c r="D24">
        <v>4</v>
      </c>
      <c r="E24" t="s">
        <v>26</v>
      </c>
      <c r="F24" t="s">
        <v>26</v>
      </c>
      <c r="G24">
        <v>5.5</v>
      </c>
      <c r="H24">
        <v>4</v>
      </c>
      <c r="I24">
        <v>4.5</v>
      </c>
      <c r="J24">
        <v>7</v>
      </c>
      <c r="K24">
        <v>7</v>
      </c>
      <c r="L24" t="s">
        <v>26</v>
      </c>
      <c r="M24" t="s">
        <v>26</v>
      </c>
      <c r="N24" t="s">
        <v>26</v>
      </c>
      <c r="O24">
        <v>5.5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>
        <v>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>
        <v>7</v>
      </c>
      <c r="AB24" t="s">
        <v>26</v>
      </c>
      <c r="AC24">
        <v>7</v>
      </c>
      <c r="AD24" t="s">
        <v>26</v>
      </c>
      <c r="AI24">
        <v>5</v>
      </c>
      <c r="AJ24">
        <v>5</v>
      </c>
      <c r="AN24">
        <v>5</v>
      </c>
      <c r="AP24">
        <v>5.5</v>
      </c>
      <c r="AQ24">
        <v>4</v>
      </c>
      <c r="AV24">
        <v>4.5</v>
      </c>
      <c r="BL24">
        <f>COUNT(B24:BK24)</f>
        <v>17</v>
      </c>
      <c r="BM24" s="18">
        <f>AVERAGE(B24:BK24)</f>
        <v>5.4411764705882355</v>
      </c>
      <c r="BN24">
        <f>IF(BL24&gt;1,_xlfn.STDEV.S(B24:BK24),"")</f>
        <v>1.0880365478290537</v>
      </c>
      <c r="BO24">
        <v>0</v>
      </c>
      <c r="BQ24">
        <f>AVERAGE(AI24:AK24)</f>
        <v>5</v>
      </c>
    </row>
    <row r="25" spans="1:69" x14ac:dyDescent="0.3">
      <c r="A25" t="s">
        <v>46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 t="s">
        <v>26</v>
      </c>
      <c r="H25">
        <v>6</v>
      </c>
      <c r="I25">
        <v>5.5</v>
      </c>
      <c r="J25">
        <v>5.5</v>
      </c>
      <c r="K25">
        <v>4</v>
      </c>
      <c r="L25" t="s">
        <v>26</v>
      </c>
      <c r="M25">
        <v>4</v>
      </c>
      <c r="N25">
        <v>4.5</v>
      </c>
      <c r="O25">
        <v>7.5</v>
      </c>
      <c r="P25">
        <v>7</v>
      </c>
      <c r="Q25">
        <v>4.5</v>
      </c>
      <c r="R25" t="s">
        <v>26</v>
      </c>
      <c r="S25" t="s">
        <v>26</v>
      </c>
      <c r="T25" t="s">
        <v>26</v>
      </c>
      <c r="U25">
        <v>5.5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H25">
        <v>5</v>
      </c>
      <c r="AI25">
        <v>5.5</v>
      </c>
      <c r="AJ25">
        <v>3.5</v>
      </c>
      <c r="BF25">
        <v>3.5</v>
      </c>
      <c r="BG25">
        <v>4.5</v>
      </c>
      <c r="BH25">
        <v>4</v>
      </c>
      <c r="BI25">
        <v>5</v>
      </c>
      <c r="BJ25">
        <v>3.5</v>
      </c>
      <c r="BL25">
        <f>COUNT(B25:BK25)</f>
        <v>18</v>
      </c>
      <c r="BM25" s="18">
        <f>AVERAGE(B25:BK25)</f>
        <v>4.916666666666667</v>
      </c>
      <c r="BN25">
        <f>IF(BL25&gt;1,_xlfn.STDEV.S(B25:BK25),"")</f>
        <v>1.1536387445561875</v>
      </c>
      <c r="BO25">
        <v>0</v>
      </c>
      <c r="BQ25">
        <f>AVERAGE(AI25:AK25)</f>
        <v>4.5</v>
      </c>
    </row>
    <row r="26" spans="1:69" x14ac:dyDescent="0.3">
      <c r="A26" t="s">
        <v>346</v>
      </c>
      <c r="AN26">
        <v>5.5</v>
      </c>
      <c r="AO26">
        <v>5</v>
      </c>
      <c r="AQ26">
        <v>6</v>
      </c>
      <c r="AS26">
        <v>5</v>
      </c>
      <c r="AT26">
        <v>5</v>
      </c>
      <c r="AU26">
        <v>6</v>
      </c>
      <c r="AW26">
        <v>5</v>
      </c>
      <c r="AX26">
        <v>4.5</v>
      </c>
      <c r="AY26">
        <v>6</v>
      </c>
      <c r="AZ26">
        <v>5.5</v>
      </c>
      <c r="BA26">
        <v>5</v>
      </c>
      <c r="BC26">
        <v>4.5</v>
      </c>
      <c r="BE26">
        <v>4.5</v>
      </c>
      <c r="BF26">
        <v>5.5</v>
      </c>
      <c r="BG26">
        <v>5</v>
      </c>
      <c r="BL26">
        <f>COUNT(B26:BK26)</f>
        <v>15</v>
      </c>
      <c r="BM26" s="18">
        <f>AVERAGE(B26:BK26)</f>
        <v>5.2</v>
      </c>
      <c r="BN26">
        <f>IF(BL26&gt;1,_xlfn.STDEV.S(B26:BK26),"")</f>
        <v>0.5277986629117476</v>
      </c>
      <c r="BO26">
        <v>0</v>
      </c>
      <c r="BQ26" t="e">
        <f>AVERAGE(AI26:AK26)</f>
        <v>#DIV/0!</v>
      </c>
    </row>
    <row r="27" spans="1:69" x14ac:dyDescent="0.3">
      <c r="A27" t="s">
        <v>7</v>
      </c>
      <c r="B27">
        <v>6</v>
      </c>
      <c r="C27">
        <v>1.5</v>
      </c>
      <c r="D27">
        <v>4.5</v>
      </c>
      <c r="E27">
        <v>4</v>
      </c>
      <c r="F27">
        <v>7.5</v>
      </c>
      <c r="G27">
        <v>5.5</v>
      </c>
      <c r="H27">
        <v>6</v>
      </c>
      <c r="I27">
        <v>4.5</v>
      </c>
      <c r="J27">
        <v>3</v>
      </c>
      <c r="K27">
        <v>5.5</v>
      </c>
      <c r="L27">
        <v>2.5</v>
      </c>
      <c r="M27">
        <v>1.5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>
        <v>6</v>
      </c>
      <c r="BL27">
        <f>COUNT(B27:BK27)</f>
        <v>13</v>
      </c>
      <c r="BM27" s="18">
        <f>AVERAGE(B27:BK27)</f>
        <v>4.4615384615384617</v>
      </c>
      <c r="BN27">
        <f>IF(BL27&gt;1,_xlfn.STDEV.S(B27:BK27),"")</f>
        <v>1.875961292039569</v>
      </c>
      <c r="BO27">
        <v>0</v>
      </c>
      <c r="BQ27" t="e">
        <f>AVERAGE(AI27:AK27)</f>
        <v>#DIV/0!</v>
      </c>
    </row>
    <row r="28" spans="1:69" x14ac:dyDescent="0.3">
      <c r="A28" t="s">
        <v>12</v>
      </c>
      <c r="B28">
        <v>8.5</v>
      </c>
      <c r="C28" t="s">
        <v>26</v>
      </c>
      <c r="D28">
        <v>7.5</v>
      </c>
      <c r="E28">
        <v>7.5</v>
      </c>
      <c r="F28" t="s">
        <v>26</v>
      </c>
      <c r="G28" t="s">
        <v>26</v>
      </c>
      <c r="H28">
        <v>6</v>
      </c>
      <c r="I28">
        <v>7.5</v>
      </c>
      <c r="J28" t="s">
        <v>26</v>
      </c>
      <c r="K28">
        <v>6</v>
      </c>
      <c r="L28">
        <v>7.5</v>
      </c>
      <c r="M28">
        <v>7</v>
      </c>
      <c r="N28">
        <v>6</v>
      </c>
      <c r="O28" t="s">
        <v>26</v>
      </c>
      <c r="P28" t="s">
        <v>26</v>
      </c>
      <c r="Q28" t="s">
        <v>26</v>
      </c>
      <c r="R28">
        <v>9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G28">
        <v>6.5</v>
      </c>
      <c r="AN28">
        <v>6</v>
      </c>
      <c r="BB28">
        <v>5</v>
      </c>
      <c r="BL28">
        <f>COUNT(B28:BK28)</f>
        <v>13</v>
      </c>
      <c r="BM28" s="18">
        <f>AVERAGE(B28:BK28)</f>
        <v>6.9230769230769234</v>
      </c>
      <c r="BN28">
        <f>IF(BL28&gt;1,_xlfn.STDEV.S(B28:BK28),"")</f>
        <v>1.1336914969498575</v>
      </c>
      <c r="BO28">
        <v>0</v>
      </c>
      <c r="BQ28" t="e">
        <f>AVERAGE(AI28:AK28)</f>
        <v>#DIV/0!</v>
      </c>
    </row>
    <row r="29" spans="1:69" x14ac:dyDescent="0.3">
      <c r="A29" t="s">
        <v>68</v>
      </c>
      <c r="B29" t="s">
        <v>26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>
        <v>6</v>
      </c>
      <c r="Y29" t="s">
        <v>26</v>
      </c>
      <c r="Z29">
        <v>5.5</v>
      </c>
      <c r="AA29">
        <v>4</v>
      </c>
      <c r="AB29">
        <v>3</v>
      </c>
      <c r="AC29" t="s">
        <v>26</v>
      </c>
      <c r="AD29" t="s">
        <v>26</v>
      </c>
      <c r="AG29">
        <v>6</v>
      </c>
      <c r="AH29">
        <v>5</v>
      </c>
      <c r="AJ29">
        <v>4.5</v>
      </c>
      <c r="AK29">
        <v>5</v>
      </c>
      <c r="AO29">
        <v>4</v>
      </c>
      <c r="AP29">
        <v>5.5</v>
      </c>
      <c r="AR29">
        <v>3.5</v>
      </c>
      <c r="AW29">
        <v>3.5</v>
      </c>
      <c r="BA29">
        <v>3</v>
      </c>
      <c r="BJ29">
        <v>5.5</v>
      </c>
      <c r="BL29">
        <f>COUNT(B29:BK29)</f>
        <v>14</v>
      </c>
      <c r="BM29" s="18">
        <f>AVERAGE(B29:BK29)</f>
        <v>4.5714285714285712</v>
      </c>
      <c r="BN29">
        <f>IF(BL29&gt;1,_xlfn.STDEV.S(B29:BK29),"")</f>
        <v>1.0716117059605357</v>
      </c>
      <c r="BO29">
        <v>0</v>
      </c>
      <c r="BQ29">
        <f>AVERAGE(AI29:AK29)</f>
        <v>4.75</v>
      </c>
    </row>
    <row r="30" spans="1:69" x14ac:dyDescent="0.3">
      <c r="A30" t="s">
        <v>48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>
        <v>7</v>
      </c>
      <c r="J30" t="s">
        <v>26</v>
      </c>
      <c r="K30">
        <v>7</v>
      </c>
      <c r="L30">
        <v>7.5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>
        <v>7</v>
      </c>
      <c r="S30" t="s">
        <v>26</v>
      </c>
      <c r="T30" t="s">
        <v>26</v>
      </c>
      <c r="U30">
        <v>7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>
        <v>6</v>
      </c>
      <c r="AS30">
        <v>5</v>
      </c>
      <c r="AT30">
        <v>5</v>
      </c>
      <c r="AX30">
        <v>6</v>
      </c>
      <c r="AY30">
        <v>4.5</v>
      </c>
      <c r="BB30">
        <v>5</v>
      </c>
      <c r="BD30">
        <v>5.5</v>
      </c>
      <c r="BI30">
        <v>4.5</v>
      </c>
      <c r="BJ30">
        <v>5.5</v>
      </c>
      <c r="BL30">
        <f>COUNT(B30:BK30)</f>
        <v>14</v>
      </c>
      <c r="BM30" s="18">
        <f>AVERAGE(B30:BK30)</f>
        <v>5.8928571428571432</v>
      </c>
      <c r="BN30">
        <f>IF(BL30&gt;1,_xlfn.STDEV.S(B30:BK30),"")</f>
        <v>1.0410529327518412</v>
      </c>
      <c r="BO30">
        <v>0</v>
      </c>
      <c r="BQ30" t="e">
        <f>AVERAGE(AI30:AK30)</f>
        <v>#DIV/0!</v>
      </c>
    </row>
    <row r="31" spans="1:69" x14ac:dyDescent="0.3">
      <c r="A31" t="s">
        <v>22</v>
      </c>
      <c r="B31" t="s">
        <v>26</v>
      </c>
      <c r="C31" t="s">
        <v>26</v>
      </c>
      <c r="D31">
        <v>7</v>
      </c>
      <c r="E31">
        <v>7</v>
      </c>
      <c r="F31">
        <v>5.5</v>
      </c>
      <c r="G31" t="s">
        <v>26</v>
      </c>
      <c r="H31" t="s">
        <v>26</v>
      </c>
      <c r="I31" t="s">
        <v>26</v>
      </c>
      <c r="J31" t="s">
        <v>26</v>
      </c>
      <c r="K31">
        <v>7</v>
      </c>
      <c r="L31">
        <v>7</v>
      </c>
      <c r="M31" t="s">
        <v>26</v>
      </c>
      <c r="N31">
        <v>7.5</v>
      </c>
      <c r="O31" t="s">
        <v>26</v>
      </c>
      <c r="P31" t="s">
        <v>26</v>
      </c>
      <c r="Q31" t="s">
        <v>26</v>
      </c>
      <c r="R31" t="s">
        <v>26</v>
      </c>
      <c r="S31">
        <v>7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R31">
        <v>5.5</v>
      </c>
      <c r="AU31">
        <v>5.5</v>
      </c>
      <c r="AW31">
        <v>4.5</v>
      </c>
      <c r="BB31">
        <v>5.5</v>
      </c>
      <c r="BL31">
        <f>COUNT(B31:BK31)</f>
        <v>11</v>
      </c>
      <c r="BM31" s="18">
        <f>AVERAGE(B31:BK31)</f>
        <v>6.2727272727272725</v>
      </c>
      <c r="BN31">
        <f>IF(BL31&gt;1,_xlfn.STDEV.S(B31:BK31),"")</f>
        <v>0.98396230526469797</v>
      </c>
      <c r="BO31">
        <v>0</v>
      </c>
      <c r="BQ31" t="e">
        <f>AVERAGE(AI31:AK31)</f>
        <v>#DIV/0!</v>
      </c>
    </row>
    <row r="32" spans="1:69" x14ac:dyDescent="0.3">
      <c r="A32" t="s">
        <v>17</v>
      </c>
      <c r="B32" t="s">
        <v>26</v>
      </c>
      <c r="C32">
        <v>5.5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>
        <v>4.5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>
        <v>5.5</v>
      </c>
      <c r="Z32">
        <v>5.5</v>
      </c>
      <c r="AA32" t="s">
        <v>26</v>
      </c>
      <c r="AB32">
        <v>5.5</v>
      </c>
      <c r="AC32">
        <v>5.5</v>
      </c>
      <c r="AD32">
        <v>4</v>
      </c>
      <c r="AH32">
        <v>4</v>
      </c>
      <c r="BE32">
        <v>5</v>
      </c>
      <c r="BF32">
        <v>4.5</v>
      </c>
      <c r="BL32">
        <f>COUNT(B32:BK32)</f>
        <v>10</v>
      </c>
      <c r="BM32" s="18">
        <f>AVERAGE(B32:BK32)</f>
        <v>4.95</v>
      </c>
      <c r="BN32">
        <f>IF(BL32&gt;1,_xlfn.STDEV.S(B32:BK32),"")</f>
        <v>0.64334196885395889</v>
      </c>
      <c r="BO32">
        <v>0</v>
      </c>
      <c r="BQ32" t="e">
        <f>AVERAGE(AI32:AK32)</f>
        <v>#DIV/0!</v>
      </c>
    </row>
    <row r="33" spans="1:69" x14ac:dyDescent="0.3">
      <c r="A33" t="s">
        <v>45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>
        <v>7.5</v>
      </c>
      <c r="H33">
        <v>7.5</v>
      </c>
      <c r="I33" t="s">
        <v>26</v>
      </c>
      <c r="J33">
        <v>8.5</v>
      </c>
      <c r="K33">
        <v>8.5</v>
      </c>
      <c r="L33">
        <v>7.5</v>
      </c>
      <c r="M33">
        <v>7.5</v>
      </c>
      <c r="N33">
        <v>7.5</v>
      </c>
      <c r="O33">
        <v>9</v>
      </c>
      <c r="P33">
        <v>8.5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BL33">
        <f>COUNT(B33:BK33)</f>
        <v>9</v>
      </c>
      <c r="BM33" s="18">
        <f>AVERAGE(B33:BK33)</f>
        <v>8</v>
      </c>
      <c r="BN33">
        <f>IF(BL33&gt;1,_xlfn.STDEV.S(B33:BK33),"")</f>
        <v>0.61237243569579447</v>
      </c>
      <c r="BO33">
        <v>0</v>
      </c>
      <c r="BQ33" t="e">
        <f>AVERAGE(AI33:AK33)</f>
        <v>#DIV/0!</v>
      </c>
    </row>
    <row r="34" spans="1:69" x14ac:dyDescent="0.3">
      <c r="A34" t="s">
        <v>340</v>
      </c>
      <c r="AJ34">
        <v>5</v>
      </c>
      <c r="AN34">
        <v>5.5</v>
      </c>
      <c r="AO34">
        <v>4.5</v>
      </c>
      <c r="AP34">
        <v>5</v>
      </c>
      <c r="AQ34">
        <v>5.5</v>
      </c>
      <c r="AR34">
        <v>5</v>
      </c>
      <c r="AS34">
        <v>5</v>
      </c>
      <c r="BL34">
        <f>COUNT(B34:BK34)</f>
        <v>7</v>
      </c>
      <c r="BM34" s="18">
        <f>AVERAGE(B34:BK34)</f>
        <v>5.0714285714285712</v>
      </c>
      <c r="BN34">
        <f>IF(BL34&gt;1,_xlfn.STDEV.S(B34:BK34),"")</f>
        <v>0.34503277967117707</v>
      </c>
      <c r="BO34">
        <v>0</v>
      </c>
      <c r="BQ34">
        <f>AVERAGE(AI34:AK34)</f>
        <v>5</v>
      </c>
    </row>
    <row r="35" spans="1:69" x14ac:dyDescent="0.3">
      <c r="A35" t="s">
        <v>63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>
        <v>4.5</v>
      </c>
      <c r="T35" t="s">
        <v>26</v>
      </c>
      <c r="U35">
        <v>4.5</v>
      </c>
      <c r="V35" t="s">
        <v>26</v>
      </c>
      <c r="W35">
        <v>5.5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K35">
        <v>3.5</v>
      </c>
      <c r="AY35">
        <v>4.5</v>
      </c>
      <c r="BI35">
        <v>4.5</v>
      </c>
      <c r="BJ35">
        <v>5.5</v>
      </c>
      <c r="BL35">
        <f>COUNT(B35:BK35)</f>
        <v>7</v>
      </c>
      <c r="BM35" s="18">
        <f>AVERAGE(B35:BK35)</f>
        <v>4.6428571428571432</v>
      </c>
      <c r="BN35">
        <f>IF(BL35&gt;1,_xlfn.STDEV.S(B35:BK35),"")</f>
        <v>0.6900655593423547</v>
      </c>
      <c r="BO35">
        <v>0</v>
      </c>
      <c r="BQ35">
        <f>AVERAGE(AI35:AK35)</f>
        <v>3.5</v>
      </c>
    </row>
    <row r="36" spans="1:69" x14ac:dyDescent="0.3">
      <c r="A36" t="s">
        <v>343</v>
      </c>
      <c r="B36" t="s">
        <v>26</v>
      </c>
      <c r="C36" t="s">
        <v>26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>
        <v>2.5</v>
      </c>
      <c r="K36" t="s">
        <v>26</v>
      </c>
      <c r="L36" t="s">
        <v>26</v>
      </c>
      <c r="M36">
        <v>4.5</v>
      </c>
      <c r="N36" t="s">
        <v>26</v>
      </c>
      <c r="O36" t="s">
        <v>26</v>
      </c>
      <c r="P36" t="s">
        <v>26</v>
      </c>
      <c r="Q36" t="s">
        <v>26</v>
      </c>
      <c r="R36" t="s">
        <v>26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N36">
        <v>2.5</v>
      </c>
      <c r="BG36">
        <v>5</v>
      </c>
      <c r="BH36">
        <v>4.5</v>
      </c>
      <c r="BI36">
        <v>4.5</v>
      </c>
      <c r="BL36">
        <f>COUNT(B36:BK36)</f>
        <v>6</v>
      </c>
      <c r="BM36" s="18">
        <f>AVERAGE(B36:BK36)</f>
        <v>3.9166666666666665</v>
      </c>
      <c r="BN36">
        <f>IF(BL36&gt;1,_xlfn.STDEV.S(B36:BK36),"")</f>
        <v>1.1143009766964516</v>
      </c>
      <c r="BO36">
        <v>0</v>
      </c>
      <c r="BQ36" t="e">
        <f>AVERAGE(AI36:AK36)</f>
        <v>#DIV/0!</v>
      </c>
    </row>
    <row r="37" spans="1:69" x14ac:dyDescent="0.3">
      <c r="A37" t="s">
        <v>24</v>
      </c>
      <c r="B37" t="s">
        <v>26</v>
      </c>
      <c r="C37" t="s">
        <v>26</v>
      </c>
      <c r="D37" t="s">
        <v>26</v>
      </c>
      <c r="E37">
        <v>7.5</v>
      </c>
      <c r="F37" t="s">
        <v>26</v>
      </c>
      <c r="G37" t="s">
        <v>26</v>
      </c>
      <c r="H37" t="s">
        <v>26</v>
      </c>
      <c r="I37" t="s">
        <v>26</v>
      </c>
      <c r="J37">
        <v>8.5</v>
      </c>
      <c r="K37" t="s">
        <v>26</v>
      </c>
      <c r="L37">
        <v>7.5</v>
      </c>
      <c r="M37" t="s">
        <v>26</v>
      </c>
      <c r="N37">
        <v>7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BL37">
        <f>COUNT(B37:BK37)</f>
        <v>4</v>
      </c>
      <c r="BM37" s="18">
        <f>AVERAGE(B37:BK37)</f>
        <v>7.625</v>
      </c>
      <c r="BN37">
        <f>IF(BL37&gt;1,_xlfn.STDEV.S(B37:BK37),"")</f>
        <v>0.62915286960589578</v>
      </c>
      <c r="BO37">
        <v>0</v>
      </c>
      <c r="BQ37" t="e">
        <f>AVERAGE(AI37:AK37)</f>
        <v>#DIV/0!</v>
      </c>
    </row>
    <row r="38" spans="1:69" x14ac:dyDescent="0.3">
      <c r="A38" t="s">
        <v>61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7</v>
      </c>
      <c r="S38">
        <v>5.5</v>
      </c>
      <c r="T38">
        <v>5.5</v>
      </c>
      <c r="U38" t="s">
        <v>26</v>
      </c>
      <c r="V38" t="s">
        <v>26</v>
      </c>
      <c r="W38">
        <v>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BL38">
        <f>COUNT(B38:BK38)</f>
        <v>4</v>
      </c>
      <c r="BM38" s="18">
        <f>AVERAGE(B38:BK38)</f>
        <v>6</v>
      </c>
      <c r="BN38">
        <f>IF(BL38&gt;1,_xlfn.STDEV.S(B38:BK38),"")</f>
        <v>0.70710678118654757</v>
      </c>
      <c r="BO38">
        <v>0</v>
      </c>
      <c r="BQ38" t="e">
        <f>AVERAGE(AI38:AK38)</f>
        <v>#DIV/0!</v>
      </c>
    </row>
    <row r="39" spans="1:69" x14ac:dyDescent="0.3">
      <c r="A39" t="s">
        <v>54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>
        <v>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>
        <v>7</v>
      </c>
      <c r="W39">
        <v>7.5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O39">
        <v>5.5</v>
      </c>
      <c r="BL39">
        <f>COUNT(B39:BK39)</f>
        <v>4</v>
      </c>
      <c r="BM39" s="18">
        <f>AVERAGE(B39:BK39)</f>
        <v>6.5</v>
      </c>
      <c r="BN39">
        <f>IF(BL39&gt;1,_xlfn.STDEV.S(B39:BK39),"")</f>
        <v>0.9128709291752769</v>
      </c>
      <c r="BO39">
        <v>0</v>
      </c>
      <c r="BQ39" t="e">
        <f>AVERAGE(AI39:AK39)</f>
        <v>#DIV/0!</v>
      </c>
    </row>
    <row r="40" spans="1:69" x14ac:dyDescent="0.3">
      <c r="A40" t="s">
        <v>21</v>
      </c>
      <c r="B40" t="s">
        <v>26</v>
      </c>
      <c r="C40" t="s">
        <v>26</v>
      </c>
      <c r="D40">
        <v>3</v>
      </c>
      <c r="E40" t="s">
        <v>26</v>
      </c>
      <c r="F40" t="s">
        <v>26</v>
      </c>
      <c r="G40">
        <v>1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>
        <v>1.5</v>
      </c>
      <c r="AU40">
        <v>4</v>
      </c>
      <c r="BL40">
        <f>COUNT(B40:BK40)</f>
        <v>4</v>
      </c>
      <c r="BM40" s="18">
        <f>AVERAGE(B40:BK40)</f>
        <v>2.375</v>
      </c>
      <c r="BN40">
        <f>IF(BL40&gt;1,_xlfn.STDEV.S(B40:BK40),"")</f>
        <v>1.3768926368215255</v>
      </c>
      <c r="BO40">
        <v>0</v>
      </c>
      <c r="BQ40" t="e">
        <f>AVERAGE(AI40:AK40)</f>
        <v>#DIV/0!</v>
      </c>
    </row>
    <row r="41" spans="1:69" x14ac:dyDescent="0.3">
      <c r="A41" t="s">
        <v>344</v>
      </c>
      <c r="AJ41">
        <v>4.5</v>
      </c>
      <c r="AQ41">
        <v>3.5</v>
      </c>
      <c r="AR41">
        <v>3.5</v>
      </c>
      <c r="AY41">
        <v>5.5</v>
      </c>
      <c r="BL41">
        <f>COUNT(B41:BK41)</f>
        <v>4</v>
      </c>
      <c r="BM41" s="18">
        <f>AVERAGE(B41:BK41)</f>
        <v>4.25</v>
      </c>
      <c r="BN41">
        <f>IF(BL41&gt;1,_xlfn.STDEV.S(B41:BK41),"")</f>
        <v>0.9574271077563381</v>
      </c>
      <c r="BO41">
        <v>0</v>
      </c>
      <c r="BQ41">
        <f>AVERAGE(AI41:AK41)</f>
        <v>4.5</v>
      </c>
    </row>
    <row r="42" spans="1:69" x14ac:dyDescent="0.3">
      <c r="A42" t="s">
        <v>18</v>
      </c>
      <c r="B42" t="s">
        <v>26</v>
      </c>
      <c r="C42">
        <v>4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>
        <v>6</v>
      </c>
      <c r="R42">
        <v>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BL42">
        <f>COUNT(B42:BK42)</f>
        <v>3</v>
      </c>
      <c r="BM42" s="18">
        <f>AVERAGE(B42:BK42)</f>
        <v>5.333333333333333</v>
      </c>
      <c r="BN42">
        <f>IF(BL42&gt;1,_xlfn.STDEV.S(B42:BK42),"")</f>
        <v>1.1547005383792526</v>
      </c>
      <c r="BO42">
        <v>0</v>
      </c>
      <c r="BQ42" t="e">
        <f>AVERAGE(AI42:AK42)</f>
        <v>#DIV/0!</v>
      </c>
    </row>
    <row r="43" spans="1:69" x14ac:dyDescent="0.3">
      <c r="A43" t="s">
        <v>60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>
        <v>4.5</v>
      </c>
      <c r="S43" t="s">
        <v>26</v>
      </c>
      <c r="T43">
        <v>4</v>
      </c>
      <c r="U43">
        <v>4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BL43">
        <f>COUNT(B43:BK43)</f>
        <v>3</v>
      </c>
      <c r="BM43" s="18">
        <f>AVERAGE(B43:BK43)</f>
        <v>4.166666666666667</v>
      </c>
      <c r="BN43">
        <f>IF(BL43&gt;1,_xlfn.STDEV.S(B43:BK43),"")</f>
        <v>0.28867513459481287</v>
      </c>
      <c r="BO43">
        <v>0</v>
      </c>
      <c r="BQ43" t="e">
        <f>AVERAGE(AI43:AK43)</f>
        <v>#DIV/0!</v>
      </c>
    </row>
    <row r="44" spans="1:69" x14ac:dyDescent="0.3">
      <c r="A44" t="s">
        <v>85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>
        <v>7</v>
      </c>
      <c r="AE44">
        <v>7</v>
      </c>
      <c r="AF44">
        <v>9</v>
      </c>
      <c r="BL44">
        <f>COUNT(B44:BK44)</f>
        <v>3</v>
      </c>
      <c r="BM44" s="18">
        <f>AVERAGE(B44:BK44)</f>
        <v>7.666666666666667</v>
      </c>
      <c r="BN44">
        <f>IF(BL44&gt;1,_xlfn.STDEV.S(B44:BK44),"")</f>
        <v>1.1547005383792495</v>
      </c>
      <c r="BO44">
        <v>0</v>
      </c>
      <c r="BQ44" t="e">
        <f>AVERAGE(AI44:AK44)</f>
        <v>#DIV/0!</v>
      </c>
    </row>
    <row r="45" spans="1:69" x14ac:dyDescent="0.3">
      <c r="A45" t="s">
        <v>49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>
        <v>5.5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>
        <v>5.5</v>
      </c>
      <c r="AA45" t="s">
        <v>26</v>
      </c>
      <c r="AB45" t="s">
        <v>26</v>
      </c>
      <c r="AC45" t="s">
        <v>26</v>
      </c>
      <c r="AD45" t="s">
        <v>26</v>
      </c>
      <c r="AG45">
        <v>2.5</v>
      </c>
      <c r="BL45">
        <f>COUNT(B45:BK45)</f>
        <v>3</v>
      </c>
      <c r="BM45" s="18">
        <f>AVERAGE(B45:BK45)</f>
        <v>4.5</v>
      </c>
      <c r="BN45">
        <f>IF(BL45&gt;1,_xlfn.STDEV.S(B45:BK45),"")</f>
        <v>1.7320508075688772</v>
      </c>
      <c r="BO45">
        <v>0</v>
      </c>
      <c r="BQ45" t="e">
        <f>AVERAGE(AI45:AK45)</f>
        <v>#DIV/0!</v>
      </c>
    </row>
    <row r="46" spans="1:69" x14ac:dyDescent="0.3">
      <c r="A46" t="s">
        <v>81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>
        <v>7</v>
      </c>
      <c r="AA46" t="s">
        <v>26</v>
      </c>
      <c r="AB46" t="s">
        <v>26</v>
      </c>
      <c r="AC46" t="s">
        <v>26</v>
      </c>
      <c r="AD46">
        <v>7.5</v>
      </c>
      <c r="AS46">
        <v>5</v>
      </c>
      <c r="BL46">
        <f>COUNT(B46:BK46)</f>
        <v>3</v>
      </c>
      <c r="BM46" s="18">
        <f>AVERAGE(B46:BK46)</f>
        <v>6.5</v>
      </c>
      <c r="BN46">
        <f>IF(BL46&gt;1,_xlfn.STDEV.S(B46:BK46),"")</f>
        <v>1.3228756555322954</v>
      </c>
      <c r="BO46">
        <v>0</v>
      </c>
      <c r="BQ46" t="e">
        <f>AVERAGE(AI46:AK46)</f>
        <v>#DIV/0!</v>
      </c>
    </row>
    <row r="47" spans="1:69" x14ac:dyDescent="0.3">
      <c r="A47" t="s">
        <v>43</v>
      </c>
      <c r="B47" t="s">
        <v>26</v>
      </c>
      <c r="C47">
        <v>1.5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>
        <v>2.5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BJ47">
        <v>5</v>
      </c>
      <c r="BL47">
        <f>COUNT(B47:BK47)</f>
        <v>3</v>
      </c>
      <c r="BM47" s="18">
        <f>AVERAGE(B47:BK47)</f>
        <v>3</v>
      </c>
      <c r="BN47">
        <f>IF(BL47&gt;1,_xlfn.STDEV.S(B47:BK47),"")</f>
        <v>1.8027756377319946</v>
      </c>
      <c r="BO47">
        <v>0</v>
      </c>
      <c r="BQ47" t="e">
        <f>AVERAGE(AI47:AK47)</f>
        <v>#DIV/0!</v>
      </c>
    </row>
    <row r="48" spans="1:69" x14ac:dyDescent="0.3">
      <c r="A48" t="s">
        <v>53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>
        <v>5.5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 t="s">
        <v>26</v>
      </c>
      <c r="AA48" t="s">
        <v>26</v>
      </c>
      <c r="AB48" t="s">
        <v>26</v>
      </c>
      <c r="AC48" t="s">
        <v>26</v>
      </c>
      <c r="AD48" t="s">
        <v>26</v>
      </c>
      <c r="AG48">
        <v>5</v>
      </c>
      <c r="BL48">
        <f>COUNT(B48:BK48)</f>
        <v>2</v>
      </c>
      <c r="BM48" s="18">
        <f>AVERAGE(B48:BK48)</f>
        <v>5.25</v>
      </c>
      <c r="BN48">
        <f>IF(BL48&gt;1,_xlfn.STDEV.S(B48:BK48),"")</f>
        <v>0.35355339059327379</v>
      </c>
      <c r="BO48">
        <v>0</v>
      </c>
      <c r="BQ48" t="e">
        <f>AVERAGE(AI48:AK48)</f>
        <v>#DIV/0!</v>
      </c>
    </row>
    <row r="49" spans="1:69" x14ac:dyDescent="0.3">
      <c r="A49" t="s">
        <v>339</v>
      </c>
      <c r="AJ49">
        <v>7</v>
      </c>
      <c r="AW49">
        <v>4.5</v>
      </c>
      <c r="BL49">
        <f>COUNT(B49:BK49)</f>
        <v>2</v>
      </c>
      <c r="BM49" s="18">
        <f>AVERAGE(B49:BK49)</f>
        <v>5.75</v>
      </c>
      <c r="BN49">
        <f>IF(BL49&gt;1,_xlfn.STDEV.S(B49:BK49),"")</f>
        <v>1.7677669529663689</v>
      </c>
      <c r="BO49">
        <v>0</v>
      </c>
      <c r="BQ49">
        <f>AVERAGE(AI49:AK49)</f>
        <v>7</v>
      </c>
    </row>
    <row r="50" spans="1:69" x14ac:dyDescent="0.3">
      <c r="A50" t="s">
        <v>342</v>
      </c>
      <c r="AM50">
        <v>6</v>
      </c>
      <c r="BA50">
        <v>4</v>
      </c>
      <c r="BL50">
        <f>COUNT(B50:BK50)</f>
        <v>2</v>
      </c>
      <c r="BM50" s="18">
        <f>AVERAGE(B50:BK50)</f>
        <v>5</v>
      </c>
      <c r="BN50">
        <f>IF(BL50&gt;1,_xlfn.STDEV.S(B50:BK50),"")</f>
        <v>1.4142135623730951</v>
      </c>
      <c r="BO50">
        <v>0</v>
      </c>
      <c r="BQ50" t="e">
        <f>AVERAGE(AI50:AK50)</f>
        <v>#DIV/0!</v>
      </c>
    </row>
    <row r="51" spans="1:69" x14ac:dyDescent="0.3">
      <c r="A51" t="s">
        <v>361</v>
      </c>
      <c r="AW51">
        <v>5</v>
      </c>
      <c r="BF51">
        <v>5</v>
      </c>
      <c r="BL51">
        <f>COUNT(B51:BK51)</f>
        <v>2</v>
      </c>
      <c r="BM51" s="18">
        <f>AVERAGE(B51:BK51)</f>
        <v>5</v>
      </c>
      <c r="BN51">
        <f>IF(BL51&gt;1,_xlfn.STDEV.S(B51:BK51),"")</f>
        <v>0</v>
      </c>
      <c r="BO51">
        <v>0</v>
      </c>
      <c r="BQ51" t="e">
        <f>AVERAGE(AI51:AK51)</f>
        <v>#DIV/0!</v>
      </c>
    </row>
    <row r="52" spans="1:69" x14ac:dyDescent="0.3">
      <c r="A52" t="s">
        <v>369</v>
      </c>
      <c r="BG52">
        <v>5.5</v>
      </c>
      <c r="BH52">
        <v>4.5</v>
      </c>
      <c r="BL52">
        <f>COUNT(B52:BK52)</f>
        <v>2</v>
      </c>
      <c r="BM52" s="18">
        <f>AVERAGE(B52:BK52)</f>
        <v>5</v>
      </c>
      <c r="BN52">
        <f>IF(BL52&gt;1,_xlfn.STDEV.S(B52:BK52),"")</f>
        <v>0.70710678118654757</v>
      </c>
      <c r="BO52">
        <v>0</v>
      </c>
      <c r="BQ52" t="e">
        <f>AVERAGE(AI52:AK52)</f>
        <v>#DIV/0!</v>
      </c>
    </row>
    <row r="53" spans="1:69" x14ac:dyDescent="0.3">
      <c r="A53" t="s">
        <v>86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 t="s">
        <v>26</v>
      </c>
      <c r="AC53" t="s">
        <v>26</v>
      </c>
      <c r="AD53">
        <v>9</v>
      </c>
      <c r="BL53">
        <f>COUNT(B53:BK53)</f>
        <v>1</v>
      </c>
      <c r="BM53" s="18">
        <f>AVERAGE(B53:BK53)</f>
        <v>9</v>
      </c>
      <c r="BN53" t="str">
        <f>IF(BL53&gt;1,_xlfn.STDEV.S(B53:BK53),"")</f>
        <v/>
      </c>
      <c r="BO53">
        <v>0</v>
      </c>
      <c r="BQ53" t="e">
        <f>AVERAGE(AI53:AK53)</f>
        <v>#DIV/0!</v>
      </c>
    </row>
    <row r="54" spans="1:69" x14ac:dyDescent="0.3">
      <c r="A54" t="s">
        <v>77</v>
      </c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Z54">
        <v>7</v>
      </c>
      <c r="AA54" t="s">
        <v>26</v>
      </c>
      <c r="AB54" t="s">
        <v>26</v>
      </c>
      <c r="AC54" t="s">
        <v>26</v>
      </c>
      <c r="AD54" t="s">
        <v>26</v>
      </c>
      <c r="BL54">
        <f>COUNT(B54:BK54)</f>
        <v>1</v>
      </c>
      <c r="BM54" s="18">
        <f>AVERAGE(B54:BK54)</f>
        <v>7</v>
      </c>
      <c r="BN54" t="str">
        <f>IF(BL54&gt;1,_xlfn.STDEV.S(B54:BK54),"")</f>
        <v/>
      </c>
      <c r="BO54">
        <v>0</v>
      </c>
      <c r="BQ54" t="e">
        <f>AVERAGE(AI54:AK54)</f>
        <v>#DIV/0!</v>
      </c>
    </row>
    <row r="55" spans="1:69" x14ac:dyDescent="0.3">
      <c r="A55" t="s">
        <v>353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>
        <v>7</v>
      </c>
      <c r="AA55" t="s">
        <v>26</v>
      </c>
      <c r="AB55" t="s">
        <v>26</v>
      </c>
      <c r="AC55" t="s">
        <v>26</v>
      </c>
      <c r="AD55" t="s">
        <v>26</v>
      </c>
      <c r="BL55">
        <f>COUNT(B55:BK55)</f>
        <v>1</v>
      </c>
      <c r="BM55" s="18">
        <f>AVERAGE(B55:BK55)</f>
        <v>7</v>
      </c>
      <c r="BN55" t="str">
        <f>IF(BL55&gt;1,_xlfn.STDEV.S(B55:BK55),"")</f>
        <v/>
      </c>
      <c r="BO55">
        <v>0</v>
      </c>
      <c r="BQ55" t="e">
        <f>AVERAGE(AI55:AK55)</f>
        <v>#DIV/0!</v>
      </c>
    </row>
    <row r="56" spans="1:69" x14ac:dyDescent="0.3">
      <c r="A56" t="s">
        <v>80</v>
      </c>
      <c r="B56" t="s">
        <v>26</v>
      </c>
      <c r="C56" t="s">
        <v>26</v>
      </c>
      <c r="D56" t="s">
        <v>26</v>
      </c>
      <c r="E56" t="s">
        <v>26</v>
      </c>
      <c r="F56" t="s">
        <v>26</v>
      </c>
      <c r="G56" t="s">
        <v>26</v>
      </c>
      <c r="H56" t="s">
        <v>26</v>
      </c>
      <c r="I56" t="s">
        <v>26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>
        <v>7</v>
      </c>
      <c r="Z56" t="s">
        <v>26</v>
      </c>
      <c r="AA56" t="s">
        <v>26</v>
      </c>
      <c r="AB56" t="s">
        <v>26</v>
      </c>
      <c r="AC56" t="s">
        <v>26</v>
      </c>
      <c r="AD56" t="s">
        <v>26</v>
      </c>
      <c r="BL56">
        <f>COUNT(B56:BK56)</f>
        <v>1</v>
      </c>
      <c r="BM56" s="18">
        <f>AVERAGE(B56:BK56)</f>
        <v>7</v>
      </c>
      <c r="BN56" t="str">
        <f>IF(BL56&gt;1,_xlfn.STDEV.S(B56:BK56),"")</f>
        <v/>
      </c>
      <c r="BO56">
        <v>0</v>
      </c>
      <c r="BQ56" t="e">
        <f>AVERAGE(AI56:AK56)</f>
        <v>#DIV/0!</v>
      </c>
    </row>
    <row r="57" spans="1:69" x14ac:dyDescent="0.3">
      <c r="A57" t="s">
        <v>52</v>
      </c>
      <c r="B57" t="s">
        <v>26</v>
      </c>
      <c r="C57" t="s">
        <v>26</v>
      </c>
      <c r="D57" t="s">
        <v>26</v>
      </c>
      <c r="E57" t="s">
        <v>26</v>
      </c>
      <c r="F57" t="s">
        <v>26</v>
      </c>
      <c r="G57" t="s">
        <v>26</v>
      </c>
      <c r="H57" t="s">
        <v>26</v>
      </c>
      <c r="I57" t="s">
        <v>26</v>
      </c>
      <c r="J57">
        <v>6</v>
      </c>
      <c r="K57" t="s">
        <v>26</v>
      </c>
      <c r="L57" t="s">
        <v>26</v>
      </c>
      <c r="M57" t="s">
        <v>26</v>
      </c>
      <c r="N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  <c r="Z57" t="s">
        <v>26</v>
      </c>
      <c r="AA57" t="s">
        <v>26</v>
      </c>
      <c r="AB57" t="s">
        <v>26</v>
      </c>
      <c r="AC57" t="s">
        <v>26</v>
      </c>
      <c r="AD57" t="s">
        <v>26</v>
      </c>
      <c r="BL57">
        <f>COUNT(B57:BK57)</f>
        <v>1</v>
      </c>
      <c r="BM57" s="18">
        <f>AVERAGE(B57:BK57)</f>
        <v>6</v>
      </c>
      <c r="BN57" t="str">
        <f>IF(BL57&gt;1,_xlfn.STDEV.S(B57:BK57),"")</f>
        <v/>
      </c>
      <c r="BO57">
        <v>0</v>
      </c>
      <c r="BQ57" t="e">
        <f>AVERAGE(AI57:AK57)</f>
        <v>#DIV/0!</v>
      </c>
    </row>
    <row r="58" spans="1:69" x14ac:dyDescent="0.3">
      <c r="A58" t="s">
        <v>47</v>
      </c>
      <c r="B58" t="s">
        <v>26</v>
      </c>
      <c r="C58" t="s">
        <v>26</v>
      </c>
      <c r="D58" t="s">
        <v>26</v>
      </c>
      <c r="E58" t="s">
        <v>26</v>
      </c>
      <c r="F58" t="s">
        <v>26</v>
      </c>
      <c r="G58" t="s">
        <v>26</v>
      </c>
      <c r="H58" t="s">
        <v>26</v>
      </c>
      <c r="I58">
        <v>4.5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 t="s">
        <v>26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BL58">
        <f>COUNT(B58:BK58)</f>
        <v>1</v>
      </c>
      <c r="BM58" s="18">
        <f>AVERAGE(B58:BK58)</f>
        <v>4.5</v>
      </c>
      <c r="BN58" t="str">
        <f>IF(BL58&gt;1,_xlfn.STDEV.S(B58:BK58),"")</f>
        <v/>
      </c>
      <c r="BO58">
        <v>0</v>
      </c>
      <c r="BQ58" t="e">
        <f>AVERAGE(AI58:AK58)</f>
        <v>#DIV/0!</v>
      </c>
    </row>
    <row r="59" spans="1:69" x14ac:dyDescent="0.3">
      <c r="A59" t="s">
        <v>78</v>
      </c>
      <c r="B59" t="s">
        <v>26</v>
      </c>
      <c r="C59" t="s">
        <v>26</v>
      </c>
      <c r="D59" t="s">
        <v>26</v>
      </c>
      <c r="E59" t="s">
        <v>26</v>
      </c>
      <c r="F59" t="s">
        <v>26</v>
      </c>
      <c r="G59" t="s">
        <v>26</v>
      </c>
      <c r="H59" t="s">
        <v>26</v>
      </c>
      <c r="I59" t="s">
        <v>26</v>
      </c>
      <c r="J59" t="s">
        <v>26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26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  <c r="Z59">
        <v>4.5</v>
      </c>
      <c r="AA59" t="s">
        <v>26</v>
      </c>
      <c r="AB59" t="s">
        <v>26</v>
      </c>
      <c r="AC59" t="s">
        <v>26</v>
      </c>
      <c r="AD59" t="s">
        <v>26</v>
      </c>
      <c r="BL59">
        <f>COUNT(B59:BK59)</f>
        <v>1</v>
      </c>
      <c r="BM59" s="18">
        <f>AVERAGE(B59:BK59)</f>
        <v>4.5</v>
      </c>
      <c r="BN59" t="str">
        <f>IF(BL59&gt;1,_xlfn.STDEV.S(B59:BK59),"")</f>
        <v/>
      </c>
      <c r="BO59">
        <v>0</v>
      </c>
      <c r="BQ59" t="e">
        <f>AVERAGE(AI59:AK59)</f>
        <v>#DIV/0!</v>
      </c>
    </row>
    <row r="60" spans="1:69" x14ac:dyDescent="0.3">
      <c r="A60" t="s">
        <v>83</v>
      </c>
      <c r="B60" t="s">
        <v>26</v>
      </c>
      <c r="C60" t="s">
        <v>26</v>
      </c>
      <c r="D60" t="s">
        <v>26</v>
      </c>
      <c r="E60" t="s">
        <v>26</v>
      </c>
      <c r="F60" t="s">
        <v>26</v>
      </c>
      <c r="G60" t="s">
        <v>26</v>
      </c>
      <c r="H60" t="s">
        <v>26</v>
      </c>
      <c r="I60" t="s">
        <v>26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 t="s">
        <v>26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  <c r="Z60" t="s">
        <v>26</v>
      </c>
      <c r="AA60" t="s">
        <v>26</v>
      </c>
      <c r="AB60">
        <v>4</v>
      </c>
      <c r="AC60" t="s">
        <v>26</v>
      </c>
      <c r="AD60" t="s">
        <v>26</v>
      </c>
      <c r="BL60">
        <f>COUNT(B60:BK60)</f>
        <v>1</v>
      </c>
      <c r="BM60" s="18">
        <f>AVERAGE(B60:BK60)</f>
        <v>4</v>
      </c>
      <c r="BN60" t="str">
        <f>IF(BL60&gt;1,_xlfn.STDEV.S(B60:BK60),"")</f>
        <v/>
      </c>
      <c r="BO60">
        <v>0</v>
      </c>
      <c r="BQ60" t="e">
        <f>AVERAGE(AI60:AK60)</f>
        <v>#DIV/0!</v>
      </c>
    </row>
    <row r="61" spans="1:69" x14ac:dyDescent="0.3">
      <c r="A61" t="s">
        <v>345</v>
      </c>
      <c r="AN61">
        <v>3</v>
      </c>
      <c r="BL61">
        <f>COUNT(B61:BK61)</f>
        <v>1</v>
      </c>
      <c r="BM61" s="18">
        <f>AVERAGE(B61:BK61)</f>
        <v>3</v>
      </c>
      <c r="BN61" t="str">
        <f>IF(BL61&gt;1,_xlfn.STDEV.S(B61:BK61),"")</f>
        <v/>
      </c>
      <c r="BO61">
        <v>0</v>
      </c>
      <c r="BQ61" t="e">
        <f>AVERAGE(AI61:AK61)</f>
        <v>#DIV/0!</v>
      </c>
    </row>
    <row r="62" spans="1:69" x14ac:dyDescent="0.3">
      <c r="A62" t="s">
        <v>347</v>
      </c>
      <c r="AP62">
        <v>5.5</v>
      </c>
      <c r="BL62">
        <f>COUNT(B62:BK62)</f>
        <v>1</v>
      </c>
      <c r="BM62" s="18">
        <f>AVERAGE(B62:BK62)</f>
        <v>5.5</v>
      </c>
      <c r="BN62" t="str">
        <f>IF(BL62&gt;1,_xlfn.STDEV.S(B62:BK62),"")</f>
        <v/>
      </c>
      <c r="BO62">
        <v>0</v>
      </c>
      <c r="BQ62" t="e">
        <f>AVERAGE(AI62:AK62)</f>
        <v>#DIV/0!</v>
      </c>
    </row>
    <row r="63" spans="1:69" x14ac:dyDescent="0.3">
      <c r="A63" t="s">
        <v>350</v>
      </c>
      <c r="AR63">
        <v>4</v>
      </c>
      <c r="BL63">
        <f>COUNT(B63:BK63)</f>
        <v>1</v>
      </c>
      <c r="BM63" s="18">
        <f>AVERAGE(B63:BK63)</f>
        <v>4</v>
      </c>
      <c r="BN63" t="str">
        <f>IF(BL63&gt;1,_xlfn.STDEV.S(B63:BK63),"")</f>
        <v/>
      </c>
      <c r="BO63">
        <v>0</v>
      </c>
      <c r="BQ63" t="e">
        <f>AVERAGE(AI63:AK63)</f>
        <v>#DIV/0!</v>
      </c>
    </row>
    <row r="64" spans="1:69" x14ac:dyDescent="0.3">
      <c r="A64" t="s">
        <v>351</v>
      </c>
      <c r="AS64">
        <v>5.5</v>
      </c>
      <c r="BL64">
        <f>COUNT(B64:BK64)</f>
        <v>1</v>
      </c>
      <c r="BM64" s="18">
        <f>AVERAGE(B64:BK64)</f>
        <v>5.5</v>
      </c>
      <c r="BN64" t="str">
        <f>IF(BL64&gt;1,_xlfn.STDEV.S(B64:BK64),"")</f>
        <v/>
      </c>
      <c r="BO64">
        <v>0</v>
      </c>
      <c r="BQ64" t="e">
        <f>AVERAGE(AI64:AK64)</f>
        <v>#DIV/0!</v>
      </c>
    </row>
    <row r="65" spans="1:69" x14ac:dyDescent="0.3">
      <c r="A65" t="s">
        <v>352</v>
      </c>
      <c r="AS65">
        <v>4.5</v>
      </c>
      <c r="BL65">
        <f>COUNT(B65:BK65)</f>
        <v>1</v>
      </c>
      <c r="BM65" s="18">
        <f>AVERAGE(B65:BK65)</f>
        <v>4.5</v>
      </c>
      <c r="BN65" t="str">
        <f>IF(BL65&gt;1,_xlfn.STDEV.S(B65:BK65),"")</f>
        <v/>
      </c>
      <c r="BO65">
        <v>0</v>
      </c>
      <c r="BQ65" t="e">
        <f>AVERAGE(AI65:AK65)</f>
        <v>#DIV/0!</v>
      </c>
    </row>
    <row r="66" spans="1:69" x14ac:dyDescent="0.3">
      <c r="A66" t="s">
        <v>354</v>
      </c>
      <c r="AU66">
        <v>5</v>
      </c>
      <c r="BL66">
        <f>COUNT(B66:BK66)</f>
        <v>1</v>
      </c>
      <c r="BM66" s="18">
        <f>AVERAGE(B66:BK66)</f>
        <v>5</v>
      </c>
      <c r="BN66" t="str">
        <f>IF(BL66&gt;1,_xlfn.STDEV.S(B66:BK66),"")</f>
        <v/>
      </c>
      <c r="BO66">
        <v>0</v>
      </c>
      <c r="BQ66" t="e">
        <f>AVERAGE(AI66:AK66)</f>
        <v>#DIV/0!</v>
      </c>
    </row>
    <row r="67" spans="1:69" x14ac:dyDescent="0.3">
      <c r="A67" t="s">
        <v>362</v>
      </c>
      <c r="AW67">
        <v>4.5</v>
      </c>
      <c r="BL67">
        <f>COUNT(B67:BK67)</f>
        <v>1</v>
      </c>
      <c r="BM67" s="18">
        <f>AVERAGE(B67:BK67)</f>
        <v>4.5</v>
      </c>
      <c r="BN67" t="str">
        <f>IF(BL67&gt;1,_xlfn.STDEV.S(B67:BK67),"")</f>
        <v/>
      </c>
      <c r="BO67">
        <v>0</v>
      </c>
      <c r="BQ67" t="e">
        <f>AVERAGE(AI67:AK67)</f>
        <v>#DIV/0!</v>
      </c>
    </row>
    <row r="68" spans="1:69" x14ac:dyDescent="0.3">
      <c r="A68" t="s">
        <v>364</v>
      </c>
      <c r="BA68">
        <v>5.5</v>
      </c>
      <c r="BJ68">
        <v>5.5</v>
      </c>
      <c r="BL68">
        <f>COUNT(B68:BK68)</f>
        <v>2</v>
      </c>
      <c r="BM68" s="18">
        <f>AVERAGE(B68:BK68)</f>
        <v>5.5</v>
      </c>
      <c r="BN68">
        <f>IF(BL68&gt;1,_xlfn.STDEV.S(B68:BK68),"")</f>
        <v>0</v>
      </c>
      <c r="BO68">
        <v>0</v>
      </c>
      <c r="BQ68" t="e">
        <f>AVERAGE(AI68:AK68)</f>
        <v>#DIV/0!</v>
      </c>
    </row>
    <row r="69" spans="1:69" x14ac:dyDescent="0.3">
      <c r="A69" t="s">
        <v>365</v>
      </c>
      <c r="AZ69">
        <v>2.5</v>
      </c>
      <c r="BL69">
        <f>COUNT(B69:BK69)</f>
        <v>1</v>
      </c>
      <c r="BM69" s="18">
        <f>AVERAGE(B69:BK69)</f>
        <v>2.5</v>
      </c>
      <c r="BN69" t="str">
        <f>IF(BL69&gt;1,_xlfn.STDEV.S(B69:BK69),"")</f>
        <v/>
      </c>
      <c r="BO69">
        <v>0</v>
      </c>
      <c r="BQ69" t="e">
        <f>AVERAGE(AI69:AK69)</f>
        <v>#DIV/0!</v>
      </c>
    </row>
    <row r="70" spans="1:69" x14ac:dyDescent="0.3">
      <c r="A70" t="s">
        <v>366</v>
      </c>
      <c r="BB70">
        <v>3</v>
      </c>
      <c r="BL70">
        <f>COUNT(B70:BK70)</f>
        <v>1</v>
      </c>
      <c r="BM70" s="18">
        <f>AVERAGE(B70:BK70)</f>
        <v>3</v>
      </c>
      <c r="BN70" t="str">
        <f>IF(BL70&gt;1,_xlfn.STDEV.S(B70:BK70),"")</f>
        <v/>
      </c>
      <c r="BO70">
        <v>0</v>
      </c>
      <c r="BQ70" t="e">
        <f>AVERAGE(AI70:AK70)</f>
        <v>#DIV/0!</v>
      </c>
    </row>
    <row r="71" spans="1:69" x14ac:dyDescent="0.3">
      <c r="A71" t="s">
        <v>368</v>
      </c>
      <c r="BF71">
        <v>7.5</v>
      </c>
      <c r="BL71">
        <f>COUNT(B71:BK71)</f>
        <v>1</v>
      </c>
      <c r="BM71" s="18">
        <f>AVERAGE(B71:BK71)</f>
        <v>7.5</v>
      </c>
      <c r="BN71" t="str">
        <f>IF(BL71&gt;1,_xlfn.STDEV.S(B71:BK71),"")</f>
        <v/>
      </c>
      <c r="BO71">
        <v>0</v>
      </c>
      <c r="BQ71" t="e">
        <f t="shared" ref="BQ71" si="0">AVERAGE(AI71:AK71)</f>
        <v>#DIV/0!</v>
      </c>
    </row>
  </sheetData>
  <autoFilter ref="A1:BO71" xr:uid="{7217F6E2-94B9-43BA-8347-6F8651201F03}">
    <sortState ref="A2:BO71">
      <sortCondition descending="1" ref="BL1:BL71"/>
    </sortState>
  </autoFilter>
  <conditionalFormatting sqref="BL2:BL68 BL70:BL7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68 BN70:BN71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L2:BL68 BL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68 BM70:BM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68 BM7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BQ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6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L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9:BJ67 AA2:BJ38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8:BJ67 AA2:BJ4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3:BJ67 AA2:BJ4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31" sqref="F31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S76"/>
  <sheetViews>
    <sheetView workbookViewId="0">
      <pane xSplit="1" topLeftCell="B1" activePane="topRight" state="frozen"/>
      <selection activeCell="A31" sqref="A31"/>
      <selection pane="topRight" activeCell="O17" sqref="O17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1" width="11.88671875" bestFit="1" customWidth="1"/>
    <col min="12" max="12" width="11.88671875" style="22" customWidth="1"/>
    <col min="13" max="14" width="11.88671875" bestFit="1" customWidth="1"/>
    <col min="15" max="15" width="11.88671875" style="22" customWidth="1"/>
    <col min="19" max="19" width="9.5546875" bestFit="1" customWidth="1"/>
  </cols>
  <sheetData>
    <row r="1" spans="1:19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  <c r="N1" s="22" t="s">
        <v>69</v>
      </c>
      <c r="O1" s="22" t="s">
        <v>70</v>
      </c>
      <c r="S1" t="s">
        <v>349</v>
      </c>
    </row>
    <row r="2" spans="1:19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M2" s="19">
        <v>76.39</v>
      </c>
      <c r="N2" s="19">
        <v>88.84</v>
      </c>
      <c r="O2" s="19">
        <v>84.34</v>
      </c>
      <c r="S2" s="1" t="s">
        <v>375</v>
      </c>
    </row>
    <row r="3" spans="1:19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19">
        <v>25</v>
      </c>
      <c r="N3" s="19">
        <v>54</v>
      </c>
      <c r="O3" s="19">
        <v>84.34</v>
      </c>
    </row>
    <row r="4" spans="1:19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  <c r="N4" s="19">
        <v>27</v>
      </c>
      <c r="O4" s="19"/>
    </row>
    <row r="5" spans="1:19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  <c r="M5" s="19">
        <v>76.39</v>
      </c>
      <c r="N5" s="19">
        <v>88.84</v>
      </c>
      <c r="O5" s="19">
        <v>27</v>
      </c>
      <c r="R5" t="s">
        <v>371</v>
      </c>
      <c r="S5">
        <v>16</v>
      </c>
    </row>
    <row r="6" spans="1:19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  <c r="M6" s="19">
        <v>76.39</v>
      </c>
      <c r="N6" s="19">
        <v>88.84</v>
      </c>
      <c r="O6" s="19">
        <v>84.34</v>
      </c>
      <c r="R6" t="s">
        <v>372</v>
      </c>
      <c r="S6">
        <f>27*S5</f>
        <v>432</v>
      </c>
    </row>
    <row r="7" spans="1:19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  <c r="M7" s="19">
        <v>76.39</v>
      </c>
      <c r="N7" s="19">
        <v>88.84</v>
      </c>
      <c r="O7" s="19">
        <v>84.34</v>
      </c>
      <c r="R7" t="s">
        <v>373</v>
      </c>
      <c r="S7">
        <f>1950-S6</f>
        <v>1518</v>
      </c>
    </row>
    <row r="8" spans="1:19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  <c r="R8" t="s">
        <v>374</v>
      </c>
      <c r="S8">
        <f>S7/18</f>
        <v>84.333333333333329</v>
      </c>
    </row>
    <row r="9" spans="1:19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  <c r="M9" s="19">
        <v>76.39</v>
      </c>
    </row>
    <row r="10" spans="1:19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  <c r="M10" s="19">
        <v>76.39</v>
      </c>
      <c r="N10" s="19">
        <v>88.84</v>
      </c>
      <c r="O10" s="19">
        <v>84.34</v>
      </c>
    </row>
    <row r="11" spans="1:19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  <c r="M11" s="19">
        <v>76.39</v>
      </c>
      <c r="N11" s="19">
        <v>88.84</v>
      </c>
      <c r="O11" s="19">
        <v>84.34</v>
      </c>
    </row>
    <row r="12" spans="1:19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  <c r="M12" s="19">
        <v>76.39</v>
      </c>
      <c r="N12" s="19">
        <v>88.84</v>
      </c>
      <c r="O12" s="19">
        <v>84.34</v>
      </c>
    </row>
    <row r="13" spans="1:19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  <c r="M13" s="19">
        <v>76.39</v>
      </c>
      <c r="O13" s="19">
        <v>84.34</v>
      </c>
    </row>
    <row r="14" spans="1:19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  <c r="M14" s="19">
        <v>76.39</v>
      </c>
      <c r="N14" s="19">
        <v>88.84</v>
      </c>
      <c r="O14" s="19">
        <v>84.34</v>
      </c>
    </row>
    <row r="15" spans="1:19" x14ac:dyDescent="0.3">
      <c r="A15" t="s">
        <v>82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  <c r="M15" s="19">
        <v>50</v>
      </c>
      <c r="N15" s="19">
        <v>88.84</v>
      </c>
      <c r="O15" s="19">
        <v>84.34</v>
      </c>
    </row>
    <row r="16" spans="1:19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  <c r="M16" s="19">
        <v>76.39</v>
      </c>
      <c r="N16" s="19">
        <v>54</v>
      </c>
      <c r="O16" s="19">
        <v>84.34</v>
      </c>
    </row>
    <row r="17" spans="1:15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  <c r="M17" s="19">
        <v>76.39</v>
      </c>
      <c r="N17" s="19">
        <v>88.84</v>
      </c>
      <c r="O17" s="19">
        <v>84.34</v>
      </c>
    </row>
    <row r="18" spans="1:15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  <c r="N18" s="19">
        <v>88.84</v>
      </c>
      <c r="O18" s="19">
        <v>84.34</v>
      </c>
    </row>
    <row r="19" spans="1:15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  <c r="M19" s="19">
        <v>76.39</v>
      </c>
      <c r="N19" s="19">
        <v>88.84</v>
      </c>
      <c r="O19" s="19">
        <v>84.34</v>
      </c>
    </row>
    <row r="20" spans="1:15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  <c r="M20" s="19">
        <v>75</v>
      </c>
      <c r="N20" s="19">
        <v>88.84</v>
      </c>
      <c r="O20" s="19">
        <v>84.34</v>
      </c>
    </row>
    <row r="21" spans="1:15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  <c r="O21" s="21">
        <v>54</v>
      </c>
    </row>
    <row r="22" spans="1:15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5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5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  <c r="M24" s="19">
        <v>76.39</v>
      </c>
      <c r="N24" s="19">
        <v>88.84</v>
      </c>
      <c r="O24" s="19">
        <v>84.34</v>
      </c>
    </row>
    <row r="25" spans="1:15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5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  <c r="M26" s="19">
        <v>25</v>
      </c>
      <c r="N26" s="19">
        <v>27</v>
      </c>
      <c r="O26" s="19"/>
    </row>
    <row r="27" spans="1:15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5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19">
        <v>25</v>
      </c>
      <c r="L28" s="19"/>
      <c r="M28" s="22"/>
      <c r="N28" s="19">
        <v>27</v>
      </c>
      <c r="O28" s="19"/>
    </row>
    <row r="29" spans="1:15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5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  <c r="O30" s="19">
        <f>27*3</f>
        <v>81</v>
      </c>
    </row>
    <row r="31" spans="1:15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5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  <c r="M32" s="19">
        <v>50</v>
      </c>
      <c r="N32" s="19">
        <v>27</v>
      </c>
      <c r="O32" s="21">
        <v>27</v>
      </c>
    </row>
    <row r="33" spans="1:15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5" x14ac:dyDescent="0.3">
      <c r="A34" t="s">
        <v>343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  <c r="O34" s="21">
        <v>54</v>
      </c>
    </row>
    <row r="35" spans="1:15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5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5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  <c r="M37" s="19">
        <v>76.39</v>
      </c>
      <c r="N37" s="19">
        <v>88.84</v>
      </c>
      <c r="O37" s="19">
        <v>84.34</v>
      </c>
    </row>
    <row r="38" spans="1:15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5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  <c r="M39" s="19">
        <v>76.39</v>
      </c>
    </row>
    <row r="40" spans="1:15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5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5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  <c r="M42" s="19">
        <v>76.39</v>
      </c>
      <c r="N42" s="19">
        <v>88.84</v>
      </c>
      <c r="O42" s="19"/>
    </row>
    <row r="43" spans="1:15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  <c r="M43" s="19">
        <v>25</v>
      </c>
    </row>
    <row r="44" spans="1:15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  <c r="M44" s="19">
        <v>25</v>
      </c>
      <c r="N44" s="19">
        <v>27</v>
      </c>
      <c r="O44" s="19"/>
    </row>
    <row r="45" spans="1:15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5" x14ac:dyDescent="0.3">
      <c r="A46" s="31" t="s">
        <v>353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5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5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5" x14ac:dyDescent="0.3">
      <c r="A49" t="s">
        <v>80</v>
      </c>
      <c r="G49" s="19">
        <v>25</v>
      </c>
      <c r="H49" s="19"/>
      <c r="I49" s="19"/>
    </row>
    <row r="50" spans="1:15" x14ac:dyDescent="0.3">
      <c r="A50" t="s">
        <v>83</v>
      </c>
      <c r="G50" s="19"/>
      <c r="H50" s="19">
        <v>25</v>
      </c>
      <c r="I50" s="19"/>
    </row>
    <row r="51" spans="1:15" x14ac:dyDescent="0.3">
      <c r="A51" t="s">
        <v>86</v>
      </c>
      <c r="G51" s="19"/>
      <c r="H51" s="19">
        <v>25</v>
      </c>
      <c r="I51" s="19"/>
    </row>
    <row r="52" spans="1:15" x14ac:dyDescent="0.3">
      <c r="A52" t="s">
        <v>85</v>
      </c>
      <c r="G52" s="19"/>
      <c r="H52" s="19">
        <v>25</v>
      </c>
      <c r="I52" s="19">
        <v>50</v>
      </c>
    </row>
    <row r="53" spans="1:15" x14ac:dyDescent="0.3">
      <c r="A53" t="s">
        <v>81</v>
      </c>
      <c r="G53" s="19"/>
      <c r="H53" s="19">
        <v>25</v>
      </c>
      <c r="I53" s="19"/>
    </row>
    <row r="54" spans="1:15" x14ac:dyDescent="0.3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  <c r="M54" s="19">
        <v>76.39</v>
      </c>
      <c r="N54" s="19">
        <v>88.84</v>
      </c>
      <c r="O54" s="19">
        <v>84.34</v>
      </c>
    </row>
    <row r="55" spans="1:15" x14ac:dyDescent="0.3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5" x14ac:dyDescent="0.3">
      <c r="A56" t="s">
        <v>339</v>
      </c>
      <c r="G56" s="19"/>
      <c r="H56" s="19"/>
      <c r="I56" s="19"/>
      <c r="J56" s="19">
        <v>25</v>
      </c>
      <c r="M56" s="19">
        <v>25</v>
      </c>
    </row>
    <row r="57" spans="1:15" x14ac:dyDescent="0.3">
      <c r="A57" t="s">
        <v>344</v>
      </c>
      <c r="G57" s="19"/>
      <c r="H57" s="19"/>
      <c r="I57" s="19"/>
      <c r="J57" s="19">
        <v>25</v>
      </c>
      <c r="L57" s="19">
        <v>50</v>
      </c>
      <c r="M57" s="19">
        <v>25</v>
      </c>
    </row>
    <row r="58" spans="1:15" x14ac:dyDescent="0.3">
      <c r="A58" t="s">
        <v>342</v>
      </c>
      <c r="G58"/>
      <c r="H58"/>
      <c r="I58"/>
      <c r="K58" s="19">
        <v>25</v>
      </c>
      <c r="L58" s="19"/>
      <c r="N58" s="19">
        <v>27</v>
      </c>
      <c r="O58" s="19"/>
    </row>
    <row r="59" spans="1:15" x14ac:dyDescent="0.3">
      <c r="A59" t="s">
        <v>345</v>
      </c>
      <c r="G59"/>
      <c r="H59"/>
      <c r="I59"/>
      <c r="K59" s="19">
        <v>25</v>
      </c>
      <c r="L59" s="19"/>
    </row>
    <row r="60" spans="1:15" x14ac:dyDescent="0.3">
      <c r="A60" t="s">
        <v>346</v>
      </c>
      <c r="G60"/>
      <c r="H60"/>
      <c r="I60"/>
      <c r="K60" s="19">
        <v>50</v>
      </c>
      <c r="L60" s="19">
        <v>79.17</v>
      </c>
      <c r="M60" s="19">
        <v>75</v>
      </c>
      <c r="N60" s="19">
        <v>88.84</v>
      </c>
      <c r="O60" s="19">
        <f>27*3</f>
        <v>81</v>
      </c>
    </row>
    <row r="61" spans="1:15" x14ac:dyDescent="0.3">
      <c r="A61" t="s">
        <v>347</v>
      </c>
      <c r="G61"/>
      <c r="H61"/>
      <c r="I61"/>
      <c r="K61" s="19">
        <v>25</v>
      </c>
      <c r="L61" s="19"/>
    </row>
    <row r="62" spans="1:15" x14ac:dyDescent="0.3">
      <c r="A62" t="s">
        <v>354</v>
      </c>
      <c r="G62"/>
      <c r="H62"/>
      <c r="I62"/>
      <c r="K62" s="19"/>
      <c r="L62" s="19">
        <v>25</v>
      </c>
    </row>
    <row r="63" spans="1:15" x14ac:dyDescent="0.3">
      <c r="A63" t="s">
        <v>356</v>
      </c>
      <c r="L63" s="19">
        <v>25</v>
      </c>
    </row>
    <row r="64" spans="1:15" x14ac:dyDescent="0.3">
      <c r="A64" t="s">
        <v>352</v>
      </c>
      <c r="L64" s="19">
        <v>25</v>
      </c>
    </row>
    <row r="65" spans="1:15" x14ac:dyDescent="0.3">
      <c r="A65" t="s">
        <v>350</v>
      </c>
      <c r="L65" s="19">
        <v>25</v>
      </c>
    </row>
    <row r="66" spans="1:15" x14ac:dyDescent="0.3">
      <c r="A66" t="s">
        <v>363</v>
      </c>
      <c r="L66" s="19"/>
      <c r="M66" s="19">
        <v>25</v>
      </c>
    </row>
    <row r="67" spans="1:15" x14ac:dyDescent="0.3">
      <c r="A67" t="s">
        <v>361</v>
      </c>
      <c r="L67" s="19"/>
      <c r="M67" s="19">
        <v>25</v>
      </c>
      <c r="O67" s="19">
        <v>27</v>
      </c>
    </row>
    <row r="68" spans="1:15" x14ac:dyDescent="0.3">
      <c r="A68" t="s">
        <v>364</v>
      </c>
      <c r="L68" s="19"/>
      <c r="M68" s="19"/>
      <c r="N68" s="19">
        <v>27</v>
      </c>
      <c r="O68" s="19"/>
    </row>
    <row r="69" spans="1:15" x14ac:dyDescent="0.3">
      <c r="A69" t="s">
        <v>365</v>
      </c>
      <c r="L69" s="19"/>
      <c r="M69" s="19"/>
      <c r="N69" s="19">
        <v>27</v>
      </c>
      <c r="O69" s="19"/>
    </row>
    <row r="70" spans="1:15" x14ac:dyDescent="0.3">
      <c r="A70" t="s">
        <v>366</v>
      </c>
      <c r="L70" s="19"/>
      <c r="M70" s="19"/>
      <c r="N70" s="19">
        <v>27</v>
      </c>
      <c r="O70" s="19"/>
    </row>
    <row r="71" spans="1:15" x14ac:dyDescent="0.3">
      <c r="A71" t="s">
        <v>368</v>
      </c>
      <c r="O71" s="19">
        <v>27</v>
      </c>
    </row>
    <row r="72" spans="1:15" x14ac:dyDescent="0.3">
      <c r="A72" t="s">
        <v>369</v>
      </c>
      <c r="O72" s="19">
        <v>54</v>
      </c>
    </row>
    <row r="74" spans="1:15" x14ac:dyDescent="0.3">
      <c r="A74" t="s">
        <v>74</v>
      </c>
      <c r="B74" s="20">
        <f>SUM(B3:B28)</f>
        <v>1716.6666666666665</v>
      </c>
      <c r="C74" s="20">
        <f>SUM(C3:C35)</f>
        <v>1729.2800000000002</v>
      </c>
      <c r="D74" s="20">
        <f>SUM(D3:D38)</f>
        <v>1754.2800000000002</v>
      </c>
      <c r="E74" s="20">
        <f>SUM(E3:E41)</f>
        <v>1697.26</v>
      </c>
      <c r="F74" s="20">
        <f>SUM(F3:F44)</f>
        <v>1772.26</v>
      </c>
      <c r="G74" s="20">
        <f>SUM(G3:G49)</f>
        <v>1722.2599999999998</v>
      </c>
      <c r="H74" s="20">
        <f>SUM(H3:H54)</f>
        <v>1715.41</v>
      </c>
      <c r="I74" s="20">
        <f>SUM(I3:I54)</f>
        <v>1722.2599999999998</v>
      </c>
      <c r="J74" s="20">
        <f>SUM(J3:J57)</f>
        <v>1714.0399999999995</v>
      </c>
      <c r="K74" s="20">
        <f>SUM(K3:K60)</f>
        <v>1716.6733333333332</v>
      </c>
      <c r="L74" s="20">
        <f>SUM(L3:L60)</f>
        <v>1620.8900000000003</v>
      </c>
      <c r="M74" s="20">
        <f>SUM(M3:M70)</f>
        <v>1723.6300000000003</v>
      </c>
      <c r="N74" s="20">
        <f>SUM(N3:N70)</f>
        <v>1861.2799999999997</v>
      </c>
      <c r="O74" s="20">
        <f>SUM(O3:O72)</f>
        <v>1865.7799999999997</v>
      </c>
    </row>
    <row r="75" spans="1:15" x14ac:dyDescent="0.3">
      <c r="A75" t="s">
        <v>75</v>
      </c>
      <c r="B75" s="20">
        <f>25*12+83.34*17</f>
        <v>1716.78</v>
      </c>
      <c r="C75" s="20">
        <f>22*25+70.84*17</f>
        <v>1754.28</v>
      </c>
      <c r="D75" s="20">
        <f>20*25+70.84*17</f>
        <v>1704.28</v>
      </c>
      <c r="E75" s="20">
        <f>15*25+77.78*17</f>
        <v>1697.26</v>
      </c>
      <c r="F75" s="20">
        <f>18*25+77.78*17</f>
        <v>1772.26</v>
      </c>
      <c r="G75" s="23">
        <f>17*77.78+25*16</f>
        <v>1722.26</v>
      </c>
      <c r="H75" s="23">
        <f>11*25+84.73*17</f>
        <v>1715.41</v>
      </c>
      <c r="I75" s="23">
        <f>17*25+77.78*17</f>
        <v>1747.26</v>
      </c>
      <c r="J75" s="23">
        <f>10*25+86.12*17</f>
        <v>1714.04</v>
      </c>
      <c r="K75" s="23">
        <f>13*25+83.33*17</f>
        <v>1741.61</v>
      </c>
      <c r="L75" s="23">
        <f>15*25+79.17*17</f>
        <v>1720.89</v>
      </c>
      <c r="M75" s="23">
        <f>17*25+76.39*17</f>
        <v>1723.63</v>
      </c>
      <c r="N75" s="23">
        <f>13*27+88.84*17</f>
        <v>1861.28</v>
      </c>
      <c r="O75" s="23">
        <f>11*27+84.34*17</f>
        <v>1730.78</v>
      </c>
    </row>
    <row r="76" spans="1:15" x14ac:dyDescent="0.3">
      <c r="B76" s="24">
        <f t="shared" ref="B76:G76" si="1">B75/B74</f>
        <v>1.0000660194174757</v>
      </c>
      <c r="C76" s="24">
        <f t="shared" si="1"/>
        <v>1.0144568837897852</v>
      </c>
      <c r="D76" s="24">
        <f t="shared" si="1"/>
        <v>0.97149827849602099</v>
      </c>
      <c r="E76" s="24">
        <f t="shared" si="1"/>
        <v>1</v>
      </c>
      <c r="F76" s="24">
        <f t="shared" si="1"/>
        <v>1</v>
      </c>
      <c r="G76" s="24">
        <f t="shared" si="1"/>
        <v>1.0000000000000002</v>
      </c>
      <c r="H76" s="24">
        <f t="shared" ref="H76:I76" si="2">H75/H74</f>
        <v>1</v>
      </c>
      <c r="I76" s="24">
        <f t="shared" si="2"/>
        <v>1.0145158106209284</v>
      </c>
      <c r="J76" s="24">
        <f t="shared" ref="J76:K76" si="3">J75/J74</f>
        <v>1.0000000000000002</v>
      </c>
      <c r="K76" s="24">
        <f t="shared" si="3"/>
        <v>1.0145261571799722</v>
      </c>
      <c r="L76" s="24">
        <f t="shared" ref="L76:M76" si="4">L75/L74</f>
        <v>1.0616945011691106</v>
      </c>
      <c r="M76" s="24">
        <f t="shared" si="4"/>
        <v>0.99999999999999989</v>
      </c>
      <c r="N76" s="24">
        <f t="shared" ref="N76:O76" si="5">N75/N74</f>
        <v>1.0000000000000002</v>
      </c>
      <c r="O76" s="24">
        <f t="shared" si="5"/>
        <v>0.92764420242472323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2"/>
  <sheetViews>
    <sheetView topLeftCell="A150" workbookViewId="0">
      <selection activeCell="A180" sqref="A180:O182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367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367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367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367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367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367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367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367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367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367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367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367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367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367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367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367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367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367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367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367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367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367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367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367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367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367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367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367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367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367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367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367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367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367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367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367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367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367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353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367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367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353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367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367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367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367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367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367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367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367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367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367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367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367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367</v>
      </c>
    </row>
    <row r="104" spans="1:16" x14ac:dyDescent="0.3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367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367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367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367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367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347</v>
      </c>
      <c r="N121" s="2" t="s">
        <v>8</v>
      </c>
      <c r="O121" s="2" t="s">
        <v>68</v>
      </c>
      <c r="P121" s="3" t="s">
        <v>84</v>
      </c>
    </row>
    <row r="122" spans="1:16" x14ac:dyDescent="0.3">
      <c r="A122" s="14">
        <v>45742</v>
      </c>
      <c r="B122" s="5">
        <v>4</v>
      </c>
      <c r="C122" s="2" t="s">
        <v>14</v>
      </c>
      <c r="D122" s="2" t="s">
        <v>6</v>
      </c>
      <c r="E122" s="2" t="s">
        <v>347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350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16</v>
      </c>
      <c r="N126" s="10" t="s">
        <v>11</v>
      </c>
      <c r="O126" s="10" t="s">
        <v>9</v>
      </c>
      <c r="P126" s="10" t="s">
        <v>10</v>
      </c>
    </row>
    <row r="127" spans="1:16" x14ac:dyDescent="0.3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350</v>
      </c>
      <c r="P128" s="8" t="s">
        <v>340</v>
      </c>
    </row>
    <row r="129" spans="1:24" x14ac:dyDescent="0.3">
      <c r="A129" s="14">
        <v>45763</v>
      </c>
      <c r="B129" s="3">
        <v>3</v>
      </c>
      <c r="C129" s="8" t="s">
        <v>14</v>
      </c>
      <c r="D129" s="8" t="s">
        <v>351</v>
      </c>
      <c r="E129" s="8" t="s">
        <v>352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353</v>
      </c>
      <c r="O129" s="10" t="s">
        <v>11</v>
      </c>
      <c r="P129" s="10" t="s">
        <v>9</v>
      </c>
    </row>
    <row r="130" spans="1:24" x14ac:dyDescent="0.3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353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24" x14ac:dyDescent="0.3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351</v>
      </c>
      <c r="M131" s="8" t="s">
        <v>352</v>
      </c>
      <c r="N131" s="8" t="s">
        <v>16</v>
      </c>
      <c r="O131" s="8" t="s">
        <v>5</v>
      </c>
      <c r="P131" s="8" t="s">
        <v>340</v>
      </c>
    </row>
    <row r="132" spans="1:24" x14ac:dyDescent="0.3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  <c r="S132" s="2"/>
      <c r="T132" s="2"/>
      <c r="U132" s="2"/>
      <c r="V132" s="2"/>
      <c r="W132" s="2"/>
    </row>
    <row r="133" spans="1:24" x14ac:dyDescent="0.3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24" x14ac:dyDescent="0.3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24" x14ac:dyDescent="0.3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354</v>
      </c>
    </row>
    <row r="136" spans="1:24" x14ac:dyDescent="0.3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354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24" x14ac:dyDescent="0.3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24" x14ac:dyDescent="0.3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367</v>
      </c>
      <c r="P138" s="10" t="s">
        <v>4</v>
      </c>
    </row>
    <row r="139" spans="1:24" x14ac:dyDescent="0.3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367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24" x14ac:dyDescent="0.3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24" x14ac:dyDescent="0.3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367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24" x14ac:dyDescent="0.3">
      <c r="A142" s="14">
        <v>45791</v>
      </c>
      <c r="B142" s="3">
        <v>4</v>
      </c>
      <c r="C142" s="10" t="s">
        <v>56</v>
      </c>
      <c r="D142" s="10" t="s">
        <v>367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361</v>
      </c>
      <c r="M142" s="2" t="s">
        <v>362</v>
      </c>
      <c r="N142" s="2" t="s">
        <v>84</v>
      </c>
      <c r="O142" s="2" t="s">
        <v>10</v>
      </c>
      <c r="P142" s="3" t="s">
        <v>44</v>
      </c>
    </row>
    <row r="143" spans="1:24" x14ac:dyDescent="0.3">
      <c r="A143" s="14">
        <v>45791</v>
      </c>
      <c r="B143" s="5">
        <v>4</v>
      </c>
      <c r="C143" s="2" t="s">
        <v>20</v>
      </c>
      <c r="D143" s="2" t="s">
        <v>361</v>
      </c>
      <c r="E143" s="2" t="s">
        <v>362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24" x14ac:dyDescent="0.3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  <c r="T144" s="2"/>
      <c r="U144" s="2"/>
      <c r="V144" s="2"/>
      <c r="W144" s="2"/>
      <c r="X144" s="2"/>
    </row>
    <row r="145" spans="1:21" x14ac:dyDescent="0.3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367</v>
      </c>
      <c r="N145" s="2" t="s">
        <v>346</v>
      </c>
      <c r="O145" s="2" t="s">
        <v>84</v>
      </c>
      <c r="P145" s="3"/>
    </row>
    <row r="146" spans="1:21" x14ac:dyDescent="0.3">
      <c r="A146" s="14">
        <v>45798</v>
      </c>
      <c r="B146" s="5">
        <v>3</v>
      </c>
      <c r="C146" s="2" t="s">
        <v>10</v>
      </c>
      <c r="D146" s="2" t="s">
        <v>20</v>
      </c>
      <c r="E146" s="2" t="s">
        <v>367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  <row r="147" spans="1:21" x14ac:dyDescent="0.3">
      <c r="A147" s="14">
        <v>45805</v>
      </c>
      <c r="B147" s="3">
        <v>3</v>
      </c>
      <c r="C147" s="8" t="s">
        <v>344</v>
      </c>
      <c r="D147" s="8" t="s">
        <v>16</v>
      </c>
      <c r="E147" s="8" t="s">
        <v>82</v>
      </c>
      <c r="F147" s="8" t="s">
        <v>10</v>
      </c>
      <c r="G147" s="8" t="s">
        <v>4</v>
      </c>
      <c r="H147" s="8" t="s">
        <v>367</v>
      </c>
      <c r="I147" s="9">
        <v>3</v>
      </c>
      <c r="J147" s="10">
        <v>2</v>
      </c>
      <c r="K147" s="10" t="s">
        <v>25</v>
      </c>
      <c r="L147" s="10" t="s">
        <v>14</v>
      </c>
      <c r="M147" s="10" t="s">
        <v>11</v>
      </c>
      <c r="N147" s="10" t="s">
        <v>5</v>
      </c>
      <c r="O147" s="10" t="s">
        <v>20</v>
      </c>
      <c r="P147" s="10" t="s">
        <v>44</v>
      </c>
    </row>
    <row r="148" spans="1:21" x14ac:dyDescent="0.3">
      <c r="A148" s="14">
        <v>45805</v>
      </c>
      <c r="B148" s="3">
        <v>3</v>
      </c>
      <c r="C148" s="10" t="s">
        <v>25</v>
      </c>
      <c r="D148" s="10" t="s">
        <v>14</v>
      </c>
      <c r="E148" s="10" t="s">
        <v>11</v>
      </c>
      <c r="F148" s="10" t="s">
        <v>5</v>
      </c>
      <c r="G148" s="10" t="s">
        <v>20</v>
      </c>
      <c r="H148" s="10" t="s">
        <v>44</v>
      </c>
      <c r="I148" s="11">
        <v>2</v>
      </c>
      <c r="J148" s="2">
        <v>6</v>
      </c>
      <c r="K148" s="2" t="s">
        <v>6</v>
      </c>
      <c r="L148" s="2" t="s">
        <v>346</v>
      </c>
      <c r="M148" s="2" t="s">
        <v>66</v>
      </c>
      <c r="N148" s="2" t="s">
        <v>48</v>
      </c>
      <c r="O148" s="2" t="s">
        <v>9</v>
      </c>
      <c r="P148" s="3" t="s">
        <v>63</v>
      </c>
    </row>
    <row r="149" spans="1:21" x14ac:dyDescent="0.3">
      <c r="A149" s="14">
        <v>45805</v>
      </c>
      <c r="B149" s="5">
        <v>5</v>
      </c>
      <c r="C149" s="2" t="s">
        <v>6</v>
      </c>
      <c r="D149" s="2" t="s">
        <v>346</v>
      </c>
      <c r="E149" s="2" t="s">
        <v>66</v>
      </c>
      <c r="F149" s="2" t="s">
        <v>48</v>
      </c>
      <c r="G149" s="2" t="s">
        <v>9</v>
      </c>
      <c r="H149" s="3" t="s">
        <v>63</v>
      </c>
      <c r="I149" s="5">
        <v>3</v>
      </c>
      <c r="J149" s="8">
        <v>5</v>
      </c>
      <c r="K149" s="8" t="s">
        <v>344</v>
      </c>
      <c r="L149" s="8" t="s">
        <v>16</v>
      </c>
      <c r="M149" s="8" t="s">
        <v>82</v>
      </c>
      <c r="N149" s="8" t="s">
        <v>10</v>
      </c>
      <c r="O149" s="8" t="s">
        <v>4</v>
      </c>
      <c r="P149" s="8" t="s">
        <v>367</v>
      </c>
    </row>
    <row r="150" spans="1:21" x14ac:dyDescent="0.3">
      <c r="A150" s="14">
        <v>45812</v>
      </c>
      <c r="B150" s="3">
        <v>5</v>
      </c>
      <c r="C150" s="8" t="s">
        <v>346</v>
      </c>
      <c r="D150" s="8" t="s">
        <v>44</v>
      </c>
      <c r="E150" s="8" t="s">
        <v>20</v>
      </c>
      <c r="F150" s="8" t="s">
        <v>16</v>
      </c>
      <c r="G150" s="8" t="s">
        <v>19</v>
      </c>
      <c r="H150" s="8" t="s">
        <v>84</v>
      </c>
      <c r="I150" s="9">
        <v>4</v>
      </c>
      <c r="J150" s="10">
        <v>5</v>
      </c>
      <c r="K150" s="10" t="s">
        <v>14</v>
      </c>
      <c r="L150" s="10" t="s">
        <v>365</v>
      </c>
      <c r="M150" s="10" t="s">
        <v>5</v>
      </c>
      <c r="N150" s="10" t="s">
        <v>367</v>
      </c>
      <c r="O150" s="10" t="s">
        <v>2</v>
      </c>
      <c r="P150" s="10" t="s">
        <v>66</v>
      </c>
    </row>
    <row r="151" spans="1:21" x14ac:dyDescent="0.3">
      <c r="A151" s="14">
        <v>45812</v>
      </c>
      <c r="B151" s="3">
        <v>3</v>
      </c>
      <c r="C151" s="10" t="s">
        <v>14</v>
      </c>
      <c r="D151" s="10" t="s">
        <v>365</v>
      </c>
      <c r="E151" s="10" t="s">
        <v>5</v>
      </c>
      <c r="F151" s="10" t="s">
        <v>367</v>
      </c>
      <c r="G151" s="10" t="s">
        <v>2</v>
      </c>
      <c r="H151" s="10" t="s">
        <v>66</v>
      </c>
      <c r="I151" s="11">
        <v>3</v>
      </c>
      <c r="J151" s="2">
        <v>5</v>
      </c>
      <c r="K151" s="2" t="s">
        <v>10</v>
      </c>
      <c r="L151" s="2" t="s">
        <v>25</v>
      </c>
      <c r="M151" s="2" t="s">
        <v>9</v>
      </c>
      <c r="N151" s="2" t="s">
        <v>55</v>
      </c>
      <c r="O151" s="2" t="s">
        <v>6</v>
      </c>
      <c r="P151" s="3" t="s">
        <v>4</v>
      </c>
    </row>
    <row r="152" spans="1:21" x14ac:dyDescent="0.3">
      <c r="A152" s="14">
        <v>45812</v>
      </c>
      <c r="B152" s="5">
        <v>4</v>
      </c>
      <c r="C152" s="2" t="s">
        <v>10</v>
      </c>
      <c r="D152" s="2" t="s">
        <v>25</v>
      </c>
      <c r="E152" s="2" t="s">
        <v>9</v>
      </c>
      <c r="F152" s="2" t="s">
        <v>55</v>
      </c>
      <c r="G152" s="2" t="s">
        <v>6</v>
      </c>
      <c r="H152" s="3" t="s">
        <v>4</v>
      </c>
      <c r="I152" s="5">
        <v>1</v>
      </c>
      <c r="J152" s="8">
        <v>4</v>
      </c>
      <c r="K152" s="8" t="s">
        <v>346</v>
      </c>
      <c r="L152" s="8" t="s">
        <v>44</v>
      </c>
      <c r="M152" s="8" t="s">
        <v>20</v>
      </c>
      <c r="N152" s="8" t="s">
        <v>16</v>
      </c>
      <c r="O152" s="8" t="s">
        <v>19</v>
      </c>
      <c r="P152" s="8" t="s">
        <v>84</v>
      </c>
    </row>
    <row r="153" spans="1:21" x14ac:dyDescent="0.3">
      <c r="A153" s="14">
        <v>45819</v>
      </c>
      <c r="B153" s="3">
        <v>5</v>
      </c>
      <c r="C153" s="8" t="s">
        <v>1</v>
      </c>
      <c r="D153" s="8" t="s">
        <v>367</v>
      </c>
      <c r="E153" s="8" t="s">
        <v>10</v>
      </c>
      <c r="F153" s="8" t="s">
        <v>364</v>
      </c>
      <c r="G153" s="8" t="s">
        <v>3</v>
      </c>
      <c r="H153" s="8" t="s">
        <v>6</v>
      </c>
      <c r="I153" s="9">
        <v>5</v>
      </c>
      <c r="J153" s="10">
        <v>5</v>
      </c>
      <c r="K153" s="10" t="s">
        <v>66</v>
      </c>
      <c r="L153" s="10" t="s">
        <v>4</v>
      </c>
      <c r="M153" s="10" t="s">
        <v>82</v>
      </c>
      <c r="N153" s="10" t="s">
        <v>68</v>
      </c>
      <c r="O153" s="10" t="s">
        <v>5</v>
      </c>
      <c r="P153" s="10" t="s">
        <v>16</v>
      </c>
    </row>
    <row r="154" spans="1:21" x14ac:dyDescent="0.3">
      <c r="A154" s="14">
        <v>45819</v>
      </c>
      <c r="B154" s="3">
        <v>5</v>
      </c>
      <c r="C154" s="10" t="s">
        <v>66</v>
      </c>
      <c r="D154" s="10" t="s">
        <v>4</v>
      </c>
      <c r="E154" s="10" t="s">
        <v>82</v>
      </c>
      <c r="F154" s="10" t="s">
        <v>68</v>
      </c>
      <c r="G154" s="10" t="s">
        <v>5</v>
      </c>
      <c r="H154" s="10" t="s">
        <v>16</v>
      </c>
      <c r="I154" s="11">
        <v>8</v>
      </c>
      <c r="J154" s="2">
        <v>5</v>
      </c>
      <c r="K154" s="2" t="s">
        <v>19</v>
      </c>
      <c r="L154" s="2" t="s">
        <v>346</v>
      </c>
      <c r="M154" s="2" t="s">
        <v>9</v>
      </c>
      <c r="N154" s="2" t="s">
        <v>84</v>
      </c>
      <c r="O154" s="2" t="s">
        <v>25</v>
      </c>
      <c r="P154" s="3" t="s">
        <v>342</v>
      </c>
    </row>
    <row r="155" spans="1:21" x14ac:dyDescent="0.3">
      <c r="A155" s="14">
        <v>45819</v>
      </c>
      <c r="B155" s="5">
        <v>5</v>
      </c>
      <c r="C155" s="2" t="s">
        <v>19</v>
      </c>
      <c r="D155" s="2" t="s">
        <v>346</v>
      </c>
      <c r="E155" s="2" t="s">
        <v>9</v>
      </c>
      <c r="F155" s="2" t="s">
        <v>84</v>
      </c>
      <c r="G155" s="2" t="s">
        <v>25</v>
      </c>
      <c r="H155" s="3" t="s">
        <v>342</v>
      </c>
      <c r="I155" s="5">
        <v>5</v>
      </c>
      <c r="J155" s="8">
        <v>6</v>
      </c>
      <c r="K155" s="8" t="s">
        <v>1</v>
      </c>
      <c r="L155" s="8" t="s">
        <v>367</v>
      </c>
      <c r="M155" s="8" t="s">
        <v>10</v>
      </c>
      <c r="N155" s="8" t="s">
        <v>364</v>
      </c>
      <c r="O155" s="8" t="s">
        <v>3</v>
      </c>
      <c r="P155" s="8" t="s">
        <v>6</v>
      </c>
    </row>
    <row r="156" spans="1:21" x14ac:dyDescent="0.3">
      <c r="A156" s="14">
        <v>45826</v>
      </c>
      <c r="B156" s="3">
        <v>4</v>
      </c>
      <c r="C156" s="8" t="s">
        <v>1</v>
      </c>
      <c r="D156" s="8" t="s">
        <v>5</v>
      </c>
      <c r="E156" s="8" t="s">
        <v>22</v>
      </c>
      <c r="F156" s="8" t="s">
        <v>84</v>
      </c>
      <c r="G156" s="8" t="s">
        <v>4</v>
      </c>
      <c r="H156" s="8" t="s">
        <v>44</v>
      </c>
      <c r="I156" s="9">
        <v>6</v>
      </c>
      <c r="J156" s="10">
        <v>0</v>
      </c>
      <c r="K156" s="10" t="s">
        <v>9</v>
      </c>
      <c r="L156" s="10" t="s">
        <v>10</v>
      </c>
      <c r="M156" s="10" t="s">
        <v>6</v>
      </c>
      <c r="N156" s="10" t="s">
        <v>366</v>
      </c>
      <c r="O156" s="10" t="s">
        <v>20</v>
      </c>
      <c r="P156" s="10" t="s">
        <v>15</v>
      </c>
      <c r="Q156" s="2"/>
      <c r="R156" s="2"/>
      <c r="S156" s="2"/>
      <c r="T156" s="2"/>
      <c r="U156" s="2"/>
    </row>
    <row r="157" spans="1:21" x14ac:dyDescent="0.3">
      <c r="A157" s="14">
        <v>45826</v>
      </c>
      <c r="B157" s="3">
        <v>3</v>
      </c>
      <c r="C157" s="10" t="s">
        <v>9</v>
      </c>
      <c r="D157" s="10" t="s">
        <v>10</v>
      </c>
      <c r="E157" s="10" t="s">
        <v>6</v>
      </c>
      <c r="F157" s="10" t="s">
        <v>366</v>
      </c>
      <c r="G157" s="10" t="s">
        <v>20</v>
      </c>
      <c r="H157" s="10" t="s">
        <v>15</v>
      </c>
      <c r="I157" s="11">
        <v>1</v>
      </c>
      <c r="J157" s="2">
        <v>4</v>
      </c>
      <c r="K157" s="2" t="s">
        <v>48</v>
      </c>
      <c r="L157" s="2" t="s">
        <v>14</v>
      </c>
      <c r="M157" s="2" t="s">
        <v>12</v>
      </c>
      <c r="N157" s="2" t="s">
        <v>82</v>
      </c>
      <c r="O157" s="2" t="s">
        <v>16</v>
      </c>
      <c r="P157" s="3" t="s">
        <v>66</v>
      </c>
    </row>
    <row r="158" spans="1:21" x14ac:dyDescent="0.3">
      <c r="A158" s="14">
        <v>45826</v>
      </c>
      <c r="B158" s="5">
        <v>4</v>
      </c>
      <c r="C158" s="2" t="s">
        <v>48</v>
      </c>
      <c r="D158" s="2" t="s">
        <v>14</v>
      </c>
      <c r="E158" s="2" t="s">
        <v>12</v>
      </c>
      <c r="F158" s="2" t="s">
        <v>82</v>
      </c>
      <c r="G158" s="2" t="s">
        <v>16</v>
      </c>
      <c r="H158" s="3" t="s">
        <v>66</v>
      </c>
      <c r="I158" s="5">
        <v>4</v>
      </c>
      <c r="J158" s="8">
        <v>5</v>
      </c>
      <c r="K158" s="8" t="s">
        <v>1</v>
      </c>
      <c r="L158" s="8" t="s">
        <v>5</v>
      </c>
      <c r="M158" s="8" t="s">
        <v>22</v>
      </c>
      <c r="N158" s="8" t="s">
        <v>84</v>
      </c>
      <c r="O158" s="8" t="s">
        <v>4</v>
      </c>
      <c r="P158" s="8" t="s">
        <v>44</v>
      </c>
    </row>
    <row r="159" spans="1:21" x14ac:dyDescent="0.3">
      <c r="A159" s="14">
        <v>45833</v>
      </c>
      <c r="B159" s="3">
        <v>5</v>
      </c>
      <c r="C159" s="8" t="s">
        <v>6</v>
      </c>
      <c r="D159" s="8" t="s">
        <v>16</v>
      </c>
      <c r="E159" s="8" t="s">
        <v>14</v>
      </c>
      <c r="F159" s="8" t="s">
        <v>20</v>
      </c>
      <c r="G159" s="8" t="s">
        <v>19</v>
      </c>
      <c r="H159" s="8" t="s">
        <v>4</v>
      </c>
      <c r="I159" s="9">
        <v>7</v>
      </c>
      <c r="J159" s="10">
        <v>2</v>
      </c>
      <c r="K159" s="10" t="s">
        <v>1</v>
      </c>
      <c r="L159" s="10" t="s">
        <v>9</v>
      </c>
      <c r="M159" s="10" t="s">
        <v>84</v>
      </c>
      <c r="N159" s="10" t="s">
        <v>82</v>
      </c>
      <c r="O159" s="10" t="s">
        <v>44</v>
      </c>
      <c r="P159" s="10" t="s">
        <v>2</v>
      </c>
    </row>
    <row r="160" spans="1:21" x14ac:dyDescent="0.3">
      <c r="A160" s="14">
        <v>45833</v>
      </c>
      <c r="B160" s="3">
        <v>2</v>
      </c>
      <c r="C160" s="10" t="s">
        <v>1</v>
      </c>
      <c r="D160" s="10" t="s">
        <v>9</v>
      </c>
      <c r="E160" s="10" t="s">
        <v>84</v>
      </c>
      <c r="F160" s="10" t="s">
        <v>82</v>
      </c>
      <c r="G160" s="10" t="s">
        <v>44</v>
      </c>
      <c r="H160" s="10" t="s">
        <v>2</v>
      </c>
      <c r="I160" s="11">
        <v>0</v>
      </c>
      <c r="J160" s="2">
        <v>1</v>
      </c>
      <c r="K160" s="2" t="s">
        <v>55</v>
      </c>
      <c r="L160" s="2" t="s">
        <v>5</v>
      </c>
      <c r="M160" s="2" t="s">
        <v>346</v>
      </c>
      <c r="N160" s="2" t="s">
        <v>15</v>
      </c>
      <c r="O160" s="2" t="s">
        <v>25</v>
      </c>
      <c r="P160" s="3" t="s">
        <v>10</v>
      </c>
    </row>
    <row r="161" spans="1:16" x14ac:dyDescent="0.3">
      <c r="A161" s="14">
        <v>45833</v>
      </c>
      <c r="B161" s="5">
        <v>5</v>
      </c>
      <c r="C161" s="2" t="s">
        <v>55</v>
      </c>
      <c r="D161" s="2" t="s">
        <v>5</v>
      </c>
      <c r="E161" s="2" t="s">
        <v>346</v>
      </c>
      <c r="F161" s="2" t="s">
        <v>15</v>
      </c>
      <c r="G161" s="2" t="s">
        <v>25</v>
      </c>
      <c r="H161" s="3" t="s">
        <v>10</v>
      </c>
      <c r="I161" s="5">
        <v>2</v>
      </c>
      <c r="J161" s="8">
        <v>10</v>
      </c>
      <c r="K161" s="8" t="s">
        <v>6</v>
      </c>
      <c r="L161" s="8" t="s">
        <v>16</v>
      </c>
      <c r="M161" s="8" t="s">
        <v>14</v>
      </c>
      <c r="N161" s="8" t="s">
        <v>20</v>
      </c>
      <c r="O161" s="8" t="s">
        <v>19</v>
      </c>
      <c r="P161" s="8" t="s">
        <v>4</v>
      </c>
    </row>
    <row r="162" spans="1:16" x14ac:dyDescent="0.3">
      <c r="A162" s="14">
        <v>45840</v>
      </c>
      <c r="B162" s="3">
        <v>2</v>
      </c>
      <c r="C162" s="8" t="s">
        <v>6</v>
      </c>
      <c r="D162" s="8" t="s">
        <v>10</v>
      </c>
      <c r="E162" s="8" t="s">
        <v>20</v>
      </c>
      <c r="F162" s="8" t="s">
        <v>82</v>
      </c>
      <c r="G162" s="8" t="s">
        <v>15</v>
      </c>
      <c r="H162" s="8" t="s">
        <v>14</v>
      </c>
      <c r="I162" s="9">
        <v>4</v>
      </c>
      <c r="J162" s="10">
        <v>1</v>
      </c>
      <c r="K162" s="10" t="s">
        <v>14</v>
      </c>
      <c r="L162" s="10" t="s">
        <v>5</v>
      </c>
      <c r="M162" s="10" t="s">
        <v>342</v>
      </c>
      <c r="N162" s="10" t="s">
        <v>63</v>
      </c>
      <c r="O162" s="10" t="s">
        <v>367</v>
      </c>
      <c r="P162" s="10"/>
    </row>
    <row r="163" spans="1:16" x14ac:dyDescent="0.3">
      <c r="A163" s="14">
        <v>45840</v>
      </c>
      <c r="B163" s="3">
        <v>3</v>
      </c>
      <c r="C163" s="10" t="s">
        <v>14</v>
      </c>
      <c r="D163" s="10" t="s">
        <v>5</v>
      </c>
      <c r="E163" s="10" t="s">
        <v>342</v>
      </c>
      <c r="F163" s="10" t="s">
        <v>63</v>
      </c>
      <c r="G163" s="10" t="s">
        <v>367</v>
      </c>
      <c r="H163" s="10"/>
      <c r="I163" s="11">
        <v>1</v>
      </c>
      <c r="J163" s="2">
        <v>2</v>
      </c>
      <c r="K163" s="2" t="s">
        <v>1</v>
      </c>
      <c r="L163" s="2" t="s">
        <v>9</v>
      </c>
      <c r="M163" s="2" t="s">
        <v>16</v>
      </c>
      <c r="N163" s="2" t="s">
        <v>15</v>
      </c>
      <c r="O163" s="2" t="s">
        <v>84</v>
      </c>
      <c r="P163" s="3"/>
    </row>
    <row r="164" spans="1:16" x14ac:dyDescent="0.3">
      <c r="A164" s="14">
        <v>45840</v>
      </c>
      <c r="B164" s="5">
        <v>5</v>
      </c>
      <c r="C164" s="2" t="s">
        <v>1</v>
      </c>
      <c r="D164" s="2" t="s">
        <v>9</v>
      </c>
      <c r="E164" s="2" t="s">
        <v>16</v>
      </c>
      <c r="F164" s="2" t="s">
        <v>15</v>
      </c>
      <c r="G164" s="2" t="s">
        <v>84</v>
      </c>
      <c r="H164" s="3"/>
      <c r="I164" s="5">
        <v>3</v>
      </c>
      <c r="J164" s="8">
        <v>6</v>
      </c>
      <c r="K164" s="8" t="s">
        <v>6</v>
      </c>
      <c r="L164" s="8" t="s">
        <v>10</v>
      </c>
      <c r="M164" s="8" t="s">
        <v>20</v>
      </c>
      <c r="N164" s="8" t="s">
        <v>82</v>
      </c>
      <c r="O164" s="8" t="s">
        <v>15</v>
      </c>
      <c r="P164" s="8" t="s">
        <v>14</v>
      </c>
    </row>
    <row r="165" spans="1:16" x14ac:dyDescent="0.3">
      <c r="A165" s="14">
        <v>45847</v>
      </c>
      <c r="B165" s="3">
        <v>3</v>
      </c>
      <c r="C165" s="8" t="s">
        <v>25</v>
      </c>
      <c r="D165" s="8" t="s">
        <v>55</v>
      </c>
      <c r="E165" s="8" t="s">
        <v>19</v>
      </c>
      <c r="F165" s="8" t="s">
        <v>84</v>
      </c>
      <c r="G165" s="8" t="s">
        <v>20</v>
      </c>
      <c r="H165" s="8" t="s">
        <v>346</v>
      </c>
      <c r="I165" s="9">
        <v>0</v>
      </c>
      <c r="J165" s="10">
        <v>4</v>
      </c>
      <c r="K165" s="10" t="s">
        <v>9</v>
      </c>
      <c r="L165" s="10" t="s">
        <v>44</v>
      </c>
      <c r="M165" s="10" t="s">
        <v>367</v>
      </c>
      <c r="N165" s="10" t="s">
        <v>17</v>
      </c>
      <c r="O165" s="10" t="s">
        <v>16</v>
      </c>
      <c r="P165" s="10" t="s">
        <v>6</v>
      </c>
    </row>
    <row r="166" spans="1:16" x14ac:dyDescent="0.3">
      <c r="A166" s="14">
        <v>45847</v>
      </c>
      <c r="B166" s="3">
        <v>7</v>
      </c>
      <c r="C166" s="10" t="s">
        <v>9</v>
      </c>
      <c r="D166" s="10" t="s">
        <v>44</v>
      </c>
      <c r="E166" s="10" t="s">
        <v>367</v>
      </c>
      <c r="F166" s="10" t="s">
        <v>17</v>
      </c>
      <c r="G166" s="10" t="s">
        <v>16</v>
      </c>
      <c r="H166" s="10" t="s">
        <v>6</v>
      </c>
      <c r="I166" s="11">
        <v>8</v>
      </c>
      <c r="J166" s="2">
        <v>8</v>
      </c>
      <c r="K166" s="2" t="s">
        <v>5</v>
      </c>
      <c r="L166" s="2" t="s">
        <v>10</v>
      </c>
      <c r="M166" s="2" t="s">
        <v>14</v>
      </c>
      <c r="N166" s="2" t="s">
        <v>82</v>
      </c>
      <c r="O166" s="2" t="s">
        <v>15</v>
      </c>
      <c r="P166" s="3" t="s">
        <v>11</v>
      </c>
    </row>
    <row r="167" spans="1:16" x14ac:dyDescent="0.3">
      <c r="A167" s="14">
        <v>45847</v>
      </c>
      <c r="B167" s="5">
        <v>4</v>
      </c>
      <c r="C167" s="2" t="s">
        <v>5</v>
      </c>
      <c r="D167" s="2" t="s">
        <v>10</v>
      </c>
      <c r="E167" s="2" t="s">
        <v>14</v>
      </c>
      <c r="F167" s="2" t="s">
        <v>82</v>
      </c>
      <c r="G167" s="2" t="s">
        <v>15</v>
      </c>
      <c r="H167" s="3" t="s">
        <v>11</v>
      </c>
      <c r="I167" s="5">
        <v>7</v>
      </c>
      <c r="J167" s="8">
        <v>1</v>
      </c>
      <c r="K167" s="8" t="s">
        <v>25</v>
      </c>
      <c r="L167" s="8" t="s">
        <v>55</v>
      </c>
      <c r="M167" s="8" t="s">
        <v>19</v>
      </c>
      <c r="N167" s="8" t="s">
        <v>84</v>
      </c>
      <c r="O167" s="8" t="s">
        <v>20</v>
      </c>
      <c r="P167" s="8" t="s">
        <v>346</v>
      </c>
    </row>
    <row r="168" spans="1:16" x14ac:dyDescent="0.3">
      <c r="A168" s="14">
        <v>45854</v>
      </c>
      <c r="B168" s="3">
        <v>5</v>
      </c>
      <c r="C168" s="8" t="s">
        <v>9</v>
      </c>
      <c r="D168" s="8" t="s">
        <v>368</v>
      </c>
      <c r="E168" s="8" t="s">
        <v>19</v>
      </c>
      <c r="F168" s="8" t="s">
        <v>84</v>
      </c>
      <c r="G168" s="8" t="s">
        <v>17</v>
      </c>
      <c r="H168" s="8" t="s">
        <v>55</v>
      </c>
      <c r="I168" s="9">
        <v>5</v>
      </c>
      <c r="J168" s="10">
        <v>4</v>
      </c>
      <c r="K168" s="10" t="s">
        <v>14</v>
      </c>
      <c r="L168" s="10" t="s">
        <v>5</v>
      </c>
      <c r="M168" s="10" t="s">
        <v>367</v>
      </c>
      <c r="N168" s="10" t="s">
        <v>44</v>
      </c>
      <c r="O168" s="10" t="s">
        <v>361</v>
      </c>
      <c r="P168" s="10" t="s">
        <v>16</v>
      </c>
    </row>
    <row r="169" spans="1:16" x14ac:dyDescent="0.3">
      <c r="A169" s="14">
        <v>45854</v>
      </c>
      <c r="B169" s="3">
        <v>4</v>
      </c>
      <c r="C169" s="10" t="s">
        <v>14</v>
      </c>
      <c r="D169" s="10" t="s">
        <v>5</v>
      </c>
      <c r="E169" s="10" t="s">
        <v>367</v>
      </c>
      <c r="F169" s="10" t="s">
        <v>44</v>
      </c>
      <c r="G169" s="10" t="s">
        <v>361</v>
      </c>
      <c r="H169" s="10" t="s">
        <v>16</v>
      </c>
      <c r="I169" s="11">
        <v>3</v>
      </c>
      <c r="J169" s="2">
        <v>2</v>
      </c>
      <c r="K169" s="2" t="s">
        <v>1</v>
      </c>
      <c r="L169" s="2" t="s">
        <v>346</v>
      </c>
      <c r="M169" s="2" t="s">
        <v>20</v>
      </c>
      <c r="N169" s="2" t="s">
        <v>6</v>
      </c>
      <c r="O169" s="2" t="s">
        <v>46</v>
      </c>
      <c r="P169" s="3" t="s">
        <v>82</v>
      </c>
    </row>
    <row r="170" spans="1:16" x14ac:dyDescent="0.3">
      <c r="A170" s="14">
        <v>45854</v>
      </c>
      <c r="B170" s="5">
        <v>5</v>
      </c>
      <c r="C170" s="2" t="s">
        <v>1</v>
      </c>
      <c r="D170" s="2" t="s">
        <v>346</v>
      </c>
      <c r="E170" s="2" t="s">
        <v>20</v>
      </c>
      <c r="F170" s="2" t="s">
        <v>6</v>
      </c>
      <c r="G170" s="2" t="s">
        <v>46</v>
      </c>
      <c r="H170" s="3" t="s">
        <v>82</v>
      </c>
      <c r="I170" s="5">
        <v>0</v>
      </c>
      <c r="J170" s="8">
        <v>6</v>
      </c>
      <c r="K170" s="8" t="s">
        <v>9</v>
      </c>
      <c r="L170" s="8" t="s">
        <v>368</v>
      </c>
      <c r="M170" s="8" t="s">
        <v>19</v>
      </c>
      <c r="N170" s="8" t="s">
        <v>84</v>
      </c>
      <c r="O170" s="8" t="s">
        <v>17</v>
      </c>
      <c r="P170" s="8" t="s">
        <v>55</v>
      </c>
    </row>
    <row r="171" spans="1:16" x14ac:dyDescent="0.3">
      <c r="A171" s="14">
        <v>45861</v>
      </c>
      <c r="B171" s="3">
        <v>5</v>
      </c>
      <c r="C171" s="8" t="s">
        <v>20</v>
      </c>
      <c r="D171" s="8" t="s">
        <v>14</v>
      </c>
      <c r="E171" s="8" t="s">
        <v>82</v>
      </c>
      <c r="F171" s="8" t="s">
        <v>16</v>
      </c>
      <c r="G171" s="8" t="s">
        <v>346</v>
      </c>
      <c r="H171" s="8" t="s">
        <v>343</v>
      </c>
      <c r="I171" s="9">
        <v>4</v>
      </c>
      <c r="J171" s="10">
        <v>4</v>
      </c>
      <c r="K171" s="10" t="s">
        <v>1</v>
      </c>
      <c r="L171" s="10" t="s">
        <v>84</v>
      </c>
      <c r="M171" s="10" t="s">
        <v>19</v>
      </c>
      <c r="N171" s="10" t="s">
        <v>367</v>
      </c>
      <c r="O171" s="10" t="s">
        <v>46</v>
      </c>
      <c r="P171" s="10" t="s">
        <v>6</v>
      </c>
    </row>
    <row r="172" spans="1:16" x14ac:dyDescent="0.3">
      <c r="A172" s="14">
        <v>45861</v>
      </c>
      <c r="B172" s="3">
        <v>3</v>
      </c>
      <c r="C172" s="10" t="s">
        <v>1</v>
      </c>
      <c r="D172" s="10" t="s">
        <v>84</v>
      </c>
      <c r="E172" s="10" t="s">
        <v>19</v>
      </c>
      <c r="F172" s="10" t="s">
        <v>367</v>
      </c>
      <c r="G172" s="10" t="s">
        <v>46</v>
      </c>
      <c r="H172" s="10" t="s">
        <v>6</v>
      </c>
      <c r="I172" s="11">
        <v>4</v>
      </c>
      <c r="J172" s="2">
        <v>2</v>
      </c>
      <c r="K172" s="2" t="s">
        <v>9</v>
      </c>
      <c r="L172" s="2" t="s">
        <v>5</v>
      </c>
      <c r="M172" s="2" t="s">
        <v>11</v>
      </c>
      <c r="N172" s="2" t="s">
        <v>369</v>
      </c>
      <c r="O172" s="2" t="s">
        <v>44</v>
      </c>
      <c r="P172" s="3" t="s">
        <v>2</v>
      </c>
    </row>
    <row r="173" spans="1:16" x14ac:dyDescent="0.3">
      <c r="A173" s="14">
        <v>45861</v>
      </c>
      <c r="B173" s="5">
        <v>4</v>
      </c>
      <c r="C173" s="2" t="s">
        <v>9</v>
      </c>
      <c r="D173" s="2" t="s">
        <v>5</v>
      </c>
      <c r="E173" s="2" t="s">
        <v>11</v>
      </c>
      <c r="F173" s="2" t="s">
        <v>369</v>
      </c>
      <c r="G173" s="2" t="s">
        <v>44</v>
      </c>
      <c r="H173" s="3" t="s">
        <v>2</v>
      </c>
      <c r="I173" s="5">
        <v>2</v>
      </c>
      <c r="J173" s="8">
        <v>5</v>
      </c>
      <c r="K173" s="8" t="s">
        <v>20</v>
      </c>
      <c r="L173" s="8" t="s">
        <v>14</v>
      </c>
      <c r="M173" s="8" t="s">
        <v>82</v>
      </c>
      <c r="N173" s="8" t="s">
        <v>16</v>
      </c>
      <c r="O173" s="8" t="s">
        <v>346</v>
      </c>
      <c r="P173" s="8" t="s">
        <v>343</v>
      </c>
    </row>
    <row r="174" spans="1:16" x14ac:dyDescent="0.3">
      <c r="A174" s="14">
        <v>45868</v>
      </c>
      <c r="B174" s="3">
        <v>4</v>
      </c>
      <c r="C174" s="8" t="s">
        <v>9</v>
      </c>
      <c r="D174" s="8" t="s">
        <v>14</v>
      </c>
      <c r="E174" s="8" t="s">
        <v>46</v>
      </c>
      <c r="F174" s="8" t="s">
        <v>343</v>
      </c>
      <c r="G174" s="8" t="s">
        <v>55</v>
      </c>
      <c r="H174" s="8" t="s">
        <v>367</v>
      </c>
      <c r="I174" s="9">
        <v>2</v>
      </c>
      <c r="J174" s="10">
        <v>3</v>
      </c>
      <c r="K174" s="10" t="s">
        <v>82</v>
      </c>
      <c r="L174" s="10" t="s">
        <v>44</v>
      </c>
      <c r="M174" s="10" t="s">
        <v>15</v>
      </c>
      <c r="N174" s="10" t="s">
        <v>6</v>
      </c>
      <c r="O174" s="10" t="s">
        <v>369</v>
      </c>
      <c r="P174" s="10" t="s">
        <v>20</v>
      </c>
    </row>
    <row r="175" spans="1:16" x14ac:dyDescent="0.3">
      <c r="A175" s="14">
        <v>45868</v>
      </c>
      <c r="B175" s="3">
        <v>5</v>
      </c>
      <c r="C175" s="10" t="s">
        <v>82</v>
      </c>
      <c r="D175" s="10" t="s">
        <v>44</v>
      </c>
      <c r="E175" s="10" t="s">
        <v>15</v>
      </c>
      <c r="F175" s="10" t="s">
        <v>6</v>
      </c>
      <c r="G175" s="10" t="s">
        <v>369</v>
      </c>
      <c r="H175" s="10" t="s">
        <v>20</v>
      </c>
      <c r="I175" s="11">
        <v>6</v>
      </c>
      <c r="J175" s="2">
        <v>2</v>
      </c>
      <c r="K175" s="2" t="s">
        <v>1</v>
      </c>
      <c r="L175" s="2" t="s">
        <v>19</v>
      </c>
      <c r="M175" s="2" t="s">
        <v>370</v>
      </c>
      <c r="N175" s="2" t="s">
        <v>4</v>
      </c>
      <c r="O175" s="2" t="s">
        <v>11</v>
      </c>
      <c r="P175" s="3" t="s">
        <v>2</v>
      </c>
    </row>
    <row r="176" spans="1:16" x14ac:dyDescent="0.3">
      <c r="A176" s="14">
        <v>45868</v>
      </c>
      <c r="B176" s="5">
        <v>3</v>
      </c>
      <c r="C176" s="2" t="s">
        <v>1</v>
      </c>
      <c r="D176" s="2" t="s">
        <v>19</v>
      </c>
      <c r="E176" s="2" t="s">
        <v>370</v>
      </c>
      <c r="F176" s="2" t="s">
        <v>4</v>
      </c>
      <c r="G176" s="2" t="s">
        <v>11</v>
      </c>
      <c r="H176" s="3" t="s">
        <v>2</v>
      </c>
      <c r="I176" s="5">
        <v>5</v>
      </c>
      <c r="J176" s="8">
        <v>2</v>
      </c>
      <c r="K176" s="8" t="s">
        <v>9</v>
      </c>
      <c r="L176" s="8" t="s">
        <v>14</v>
      </c>
      <c r="M176" s="8" t="s">
        <v>46</v>
      </c>
      <c r="N176" s="8" t="s">
        <v>343</v>
      </c>
      <c r="O176" s="8" t="s">
        <v>55</v>
      </c>
      <c r="P176" s="8" t="s">
        <v>367</v>
      </c>
    </row>
    <row r="177" spans="1:16" x14ac:dyDescent="0.3">
      <c r="A177" s="14">
        <v>45875</v>
      </c>
      <c r="B177" s="3">
        <v>6</v>
      </c>
      <c r="C177" s="8" t="s">
        <v>14</v>
      </c>
      <c r="D177" s="8" t="s">
        <v>16</v>
      </c>
      <c r="E177" s="8" t="s">
        <v>2</v>
      </c>
      <c r="F177" s="8" t="s">
        <v>20</v>
      </c>
      <c r="G177" s="8" t="s">
        <v>63</v>
      </c>
      <c r="H177" s="8"/>
      <c r="I177" s="9">
        <v>6</v>
      </c>
      <c r="J177" s="10">
        <v>9</v>
      </c>
      <c r="K177" s="10" t="s">
        <v>1</v>
      </c>
      <c r="L177" s="10" t="s">
        <v>44</v>
      </c>
      <c r="M177" s="10" t="s">
        <v>4</v>
      </c>
      <c r="N177" s="10" t="s">
        <v>6</v>
      </c>
      <c r="O177" s="10" t="s">
        <v>10</v>
      </c>
      <c r="P177" s="10"/>
    </row>
    <row r="178" spans="1:16" x14ac:dyDescent="0.3">
      <c r="A178" s="14">
        <v>45875</v>
      </c>
      <c r="B178" s="3">
        <v>5</v>
      </c>
      <c r="C178" s="10" t="s">
        <v>1</v>
      </c>
      <c r="D178" s="10" t="s">
        <v>44</v>
      </c>
      <c r="E178" s="10" t="s">
        <v>4</v>
      </c>
      <c r="F178" s="10" t="s">
        <v>6</v>
      </c>
      <c r="G178" s="10" t="s">
        <v>10</v>
      </c>
      <c r="H178" s="10"/>
      <c r="I178" s="11">
        <v>4</v>
      </c>
      <c r="J178" s="2">
        <v>3</v>
      </c>
      <c r="K178" s="2" t="s">
        <v>19</v>
      </c>
      <c r="L178" s="2" t="s">
        <v>46</v>
      </c>
      <c r="M178" s="2" t="s">
        <v>82</v>
      </c>
      <c r="N178" s="2" t="s">
        <v>343</v>
      </c>
      <c r="O178" s="2" t="s">
        <v>84</v>
      </c>
      <c r="P178" s="3"/>
    </row>
    <row r="179" spans="1:16" x14ac:dyDescent="0.3">
      <c r="A179" s="14">
        <v>45875</v>
      </c>
      <c r="B179" s="5">
        <v>3</v>
      </c>
      <c r="C179" s="2" t="s">
        <v>19</v>
      </c>
      <c r="D179" s="2" t="s">
        <v>46</v>
      </c>
      <c r="E179" s="2" t="s">
        <v>82</v>
      </c>
      <c r="F179" s="2" t="s">
        <v>343</v>
      </c>
      <c r="G179" s="2" t="s">
        <v>84</v>
      </c>
      <c r="H179" s="3"/>
      <c r="I179" s="5">
        <v>1</v>
      </c>
      <c r="J179" s="8">
        <v>2</v>
      </c>
      <c r="K179" s="8" t="s">
        <v>14</v>
      </c>
      <c r="L179" s="8" t="s">
        <v>16</v>
      </c>
      <c r="M179" s="8" t="s">
        <v>2</v>
      </c>
      <c r="N179" s="8" t="s">
        <v>20</v>
      </c>
      <c r="O179" s="8" t="s">
        <v>63</v>
      </c>
      <c r="P179" s="8"/>
    </row>
    <row r="180" spans="1:16" x14ac:dyDescent="0.3">
      <c r="A180" s="14">
        <v>45882</v>
      </c>
      <c r="B180" s="3">
        <v>6</v>
      </c>
      <c r="C180" s="57" t="s">
        <v>6</v>
      </c>
      <c r="D180" s="57" t="s">
        <v>43</v>
      </c>
      <c r="E180" s="57" t="s">
        <v>15</v>
      </c>
      <c r="F180" s="57" t="s">
        <v>364</v>
      </c>
      <c r="G180" s="57" t="s">
        <v>10</v>
      </c>
      <c r="H180" s="57"/>
      <c r="I180" s="58">
        <v>6</v>
      </c>
      <c r="J180" s="10">
        <v>6</v>
      </c>
      <c r="K180" s="10" t="s">
        <v>68</v>
      </c>
      <c r="L180" s="10" t="s">
        <v>16</v>
      </c>
      <c r="M180" s="10" t="s">
        <v>2</v>
      </c>
      <c r="N180" s="10" t="s">
        <v>63</v>
      </c>
      <c r="O180" s="10" t="s">
        <v>55</v>
      </c>
      <c r="P180" s="10"/>
    </row>
    <row r="181" spans="1:16" x14ac:dyDescent="0.3">
      <c r="A181" s="14">
        <v>45882</v>
      </c>
      <c r="B181" s="3">
        <v>3</v>
      </c>
      <c r="C181" s="10" t="s">
        <v>68</v>
      </c>
      <c r="D181" s="10" t="s">
        <v>16</v>
      </c>
      <c r="E181" s="10" t="s">
        <v>2</v>
      </c>
      <c r="F181" s="10" t="s">
        <v>63</v>
      </c>
      <c r="G181" s="10" t="s">
        <v>55</v>
      </c>
      <c r="H181" s="10"/>
      <c r="I181" s="11">
        <v>4</v>
      </c>
      <c r="J181" s="2">
        <v>4</v>
      </c>
      <c r="K181" s="2" t="s">
        <v>1</v>
      </c>
      <c r="L181" s="2" t="s">
        <v>4</v>
      </c>
      <c r="M181" s="2" t="s">
        <v>20</v>
      </c>
      <c r="N181" s="2" t="s">
        <v>44</v>
      </c>
      <c r="O181" s="2" t="s">
        <v>46</v>
      </c>
      <c r="P181" s="3"/>
    </row>
    <row r="182" spans="1:16" x14ac:dyDescent="0.3">
      <c r="A182" s="14">
        <v>45882</v>
      </c>
      <c r="B182" s="5">
        <v>4</v>
      </c>
      <c r="C182" s="2" t="s">
        <v>1</v>
      </c>
      <c r="D182" s="2" t="s">
        <v>4</v>
      </c>
      <c r="E182" s="2" t="s">
        <v>20</v>
      </c>
      <c r="F182" s="2" t="s">
        <v>44</v>
      </c>
      <c r="G182" s="2" t="s">
        <v>46</v>
      </c>
      <c r="H182" s="3"/>
      <c r="I182" s="5">
        <v>2</v>
      </c>
      <c r="J182" s="57">
        <v>6</v>
      </c>
      <c r="K182" s="57" t="s">
        <v>6</v>
      </c>
      <c r="L182" s="57" t="s">
        <v>43</v>
      </c>
      <c r="M182" s="57" t="s">
        <v>15</v>
      </c>
      <c r="N182" s="57" t="s">
        <v>364</v>
      </c>
      <c r="O182" s="57" t="s">
        <v>10</v>
      </c>
      <c r="P182" s="5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Q71"/>
  <sheetViews>
    <sheetView zoomScaleNormal="100" workbookViewId="0">
      <pane xSplit="1" topLeftCell="B1" activePane="topRight" state="frozen"/>
      <selection pane="topRight" activeCell="A71" sqref="A71:XFD71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  <col min="21" max="23" width="9.5546875" bestFit="1" customWidth="1"/>
    <col min="26" max="28" width="9.5546875" bestFit="1" customWidth="1"/>
    <col min="30" max="32" width="9.5546875" bestFit="1" customWidth="1"/>
    <col min="34" max="36" width="9.5546875" bestFit="1" customWidth="1"/>
    <col min="39" max="41" width="9.5546875" bestFit="1" customWidth="1"/>
    <col min="43" max="43" width="9.5546875" bestFit="1" customWidth="1"/>
  </cols>
  <sheetData>
    <row r="1" spans="1:43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  <c r="AF1" s="1">
        <v>45805</v>
      </c>
      <c r="AG1" s="1">
        <v>45812</v>
      </c>
      <c r="AH1" s="1">
        <v>45819</v>
      </c>
      <c r="AI1" s="1">
        <v>45826</v>
      </c>
      <c r="AJ1" s="1">
        <v>45833</v>
      </c>
      <c r="AK1" s="1">
        <v>45840</v>
      </c>
      <c r="AL1" s="1">
        <v>45847</v>
      </c>
      <c r="AM1" s="1">
        <v>45854</v>
      </c>
      <c r="AN1" s="1">
        <v>45861</v>
      </c>
      <c r="AO1" s="1">
        <v>45868</v>
      </c>
      <c r="AP1" s="1">
        <v>45875</v>
      </c>
      <c r="AQ1" s="1">
        <v>45882</v>
      </c>
    </row>
    <row r="2" spans="1:43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  <c r="AN2">
        <v>1</v>
      </c>
      <c r="AP2">
        <v>1</v>
      </c>
    </row>
    <row r="3" spans="1:43" hidden="1" x14ac:dyDescent="0.3">
      <c r="A3" t="s">
        <v>24</v>
      </c>
    </row>
    <row r="4" spans="1:43" x14ac:dyDescent="0.3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  <c r="AG4">
        <v>1</v>
      </c>
      <c r="AH4">
        <v>2</v>
      </c>
      <c r="AN4">
        <v>1</v>
      </c>
    </row>
    <row r="5" spans="1:43" hidden="1" x14ac:dyDescent="0.3">
      <c r="A5" t="s">
        <v>365</v>
      </c>
    </row>
    <row r="6" spans="1:43" x14ac:dyDescent="0.3">
      <c r="A6" t="s">
        <v>77</v>
      </c>
      <c r="G6">
        <v>3</v>
      </c>
    </row>
    <row r="7" spans="1:43" x14ac:dyDescent="0.3">
      <c r="A7" t="s">
        <v>364</v>
      </c>
      <c r="AH7">
        <v>3</v>
      </c>
      <c r="AQ7">
        <v>2</v>
      </c>
    </row>
    <row r="8" spans="1:43" x14ac:dyDescent="0.3">
      <c r="A8" t="s">
        <v>7</v>
      </c>
      <c r="K8">
        <v>1</v>
      </c>
    </row>
    <row r="9" spans="1:43" x14ac:dyDescent="0.3">
      <c r="A9" t="s">
        <v>353</v>
      </c>
      <c r="G9">
        <v>1</v>
      </c>
    </row>
    <row r="10" spans="1:43" hidden="1" x14ac:dyDescent="0.3">
      <c r="A10" t="s">
        <v>347</v>
      </c>
    </row>
    <row r="11" spans="1:43" x14ac:dyDescent="0.3">
      <c r="A11" t="s">
        <v>48</v>
      </c>
    </row>
    <row r="12" spans="1:43" x14ac:dyDescent="0.3">
      <c r="A12" t="s">
        <v>362</v>
      </c>
    </row>
    <row r="13" spans="1:43" hidden="1" x14ac:dyDescent="0.3">
      <c r="A13" t="s">
        <v>18</v>
      </c>
    </row>
    <row r="14" spans="1:43" x14ac:dyDescent="0.3">
      <c r="A14" t="s">
        <v>25</v>
      </c>
      <c r="C14">
        <v>1</v>
      </c>
      <c r="E14">
        <v>1</v>
      </c>
      <c r="G14">
        <v>1</v>
      </c>
      <c r="J14">
        <v>3</v>
      </c>
      <c r="K14">
        <v>3</v>
      </c>
      <c r="M14">
        <v>1</v>
      </c>
      <c r="R14">
        <v>1</v>
      </c>
      <c r="V14">
        <v>1</v>
      </c>
      <c r="AE14">
        <v>1</v>
      </c>
      <c r="AF14">
        <v>1</v>
      </c>
      <c r="AH14">
        <v>2</v>
      </c>
    </row>
    <row r="15" spans="1:43" x14ac:dyDescent="0.3">
      <c r="A15" t="s">
        <v>14</v>
      </c>
      <c r="E15">
        <v>1</v>
      </c>
      <c r="F15">
        <v>1</v>
      </c>
      <c r="J15">
        <v>1</v>
      </c>
      <c r="P15">
        <v>1</v>
      </c>
      <c r="S15">
        <v>1</v>
      </c>
      <c r="W15">
        <v>1</v>
      </c>
      <c r="Z15">
        <v>2</v>
      </c>
      <c r="AA15">
        <v>0.5</v>
      </c>
      <c r="AK15">
        <v>1</v>
      </c>
    </row>
    <row r="16" spans="1:43" x14ac:dyDescent="0.3">
      <c r="A16" t="s">
        <v>54</v>
      </c>
      <c r="C16">
        <v>2</v>
      </c>
      <c r="D16">
        <v>3</v>
      </c>
      <c r="V16">
        <v>2</v>
      </c>
    </row>
    <row r="17" spans="1:43" x14ac:dyDescent="0.3">
      <c r="A17" t="s">
        <v>66</v>
      </c>
      <c r="D17">
        <v>2</v>
      </c>
      <c r="I17">
        <v>3</v>
      </c>
      <c r="J17">
        <v>1</v>
      </c>
      <c r="T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H17">
        <v>1</v>
      </c>
      <c r="AI17">
        <v>1</v>
      </c>
    </row>
    <row r="18" spans="1:43" x14ac:dyDescent="0.3">
      <c r="A18" t="s">
        <v>84</v>
      </c>
      <c r="I18">
        <v>2</v>
      </c>
      <c r="J18">
        <v>1</v>
      </c>
      <c r="L18">
        <v>3</v>
      </c>
      <c r="N18">
        <v>2</v>
      </c>
      <c r="O18">
        <v>2</v>
      </c>
      <c r="P18">
        <v>1</v>
      </c>
      <c r="S18">
        <v>2</v>
      </c>
      <c r="V18">
        <v>4</v>
      </c>
      <c r="W18">
        <v>6</v>
      </c>
      <c r="X18">
        <v>3</v>
      </c>
      <c r="AB18">
        <v>1</v>
      </c>
      <c r="AC18">
        <v>2</v>
      </c>
      <c r="AD18">
        <v>3</v>
      </c>
      <c r="AE18">
        <v>1</v>
      </c>
      <c r="AH18">
        <v>4</v>
      </c>
      <c r="AI18">
        <v>5</v>
      </c>
      <c r="AK18">
        <v>1</v>
      </c>
      <c r="AL18">
        <v>1</v>
      </c>
      <c r="AN18">
        <v>2</v>
      </c>
    </row>
    <row r="19" spans="1:43" x14ac:dyDescent="0.3">
      <c r="A19" t="s">
        <v>15</v>
      </c>
      <c r="F19">
        <v>1</v>
      </c>
      <c r="H19">
        <v>2</v>
      </c>
      <c r="I19">
        <v>1</v>
      </c>
      <c r="AK19">
        <v>1</v>
      </c>
      <c r="AL19">
        <v>4</v>
      </c>
      <c r="AO19">
        <v>2</v>
      </c>
    </row>
    <row r="20" spans="1:43" x14ac:dyDescent="0.3">
      <c r="A20" t="s">
        <v>6</v>
      </c>
      <c r="B20">
        <v>3</v>
      </c>
      <c r="E20">
        <v>2</v>
      </c>
      <c r="H20">
        <v>1</v>
      </c>
      <c r="L20">
        <v>2</v>
      </c>
      <c r="M20">
        <v>2</v>
      </c>
      <c r="N20">
        <v>6</v>
      </c>
      <c r="O20">
        <v>1</v>
      </c>
      <c r="Q20">
        <v>3</v>
      </c>
      <c r="R20">
        <v>1</v>
      </c>
      <c r="S20">
        <v>1</v>
      </c>
      <c r="T20">
        <v>3</v>
      </c>
      <c r="U20">
        <v>3</v>
      </c>
      <c r="V20">
        <v>6</v>
      </c>
      <c r="W20">
        <v>2</v>
      </c>
      <c r="X20">
        <v>3</v>
      </c>
      <c r="Y20">
        <v>1</v>
      </c>
      <c r="Z20">
        <v>3.5</v>
      </c>
      <c r="AA20">
        <v>3.5</v>
      </c>
      <c r="AB20">
        <v>3</v>
      </c>
      <c r="AC20">
        <v>1</v>
      </c>
      <c r="AE20">
        <v>10</v>
      </c>
      <c r="AF20">
        <v>3</v>
      </c>
      <c r="AG20">
        <v>3</v>
      </c>
      <c r="AH20">
        <v>2</v>
      </c>
      <c r="AJ20">
        <v>3</v>
      </c>
      <c r="AK20">
        <v>3</v>
      </c>
      <c r="AL20">
        <v>5</v>
      </c>
      <c r="AN20">
        <v>1</v>
      </c>
      <c r="AO20">
        <v>6</v>
      </c>
      <c r="AP20">
        <v>4</v>
      </c>
      <c r="AQ20">
        <v>3</v>
      </c>
    </row>
    <row r="21" spans="1:43" x14ac:dyDescent="0.3">
      <c r="A21" t="s">
        <v>342</v>
      </c>
      <c r="T21">
        <v>4</v>
      </c>
      <c r="AH21">
        <v>1</v>
      </c>
      <c r="AK21">
        <v>1</v>
      </c>
    </row>
    <row r="22" spans="1:43" hidden="1" x14ac:dyDescent="0.3">
      <c r="A22" t="s">
        <v>52</v>
      </c>
    </row>
    <row r="23" spans="1:43" x14ac:dyDescent="0.3">
      <c r="A23" t="s">
        <v>78</v>
      </c>
    </row>
    <row r="24" spans="1:43" x14ac:dyDescent="0.3">
      <c r="A24" t="s">
        <v>12</v>
      </c>
      <c r="N24">
        <v>2</v>
      </c>
      <c r="U24">
        <v>1</v>
      </c>
      <c r="AI24">
        <v>1</v>
      </c>
    </row>
    <row r="25" spans="1:43" x14ac:dyDescent="0.3">
      <c r="A25" t="s">
        <v>4</v>
      </c>
      <c r="E25">
        <v>1</v>
      </c>
      <c r="F25">
        <v>3</v>
      </c>
      <c r="H25">
        <v>1</v>
      </c>
      <c r="J25">
        <v>1</v>
      </c>
      <c r="K25">
        <v>3</v>
      </c>
      <c r="P25">
        <v>3</v>
      </c>
      <c r="U25">
        <v>3</v>
      </c>
      <c r="W25">
        <v>1</v>
      </c>
      <c r="AD25">
        <v>1</v>
      </c>
      <c r="AF25">
        <v>1</v>
      </c>
      <c r="AH25">
        <v>1</v>
      </c>
      <c r="AI25">
        <v>1</v>
      </c>
      <c r="AJ25">
        <v>2</v>
      </c>
      <c r="AO25">
        <v>2</v>
      </c>
      <c r="AP25">
        <v>2</v>
      </c>
      <c r="AQ25">
        <v>4</v>
      </c>
    </row>
    <row r="26" spans="1:43" x14ac:dyDescent="0.3">
      <c r="A26" t="s">
        <v>361</v>
      </c>
      <c r="AD26">
        <v>2</v>
      </c>
      <c r="AM26">
        <v>1</v>
      </c>
    </row>
    <row r="27" spans="1:43" x14ac:dyDescent="0.3">
      <c r="A27" t="s">
        <v>1</v>
      </c>
      <c r="B27">
        <v>1</v>
      </c>
      <c r="C27">
        <v>1</v>
      </c>
      <c r="D27">
        <v>1</v>
      </c>
      <c r="E27">
        <v>1</v>
      </c>
      <c r="F27">
        <v>2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2</v>
      </c>
      <c r="R27">
        <v>1</v>
      </c>
      <c r="T27">
        <v>1</v>
      </c>
      <c r="U27">
        <v>2</v>
      </c>
      <c r="Y27">
        <v>2</v>
      </c>
      <c r="AB27">
        <v>2</v>
      </c>
      <c r="AD27">
        <v>1</v>
      </c>
      <c r="AH27">
        <v>1</v>
      </c>
      <c r="AJ27">
        <v>1</v>
      </c>
      <c r="AN27">
        <v>2</v>
      </c>
      <c r="AO27">
        <v>1</v>
      </c>
      <c r="AP27">
        <v>2</v>
      </c>
      <c r="AQ27">
        <v>1</v>
      </c>
    </row>
    <row r="28" spans="1:43" hidden="1" x14ac:dyDescent="0.3">
      <c r="A28" t="s">
        <v>351</v>
      </c>
      <c r="Z28">
        <v>1</v>
      </c>
    </row>
    <row r="29" spans="1:43" x14ac:dyDescent="0.3">
      <c r="A29" t="s">
        <v>9</v>
      </c>
      <c r="C29">
        <v>1</v>
      </c>
      <c r="D29">
        <v>1</v>
      </c>
      <c r="G29">
        <v>2</v>
      </c>
      <c r="H29">
        <v>2</v>
      </c>
      <c r="I29">
        <v>1</v>
      </c>
      <c r="J29">
        <v>1</v>
      </c>
      <c r="K29">
        <v>2</v>
      </c>
      <c r="L29">
        <v>5</v>
      </c>
      <c r="M29">
        <v>1</v>
      </c>
      <c r="O29">
        <v>4</v>
      </c>
      <c r="P29">
        <v>1</v>
      </c>
      <c r="Q29">
        <v>2</v>
      </c>
      <c r="T29">
        <v>6</v>
      </c>
      <c r="X29">
        <v>2</v>
      </c>
      <c r="Y29">
        <v>2</v>
      </c>
      <c r="Z29">
        <v>1</v>
      </c>
      <c r="AA29">
        <v>1</v>
      </c>
      <c r="AB29">
        <v>1</v>
      </c>
      <c r="AC29">
        <v>3</v>
      </c>
      <c r="AF29">
        <v>4</v>
      </c>
      <c r="AI29">
        <v>1</v>
      </c>
      <c r="AL29">
        <v>1</v>
      </c>
      <c r="AN29">
        <v>1</v>
      </c>
    </row>
    <row r="30" spans="1:43" x14ac:dyDescent="0.3">
      <c r="A30" t="s">
        <v>20</v>
      </c>
      <c r="B30">
        <v>1</v>
      </c>
      <c r="D30">
        <v>1</v>
      </c>
      <c r="F30">
        <v>2</v>
      </c>
      <c r="G30">
        <v>2</v>
      </c>
      <c r="H30">
        <v>4</v>
      </c>
      <c r="J30">
        <v>2</v>
      </c>
      <c r="K30">
        <v>2</v>
      </c>
      <c r="L30">
        <v>1</v>
      </c>
      <c r="M30">
        <v>1</v>
      </c>
      <c r="P30">
        <v>1</v>
      </c>
      <c r="Q30">
        <v>1</v>
      </c>
      <c r="R30">
        <v>3</v>
      </c>
      <c r="S30">
        <v>2</v>
      </c>
      <c r="T30">
        <v>2</v>
      </c>
      <c r="U30">
        <v>2</v>
      </c>
      <c r="W30">
        <v>3</v>
      </c>
      <c r="X30">
        <v>3</v>
      </c>
      <c r="Y30">
        <v>2</v>
      </c>
      <c r="AA30">
        <v>2</v>
      </c>
      <c r="AB30">
        <v>2</v>
      </c>
      <c r="AC30">
        <v>2</v>
      </c>
      <c r="AE30">
        <v>2</v>
      </c>
      <c r="AF30">
        <v>1</v>
      </c>
      <c r="AG30">
        <v>2</v>
      </c>
      <c r="AJ30">
        <v>4</v>
      </c>
      <c r="AK30">
        <v>2</v>
      </c>
      <c r="AM30">
        <v>1</v>
      </c>
      <c r="AN30">
        <v>1</v>
      </c>
      <c r="AO30">
        <v>1</v>
      </c>
      <c r="AP30">
        <v>1</v>
      </c>
    </row>
    <row r="31" spans="1:43" x14ac:dyDescent="0.3">
      <c r="A31" t="s">
        <v>80</v>
      </c>
      <c r="F31">
        <v>1</v>
      </c>
    </row>
    <row r="32" spans="1:43" hidden="1" x14ac:dyDescent="0.3">
      <c r="A32" t="s">
        <v>61</v>
      </c>
      <c r="D32">
        <v>1</v>
      </c>
    </row>
    <row r="33" spans="1:43" x14ac:dyDescent="0.3">
      <c r="A33" t="s">
        <v>19</v>
      </c>
      <c r="B33">
        <v>2</v>
      </c>
      <c r="C33">
        <v>1</v>
      </c>
      <c r="D33">
        <v>1</v>
      </c>
      <c r="F33">
        <v>4</v>
      </c>
      <c r="G33">
        <v>3</v>
      </c>
      <c r="H33">
        <v>1</v>
      </c>
      <c r="I33">
        <v>1</v>
      </c>
      <c r="M33">
        <v>2</v>
      </c>
      <c r="N33">
        <v>3</v>
      </c>
      <c r="T33">
        <v>1</v>
      </c>
      <c r="X33">
        <v>1</v>
      </c>
      <c r="AA33">
        <v>2</v>
      </c>
      <c r="AB33">
        <v>2</v>
      </c>
      <c r="AC33">
        <v>1</v>
      </c>
      <c r="AD33">
        <v>2</v>
      </c>
      <c r="AE33">
        <v>1</v>
      </c>
      <c r="AG33">
        <v>1</v>
      </c>
      <c r="AH33">
        <v>2</v>
      </c>
      <c r="AJ33">
        <v>1</v>
      </c>
      <c r="AM33">
        <v>4</v>
      </c>
      <c r="AN33">
        <v>1</v>
      </c>
      <c r="AP33">
        <v>1</v>
      </c>
    </row>
    <row r="34" spans="1:43" x14ac:dyDescent="0.3">
      <c r="A34" t="s">
        <v>43</v>
      </c>
      <c r="AQ34">
        <v>2</v>
      </c>
    </row>
    <row r="35" spans="1:43" x14ac:dyDescent="0.3">
      <c r="A35" t="s">
        <v>68</v>
      </c>
      <c r="E35">
        <v>1</v>
      </c>
      <c r="I35">
        <v>1</v>
      </c>
      <c r="N35">
        <v>1</v>
      </c>
      <c r="W35">
        <v>2</v>
      </c>
      <c r="AQ35">
        <v>1</v>
      </c>
    </row>
    <row r="36" spans="1:43" hidden="1" x14ac:dyDescent="0.3">
      <c r="A36" t="s">
        <v>53</v>
      </c>
      <c r="N36">
        <v>1</v>
      </c>
    </row>
    <row r="37" spans="1:43" hidden="1" x14ac:dyDescent="0.3">
      <c r="A37" t="s">
        <v>368</v>
      </c>
      <c r="AM37">
        <v>5</v>
      </c>
    </row>
    <row r="38" spans="1:43" x14ac:dyDescent="0.3">
      <c r="A38" t="s">
        <v>345</v>
      </c>
      <c r="U38">
        <v>1</v>
      </c>
    </row>
    <row r="39" spans="1:43" x14ac:dyDescent="0.3">
      <c r="A39" t="s">
        <v>343</v>
      </c>
      <c r="AN39">
        <v>1</v>
      </c>
    </row>
    <row r="40" spans="1:43" x14ac:dyDescent="0.3">
      <c r="A40" t="s">
        <v>344</v>
      </c>
      <c r="X40">
        <v>1</v>
      </c>
      <c r="Y40">
        <v>2</v>
      </c>
      <c r="AF40">
        <v>2</v>
      </c>
    </row>
    <row r="41" spans="1:43" x14ac:dyDescent="0.3">
      <c r="A41" t="s">
        <v>10</v>
      </c>
      <c r="B41">
        <v>2</v>
      </c>
      <c r="C41">
        <v>3</v>
      </c>
      <c r="F41">
        <v>2</v>
      </c>
      <c r="I41">
        <v>2</v>
      </c>
      <c r="J41">
        <v>2</v>
      </c>
      <c r="K41">
        <v>1</v>
      </c>
      <c r="L41">
        <v>1</v>
      </c>
      <c r="M41">
        <v>1</v>
      </c>
      <c r="O41">
        <v>2</v>
      </c>
      <c r="R41">
        <v>3</v>
      </c>
      <c r="S41">
        <v>1</v>
      </c>
      <c r="T41">
        <v>1</v>
      </c>
      <c r="V41">
        <v>1</v>
      </c>
      <c r="W41">
        <v>3</v>
      </c>
      <c r="X41">
        <v>1</v>
      </c>
      <c r="Y41">
        <v>1</v>
      </c>
      <c r="Z41">
        <v>1.5</v>
      </c>
      <c r="AC41">
        <v>1</v>
      </c>
      <c r="AD41">
        <v>2</v>
      </c>
      <c r="AE41">
        <v>1</v>
      </c>
      <c r="AF41">
        <v>2</v>
      </c>
      <c r="AH41">
        <v>2</v>
      </c>
      <c r="AL41">
        <v>3</v>
      </c>
      <c r="AP41">
        <v>2</v>
      </c>
      <c r="AQ41">
        <v>4</v>
      </c>
    </row>
    <row r="42" spans="1:43" x14ac:dyDescent="0.3">
      <c r="A42" t="s">
        <v>46</v>
      </c>
      <c r="B42">
        <v>1</v>
      </c>
      <c r="O42">
        <v>3</v>
      </c>
      <c r="P42">
        <v>1</v>
      </c>
      <c r="Q42">
        <v>2</v>
      </c>
      <c r="AM42">
        <v>1</v>
      </c>
      <c r="AN42">
        <v>1</v>
      </c>
      <c r="AP42">
        <v>1</v>
      </c>
    </row>
    <row r="43" spans="1:43" x14ac:dyDescent="0.3">
      <c r="A43" t="s">
        <v>3</v>
      </c>
      <c r="F43">
        <v>3</v>
      </c>
      <c r="L43">
        <v>1</v>
      </c>
      <c r="S43">
        <v>3</v>
      </c>
      <c r="AH43">
        <v>1</v>
      </c>
    </row>
    <row r="44" spans="1:43" hidden="1" x14ac:dyDescent="0.3">
      <c r="A44" t="s">
        <v>350</v>
      </c>
    </row>
    <row r="45" spans="1:43" x14ac:dyDescent="0.3">
      <c r="A45" t="s">
        <v>56</v>
      </c>
      <c r="C45">
        <v>3</v>
      </c>
      <c r="E45">
        <v>2</v>
      </c>
      <c r="F45">
        <v>1</v>
      </c>
      <c r="G45">
        <v>2</v>
      </c>
      <c r="I45">
        <v>1</v>
      </c>
      <c r="J45">
        <v>1</v>
      </c>
      <c r="K45">
        <v>1</v>
      </c>
      <c r="L45">
        <v>1</v>
      </c>
      <c r="M45">
        <v>1</v>
      </c>
      <c r="P45">
        <v>1</v>
      </c>
      <c r="R45">
        <v>1</v>
      </c>
      <c r="S45">
        <v>4</v>
      </c>
      <c r="T45">
        <v>1</v>
      </c>
      <c r="V45">
        <v>1</v>
      </c>
      <c r="W45">
        <v>2</v>
      </c>
      <c r="Z45">
        <v>2</v>
      </c>
      <c r="AA45">
        <v>1</v>
      </c>
      <c r="AB45">
        <v>4</v>
      </c>
      <c r="AC45">
        <v>1</v>
      </c>
      <c r="AD45">
        <v>1</v>
      </c>
    </row>
    <row r="46" spans="1:43" x14ac:dyDescent="0.3">
      <c r="A46" t="s">
        <v>369</v>
      </c>
      <c r="AN46">
        <v>3</v>
      </c>
    </row>
    <row r="47" spans="1:43" x14ac:dyDescent="0.3">
      <c r="A47" t="s">
        <v>60</v>
      </c>
      <c r="B47">
        <v>2</v>
      </c>
    </row>
    <row r="48" spans="1:43" x14ac:dyDescent="0.3">
      <c r="A48" t="s">
        <v>340</v>
      </c>
      <c r="Q48">
        <v>1</v>
      </c>
      <c r="U48">
        <v>1</v>
      </c>
      <c r="W48">
        <v>1</v>
      </c>
      <c r="X48">
        <v>3</v>
      </c>
      <c r="Y48">
        <v>1</v>
      </c>
      <c r="Z48">
        <v>1</v>
      </c>
    </row>
    <row r="49" spans="1:43" x14ac:dyDescent="0.3">
      <c r="A49" t="s">
        <v>339</v>
      </c>
    </row>
    <row r="50" spans="1:43" x14ac:dyDescent="0.3">
      <c r="A50" t="s">
        <v>11</v>
      </c>
    </row>
    <row r="51" spans="1:43" x14ac:dyDescent="0.3">
      <c r="A51" t="s">
        <v>55</v>
      </c>
      <c r="B51">
        <v>2</v>
      </c>
      <c r="C51">
        <v>1</v>
      </c>
      <c r="D51">
        <v>1</v>
      </c>
      <c r="E51">
        <v>1</v>
      </c>
      <c r="F51">
        <v>3</v>
      </c>
      <c r="G51">
        <v>2</v>
      </c>
      <c r="H51">
        <v>3</v>
      </c>
      <c r="J51">
        <v>1</v>
      </c>
      <c r="K51">
        <v>1</v>
      </c>
      <c r="M51">
        <v>3</v>
      </c>
      <c r="N51">
        <v>4</v>
      </c>
      <c r="X51">
        <v>6</v>
      </c>
      <c r="Y51">
        <v>5</v>
      </c>
      <c r="Z51">
        <v>1</v>
      </c>
      <c r="AD51">
        <v>2</v>
      </c>
      <c r="AG51">
        <v>3</v>
      </c>
      <c r="AJ51">
        <v>2</v>
      </c>
      <c r="AM51">
        <v>2</v>
      </c>
      <c r="AO51">
        <v>3</v>
      </c>
      <c r="AQ51">
        <v>2</v>
      </c>
    </row>
    <row r="52" spans="1:43" x14ac:dyDescent="0.3">
      <c r="A52" t="s">
        <v>21</v>
      </c>
    </row>
    <row r="53" spans="1:43" x14ac:dyDescent="0.3">
      <c r="A53" t="s">
        <v>81</v>
      </c>
      <c r="G53">
        <v>3</v>
      </c>
      <c r="K53">
        <v>1</v>
      </c>
    </row>
    <row r="54" spans="1:43" x14ac:dyDescent="0.3">
      <c r="A54" t="s">
        <v>63</v>
      </c>
      <c r="B54">
        <v>2</v>
      </c>
      <c r="D54">
        <v>1</v>
      </c>
      <c r="AF54">
        <v>2</v>
      </c>
      <c r="AQ54">
        <v>3</v>
      </c>
    </row>
    <row r="55" spans="1:43" hidden="1" x14ac:dyDescent="0.3">
      <c r="A55" t="s">
        <v>83</v>
      </c>
    </row>
    <row r="56" spans="1:43" x14ac:dyDescent="0.3">
      <c r="A56" t="s">
        <v>22</v>
      </c>
      <c r="Y56">
        <v>1</v>
      </c>
      <c r="AB56">
        <v>2</v>
      </c>
      <c r="AD56">
        <v>3</v>
      </c>
      <c r="AI56">
        <v>1</v>
      </c>
    </row>
    <row r="57" spans="1:43" x14ac:dyDescent="0.3">
      <c r="A57" t="s">
        <v>44</v>
      </c>
      <c r="N57">
        <v>3</v>
      </c>
      <c r="S57">
        <v>2</v>
      </c>
      <c r="AG57">
        <v>2</v>
      </c>
      <c r="AI57">
        <v>1</v>
      </c>
      <c r="AP57">
        <v>2</v>
      </c>
      <c r="AQ57">
        <v>1</v>
      </c>
    </row>
    <row r="58" spans="1:43" x14ac:dyDescent="0.3">
      <c r="A58" t="s">
        <v>8</v>
      </c>
      <c r="B58">
        <v>1</v>
      </c>
      <c r="H58">
        <v>1</v>
      </c>
      <c r="J58">
        <v>2</v>
      </c>
      <c r="Q58">
        <v>2</v>
      </c>
    </row>
    <row r="59" spans="1:43" hidden="1" x14ac:dyDescent="0.3">
      <c r="A59" t="s">
        <v>354</v>
      </c>
    </row>
    <row r="60" spans="1:43" x14ac:dyDescent="0.3">
      <c r="A60" t="s">
        <v>82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2</v>
      </c>
      <c r="I60">
        <v>3</v>
      </c>
      <c r="J60">
        <v>4</v>
      </c>
      <c r="L60">
        <v>4</v>
      </c>
      <c r="M60">
        <v>1</v>
      </c>
      <c r="N60">
        <v>2</v>
      </c>
      <c r="O60">
        <v>1</v>
      </c>
      <c r="P60">
        <v>1</v>
      </c>
      <c r="Q60">
        <v>1</v>
      </c>
      <c r="R60">
        <v>3</v>
      </c>
      <c r="S60">
        <v>3</v>
      </c>
      <c r="U60">
        <v>3</v>
      </c>
      <c r="V60">
        <v>1</v>
      </c>
      <c r="W60">
        <v>3</v>
      </c>
      <c r="AC60">
        <v>1</v>
      </c>
      <c r="AF60">
        <v>1</v>
      </c>
      <c r="AH60">
        <v>2</v>
      </c>
      <c r="AI60">
        <v>3</v>
      </c>
      <c r="AJ60">
        <v>1</v>
      </c>
      <c r="AK60">
        <v>4</v>
      </c>
      <c r="AL60">
        <v>3</v>
      </c>
      <c r="AN60">
        <v>1</v>
      </c>
      <c r="AP60">
        <v>2</v>
      </c>
    </row>
    <row r="61" spans="1:43" x14ac:dyDescent="0.3">
      <c r="A61" t="s">
        <v>49</v>
      </c>
      <c r="G61">
        <v>2</v>
      </c>
    </row>
    <row r="62" spans="1:43" x14ac:dyDescent="0.3">
      <c r="A62" t="s">
        <v>85</v>
      </c>
      <c r="K62">
        <v>4</v>
      </c>
      <c r="L62">
        <v>2</v>
      </c>
      <c r="M62">
        <v>5</v>
      </c>
    </row>
    <row r="63" spans="1:43" x14ac:dyDescent="0.3">
      <c r="A63" t="s">
        <v>5</v>
      </c>
      <c r="B63">
        <v>1</v>
      </c>
      <c r="C63">
        <v>2</v>
      </c>
      <c r="D63">
        <v>2</v>
      </c>
      <c r="E63">
        <v>3</v>
      </c>
      <c r="F63">
        <v>2</v>
      </c>
      <c r="G63">
        <v>3</v>
      </c>
      <c r="H63">
        <v>1</v>
      </c>
      <c r="M63">
        <v>4</v>
      </c>
      <c r="N63">
        <v>6</v>
      </c>
      <c r="P63">
        <v>2</v>
      </c>
      <c r="Q63">
        <v>1</v>
      </c>
      <c r="R63">
        <v>2</v>
      </c>
      <c r="S63">
        <v>3</v>
      </c>
      <c r="V63">
        <v>2</v>
      </c>
      <c r="W63">
        <v>1</v>
      </c>
      <c r="X63">
        <v>1</v>
      </c>
      <c r="Y63">
        <v>4</v>
      </c>
      <c r="Z63">
        <v>5</v>
      </c>
      <c r="AA63">
        <v>1</v>
      </c>
      <c r="AB63">
        <v>3</v>
      </c>
      <c r="AC63">
        <v>4</v>
      </c>
      <c r="AD63">
        <v>3</v>
      </c>
      <c r="AE63">
        <v>3</v>
      </c>
      <c r="AF63">
        <v>2</v>
      </c>
      <c r="AG63">
        <v>5</v>
      </c>
      <c r="AH63">
        <v>7</v>
      </c>
      <c r="AI63">
        <v>3</v>
      </c>
      <c r="AJ63">
        <v>1</v>
      </c>
      <c r="AK63">
        <v>1</v>
      </c>
      <c r="AL63">
        <v>6</v>
      </c>
    </row>
    <row r="64" spans="1:43" x14ac:dyDescent="0.3">
      <c r="A64" t="s">
        <v>45</v>
      </c>
      <c r="K64">
        <v>1</v>
      </c>
    </row>
    <row r="65" spans="1:43" x14ac:dyDescent="0.3">
      <c r="A65" t="s">
        <v>367</v>
      </c>
      <c r="B65">
        <v>1</v>
      </c>
      <c r="D65">
        <v>1</v>
      </c>
      <c r="E65">
        <v>3</v>
      </c>
      <c r="O65">
        <v>2</v>
      </c>
      <c r="P65">
        <v>2</v>
      </c>
      <c r="Q65">
        <v>1</v>
      </c>
      <c r="R65">
        <v>1</v>
      </c>
      <c r="AD65">
        <v>1</v>
      </c>
      <c r="AE65">
        <v>1</v>
      </c>
      <c r="AG65">
        <v>1</v>
      </c>
      <c r="AH65">
        <v>2</v>
      </c>
      <c r="AL65">
        <v>3</v>
      </c>
      <c r="AM65">
        <v>2</v>
      </c>
      <c r="AN65">
        <v>1</v>
      </c>
      <c r="AO65">
        <v>1</v>
      </c>
    </row>
    <row r="66" spans="1:43" hidden="1" x14ac:dyDescent="0.3">
      <c r="A66" t="s">
        <v>352</v>
      </c>
      <c r="Z66">
        <v>1</v>
      </c>
    </row>
    <row r="67" spans="1:43" hidden="1" x14ac:dyDescent="0.3">
      <c r="A67" t="s">
        <v>366</v>
      </c>
    </row>
    <row r="68" spans="1:43" x14ac:dyDescent="0.3">
      <c r="A68" t="s">
        <v>17</v>
      </c>
      <c r="F68">
        <v>2</v>
      </c>
      <c r="J68">
        <v>1</v>
      </c>
      <c r="K68">
        <v>1</v>
      </c>
    </row>
    <row r="69" spans="1:43" hidden="1" x14ac:dyDescent="0.3">
      <c r="A69" t="s">
        <v>86</v>
      </c>
      <c r="K69">
        <v>5</v>
      </c>
    </row>
    <row r="70" spans="1:43" x14ac:dyDescent="0.3">
      <c r="A70" t="s">
        <v>16</v>
      </c>
      <c r="C70">
        <v>4</v>
      </c>
      <c r="D70">
        <v>3</v>
      </c>
      <c r="F70">
        <v>2</v>
      </c>
      <c r="G70">
        <v>5</v>
      </c>
      <c r="H70">
        <v>3</v>
      </c>
      <c r="I70">
        <v>2</v>
      </c>
      <c r="J70">
        <v>5</v>
      </c>
      <c r="K70">
        <v>3</v>
      </c>
      <c r="L70">
        <v>2</v>
      </c>
      <c r="M70">
        <v>3</v>
      </c>
      <c r="O70">
        <v>5</v>
      </c>
      <c r="P70">
        <v>5</v>
      </c>
      <c r="Q70">
        <v>3</v>
      </c>
      <c r="R70">
        <v>2</v>
      </c>
      <c r="S70">
        <v>3</v>
      </c>
      <c r="T70">
        <v>1</v>
      </c>
      <c r="U70">
        <v>1</v>
      </c>
      <c r="V70">
        <v>3</v>
      </c>
      <c r="W70">
        <v>3</v>
      </c>
      <c r="X70">
        <v>5</v>
      </c>
      <c r="Y70">
        <v>4</v>
      </c>
      <c r="Z70">
        <v>1</v>
      </c>
      <c r="AA70">
        <v>3</v>
      </c>
      <c r="AC70">
        <v>1</v>
      </c>
      <c r="AE70">
        <v>4</v>
      </c>
      <c r="AF70">
        <v>2</v>
      </c>
      <c r="AG70">
        <v>3</v>
      </c>
      <c r="AH70">
        <v>2</v>
      </c>
      <c r="AI70">
        <v>2</v>
      </c>
      <c r="AJ70">
        <v>7</v>
      </c>
      <c r="AK70">
        <v>3</v>
      </c>
      <c r="AL70">
        <v>5</v>
      </c>
      <c r="AM70">
        <v>1</v>
      </c>
      <c r="AN70">
        <v>4</v>
      </c>
      <c r="AO70">
        <v>3</v>
      </c>
      <c r="AP70">
        <v>6</v>
      </c>
      <c r="AQ70">
        <v>4</v>
      </c>
    </row>
    <row r="71" spans="1:43" hidden="1" x14ac:dyDescent="0.3">
      <c r="A71" t="s">
        <v>47</v>
      </c>
    </row>
  </sheetData>
  <autoFilter ref="A1:AB71" xr:uid="{130C2564-D265-4C41-A3E0-02A62EDAC91D}">
    <sortState ref="A2:AB71">
      <sortCondition ref="A1:A7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L10" sqref="L10"/>
    </sheetView>
  </sheetViews>
  <sheetFormatPr defaultRowHeight="14.4" x14ac:dyDescent="0.3"/>
  <sheetData>
    <row r="1" spans="1:13" x14ac:dyDescent="0.3">
      <c r="A1" t="s">
        <v>357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</row>
    <row r="2" spans="1:13" x14ac:dyDescent="0.3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">
      <c r="A19">
        <v>18</v>
      </c>
      <c r="B19" s="54" t="s">
        <v>16</v>
      </c>
      <c r="C19" s="53" t="s">
        <v>44</v>
      </c>
      <c r="D19" s="53" t="s">
        <v>45</v>
      </c>
      <c r="E19" s="53" t="s">
        <v>359</v>
      </c>
      <c r="F19" s="53" t="s">
        <v>360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K1" activePane="topRight" state="frozen"/>
      <selection pane="topRight" activeCell="AF1" sqref="AF1:AF1048576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33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ref="AH34:AH53" si="2">SUM(B34:AG34)</f>
        <v>2</v>
      </c>
      <c r="AI34">
        <f t="shared" si="1"/>
        <v>2</v>
      </c>
    </row>
    <row r="35" spans="1:35" x14ac:dyDescent="0.3">
      <c r="A35" t="s">
        <v>11</v>
      </c>
      <c r="AH35">
        <f t="shared" si="2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2"/>
        <v>15</v>
      </c>
      <c r="AI36">
        <f t="shared" si="1"/>
        <v>15</v>
      </c>
    </row>
    <row r="37" spans="1:35" x14ac:dyDescent="0.3">
      <c r="A37" t="s">
        <v>21</v>
      </c>
      <c r="AH37">
        <f t="shared" si="2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2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2"/>
        <v>3</v>
      </c>
      <c r="AI39">
        <f t="shared" si="1"/>
        <v>3</v>
      </c>
    </row>
    <row r="40" spans="1:35" x14ac:dyDescent="0.3">
      <c r="A40" t="s">
        <v>83</v>
      </c>
      <c r="AH40">
        <f t="shared" si="2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2"/>
        <v>3</v>
      </c>
      <c r="AI41">
        <f t="shared" si="1"/>
        <v>0</v>
      </c>
    </row>
    <row r="42" spans="1:35" x14ac:dyDescent="0.3">
      <c r="A42" t="s">
        <v>44</v>
      </c>
      <c r="AH42">
        <f t="shared" si="2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2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2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2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si="2"/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 t="shared" si="2"/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 t="shared" si="2"/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2025-08-18T21:34:49Z</dcterms:modified>
</cp:coreProperties>
</file>