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416d5ad4be8d97/Documentos antigo/Projetos_jl/Streamlit/Dashboard Pelada/data/"/>
    </mc:Choice>
  </mc:AlternateContent>
  <xr:revisionPtr revIDLastSave="0" documentId="14_{9EC74B8F-F48D-489B-8705-FD89BC11002B}" xr6:coauthVersionLast="36" xr6:coauthVersionMax="36" xr10:uidLastSave="{00000000-0000-0000-0000-000000000000}"/>
  <bookViews>
    <workbookView xWindow="0" yWindow="0" windowWidth="13800" windowHeight="3780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 total" sheetId="3" r:id="rId5"/>
    <sheet name="artilharia" sheetId="7" r:id="rId6"/>
    <sheet name="extrato 2024" sheetId="5" r:id="rId7"/>
  </sheets>
  <definedNames>
    <definedName name="_xlnm._FilterDatabase" localSheetId="5" hidden="1">artilharia!$A$1:$Q$56</definedName>
    <definedName name="_xlnm._FilterDatabase" localSheetId="4" hidden="1">'artilharia total'!$A$1:$AI$51</definedName>
    <definedName name="_xlnm._FilterDatabase" localSheetId="6" hidden="1">'extrato 2024'!$A$1:$C$187</definedName>
    <definedName name="_xlnm._FilterDatabase" localSheetId="0" hidden="1">notas!$A$1:$AS$54</definedName>
  </definedNames>
  <calcPr calcId="191029"/>
</workbook>
</file>

<file path=xl/calcChain.xml><?xml version="1.0" encoding="utf-8"?>
<calcChain xmlns="http://schemas.openxmlformats.org/spreadsheetml/2006/main">
  <c r="AP40" i="1" l="1"/>
  <c r="AQ40" i="1"/>
  <c r="AR40" i="1"/>
  <c r="AU40" i="1"/>
  <c r="AP41" i="1"/>
  <c r="AQ41" i="1"/>
  <c r="AR41" i="1"/>
  <c r="AU41" i="1"/>
  <c r="AP42" i="1"/>
  <c r="AQ42" i="1"/>
  <c r="AR42" i="1"/>
  <c r="AU42" i="1"/>
  <c r="AP43" i="1"/>
  <c r="AQ43" i="1"/>
  <c r="AR43" i="1"/>
  <c r="AU43" i="1"/>
  <c r="AP44" i="1"/>
  <c r="AQ44" i="1"/>
  <c r="AR44" i="1"/>
  <c r="AU44" i="1"/>
  <c r="AP45" i="1"/>
  <c r="AQ45" i="1"/>
  <c r="AR45" i="1"/>
  <c r="AU45" i="1"/>
  <c r="AP46" i="1"/>
  <c r="AQ46" i="1"/>
  <c r="AR46" i="1"/>
  <c r="AU46" i="1"/>
  <c r="AP47" i="1"/>
  <c r="AQ47" i="1"/>
  <c r="AR47" i="1"/>
  <c r="AU47" i="1"/>
  <c r="AP48" i="1"/>
  <c r="AQ48" i="1"/>
  <c r="AR48" i="1"/>
  <c r="AU48" i="1"/>
  <c r="AP49" i="1"/>
  <c r="AQ49" i="1"/>
  <c r="AR49" i="1"/>
  <c r="AU49" i="1"/>
  <c r="AP50" i="1"/>
  <c r="AQ50" i="1"/>
  <c r="AR50" i="1"/>
  <c r="AU50" i="1"/>
  <c r="AP51" i="1"/>
  <c r="AQ51" i="1"/>
  <c r="AR51" i="1"/>
  <c r="AU51" i="1"/>
  <c r="AP52" i="1"/>
  <c r="AQ52" i="1"/>
  <c r="AR52" i="1"/>
  <c r="AU52" i="1"/>
  <c r="AP53" i="1"/>
  <c r="AQ53" i="1"/>
  <c r="AR53" i="1"/>
  <c r="AU53" i="1"/>
  <c r="AP54" i="1"/>
  <c r="AQ54" i="1"/>
  <c r="AR54" i="1"/>
  <c r="AU54" i="1"/>
  <c r="AP55" i="1"/>
  <c r="AQ55" i="1"/>
  <c r="AR55" i="1"/>
  <c r="AU55" i="1"/>
  <c r="AP56" i="1"/>
  <c r="AQ56" i="1"/>
  <c r="AR56" i="1"/>
  <c r="AU56" i="1"/>
  <c r="AP57" i="1"/>
  <c r="AQ57" i="1"/>
  <c r="AR57" i="1"/>
  <c r="AU57" i="1"/>
  <c r="J60" i="4" l="1"/>
  <c r="I60" i="4" l="1"/>
  <c r="J59" i="4" l="1"/>
  <c r="J61" i="4" l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2" i="1"/>
  <c r="E60" i="4" l="1"/>
  <c r="G60" i="4" l="1"/>
  <c r="H60" i="4"/>
  <c r="I59" i="4" l="1"/>
  <c r="I61" i="4" s="1"/>
  <c r="D60" i="4" l="1"/>
  <c r="C60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60" i="4"/>
  <c r="H59" i="4"/>
  <c r="H7" i="6" l="1"/>
  <c r="I6" i="6"/>
  <c r="J6" i="6" s="1"/>
  <c r="H61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AP16" i="1"/>
  <c r="AR16" i="1" s="1"/>
  <c r="AQ16" i="1"/>
  <c r="H9" i="6" l="1"/>
  <c r="I8" i="6"/>
  <c r="J8" i="6" s="1"/>
  <c r="AH52" i="3"/>
  <c r="AI52" i="3"/>
  <c r="AH53" i="3"/>
  <c r="AI53" i="3"/>
  <c r="H10" i="6" l="1"/>
  <c r="I9" i="6"/>
  <c r="J9" i="6" s="1"/>
  <c r="G59" i="4"/>
  <c r="AP27" i="1"/>
  <c r="AR27" i="1" s="1"/>
  <c r="AQ27" i="1"/>
  <c r="AP9" i="1"/>
  <c r="AR9" i="1" s="1"/>
  <c r="AQ9" i="1"/>
  <c r="AP28" i="1"/>
  <c r="AR28" i="1" s="1"/>
  <c r="AQ28" i="1"/>
  <c r="AP13" i="1"/>
  <c r="AR13" i="1" s="1"/>
  <c r="AQ13" i="1"/>
  <c r="I10" i="6" l="1"/>
  <c r="J10" i="6" s="1"/>
  <c r="H11" i="6"/>
  <c r="G61" i="4"/>
  <c r="AP2" i="1"/>
  <c r="B60" i="4"/>
  <c r="E59" i="4"/>
  <c r="D59" i="4"/>
  <c r="C59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61" i="4" l="1"/>
  <c r="F59" i="4"/>
  <c r="H12" i="6"/>
  <c r="I11" i="6"/>
  <c r="J11" i="6" s="1"/>
  <c r="C61" i="4"/>
  <c r="D61" i="4"/>
  <c r="B59" i="4"/>
  <c r="B61" i="4" s="1"/>
  <c r="F61" i="4"/>
  <c r="AQ17" i="1"/>
  <c r="AP17" i="1"/>
  <c r="AR17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AP3" i="1"/>
  <c r="AR3" i="1" s="1"/>
  <c r="AQ3" i="1"/>
  <c r="I15" i="6" l="1"/>
  <c r="J15" i="6" s="1"/>
  <c r="H16" i="6"/>
  <c r="AQ14" i="1"/>
  <c r="AP14" i="1"/>
  <c r="AR14" i="1" s="1"/>
  <c r="H17" i="6" l="1"/>
  <c r="I16" i="6"/>
  <c r="J16" i="6" s="1"/>
  <c r="AQ20" i="1"/>
  <c r="AP20" i="1"/>
  <c r="AR20" i="1" s="1"/>
  <c r="AQ37" i="1"/>
  <c r="AP37" i="1"/>
  <c r="AR37" i="1" s="1"/>
  <c r="AQ18" i="1"/>
  <c r="AP18" i="1"/>
  <c r="AR18" i="1" s="1"/>
  <c r="AQ38" i="1"/>
  <c r="AP38" i="1"/>
  <c r="AR38" i="1" s="1"/>
  <c r="AQ29" i="1"/>
  <c r="AP29" i="1"/>
  <c r="AR29" i="1" s="1"/>
  <c r="AQ32" i="1"/>
  <c r="AP32" i="1"/>
  <c r="AR32" i="1" s="1"/>
  <c r="AQ15" i="1"/>
  <c r="AP15" i="1"/>
  <c r="AR15" i="1" s="1"/>
  <c r="AQ6" i="1"/>
  <c r="AP6" i="1"/>
  <c r="AR6" i="1" s="1"/>
  <c r="AQ5" i="1"/>
  <c r="AP5" i="1"/>
  <c r="AR5" i="1" s="1"/>
  <c r="AQ34" i="1"/>
  <c r="AP34" i="1"/>
  <c r="AR34" i="1" s="1"/>
  <c r="AQ11" i="1"/>
  <c r="AP11" i="1"/>
  <c r="AR11" i="1" s="1"/>
  <c r="AQ31" i="1"/>
  <c r="AP31" i="1"/>
  <c r="AR31" i="1" s="1"/>
  <c r="AQ22" i="1"/>
  <c r="AP22" i="1"/>
  <c r="AR22" i="1" s="1"/>
  <c r="AQ4" i="1"/>
  <c r="AP4" i="1"/>
  <c r="AR4" i="1" s="1"/>
  <c r="AQ24" i="1"/>
  <c r="AP24" i="1"/>
  <c r="AR24" i="1" s="1"/>
  <c r="AQ19" i="1"/>
  <c r="AP19" i="1"/>
  <c r="AR19" i="1" s="1"/>
  <c r="AQ39" i="1"/>
  <c r="AP39" i="1"/>
  <c r="AR39" i="1" s="1"/>
  <c r="AQ8" i="1"/>
  <c r="AP8" i="1"/>
  <c r="AR8" i="1" s="1"/>
  <c r="AQ30" i="1"/>
  <c r="AP30" i="1"/>
  <c r="AR30" i="1" s="1"/>
  <c r="AQ23" i="1"/>
  <c r="AP23" i="1"/>
  <c r="AR23" i="1" s="1"/>
  <c r="AQ26" i="1"/>
  <c r="AP26" i="1"/>
  <c r="AR26" i="1" s="1"/>
  <c r="AQ12" i="1"/>
  <c r="AP12" i="1"/>
  <c r="AR12" i="1" s="1"/>
  <c r="AQ33" i="1"/>
  <c r="AP33" i="1"/>
  <c r="AR33" i="1" s="1"/>
  <c r="AQ2" i="1"/>
  <c r="AR2" i="1"/>
  <c r="AQ35" i="1"/>
  <c r="AP35" i="1"/>
  <c r="AR35" i="1" s="1"/>
  <c r="AQ21" i="1"/>
  <c r="AP21" i="1"/>
  <c r="AR21" i="1" s="1"/>
  <c r="AQ10" i="1"/>
  <c r="AP10" i="1"/>
  <c r="AR10" i="1" s="1"/>
  <c r="AQ25" i="1"/>
  <c r="AP25" i="1"/>
  <c r="AR25" i="1" s="1"/>
  <c r="AQ36" i="1"/>
  <c r="AP36" i="1"/>
  <c r="AR36" i="1" s="1"/>
  <c r="AQ7" i="1"/>
  <c r="AP7" i="1"/>
  <c r="AR7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<sst xmlns="http://schemas.openxmlformats.org/spreadsheetml/2006/main" count="2979" uniqueCount="344">
  <si>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</si>
  <si>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</si>
  <si>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</si>
  <si>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</si>
  <si>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</si>
  <si>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</si>
  <si>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</si>
  <si>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</si>
  <si>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</si>
  <si>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</si>
  <si>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</si>
  <si>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</si>
  <si>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</si>
  <si>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</si>
  <si>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</si>
  <si>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</si>
  <si>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</si>
  <si>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</si>
  <si>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</si>
  <si>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</si>
  <si>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</si>
  <si>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</si>
  <si>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</si>
  <si>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</si>
  <si>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</si>
  <si>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</si>
  <si>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</si>
  <si>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</si>
  <si>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</si>
  <si>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</si>
  <si>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</si>
  <si>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</si>
  <si>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</si>
  <si>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</si>
  <si>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</si>
  <si>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</si>
  <si>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</si>
  <si>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</si>
  <si>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</si>
  <si>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</si>
  <si>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</si>
  <si>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</si>
  <si>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</si>
  <si>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</si>
  <si>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</si>
  <si>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</si>
  <si>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</si>
  <si>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</si>
  <si>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</si>
  <si>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</si>
  <si>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</si>
  <si>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</si>
  <si>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</si>
  <si>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</si>
  <si>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</si>
  <si>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</si>
  <si>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</si>
  <si>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</si>
  <si>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</si>
  <si>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</si>
  <si>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</si>
  <si>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</si>
  <si>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</si>
  <si>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</si>
  <si>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</si>
  <si>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</si>
  <si>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</si>
  <si>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</si>
  <si>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</si>
  <si>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</si>
  <si>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</si>
  <si>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</si>
  <si>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</si>
  <si>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</si>
  <si>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</si>
  <si>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</si>
  <si>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</si>
  <si>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</si>
  <si>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</si>
  <si>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</si>
  <si>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</si>
  <si>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</si>
  <si>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</si>
  <si>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</si>
  <si>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</si>
  <si>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</si>
  <si>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</si>
  <si>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</si>
  <si>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</si>
  <si>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</si>
  <si>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</si>
  <si>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</si>
  <si>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</si>
  <si>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</si>
  <si>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</si>
  <si>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</si>
  <si>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</si>
  <si>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</si>
  <si>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</si>
  <si>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</si>
  <si>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</si>
  <si>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</si>
  <si>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</si>
  <si>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</si>
  <si>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</si>
  <si>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</si>
  <si>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</si>
  <si>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</si>
  <si>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</si>
  <si>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</si>
  <si>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</si>
  <si>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</si>
  <si>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</si>
  <si>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</si>
  <si>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</si>
  <si>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</si>
  <si>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</si>
  <si>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</si>
  <si>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</si>
  <si>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</si>
  <si>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</si>
  <si>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</si>
  <si>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</si>
  <si>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</si>
  <si>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</si>
  <si>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</si>
  <si>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</si>
  <si>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</si>
  <si>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</si>
  <si>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</si>
  <si>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</si>
  <si>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</si>
  <si>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</si>
  <si>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</si>
  <si>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</si>
  <si>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</si>
  <si>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</si>
  <si>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</si>
  <si>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</si>
  <si>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</si>
  <si>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</si>
  <si>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</si>
  <si>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</si>
  <si>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</si>
  <si>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</si>
  <si>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</si>
  <si>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</si>
  <si>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</si>
  <si>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</si>
  <si>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</si>
  <si>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</si>
  <si>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</si>
  <si>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</si>
  <si>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</si>
  <si>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</si>
  <si>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</si>
  <si>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</si>
  <si>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</si>
  <si>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</si>
  <si>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</si>
  <si>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</si>
  <si>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</si>
  <si>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</si>
  <si>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</si>
  <si>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</si>
  <si>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</si>
  <si>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</si>
  <si>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</si>
  <si>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</si>
  <si>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</si>
  <si>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</si>
  <si>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</si>
  <si>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</si>
  <si>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</si>
  <si>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</si>
  <si>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</si>
  <si>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</si>
  <si>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</si>
  <si>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</si>
  <si>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</si>
  <si>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</si>
  <si>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</si>
  <si>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</si>
  <si>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</si>
  <si>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</si>
  <si>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</si>
  <si>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</si>
  <si>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</si>
  <si>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</si>
  <si>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</si>
  <si>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</si>
  <si>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</si>
  <si>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</si>
  <si>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</si>
  <si>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</si>
  <si>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</si>
  <si>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</si>
  <si>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</si>
  <si>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</si>
  <si>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</si>
  <si>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</si>
  <si>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</si>
  <si>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</si>
  <si>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</si>
  <si>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</si>
  <si>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</si>
  <si>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</si>
  <si>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</si>
  <si>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</si>
  <si>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</si>
  <si>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</si>
  <si>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</si>
  <si>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</si>
  <si>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</si>
  <si>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</si>
  <si>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</si>
  <si>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</si>
  <si>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</si>
  <si>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</si>
  <si>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</si>
  <si>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</si>
  <si>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</si>
  <si>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</si>
  <si>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</si>
  <si>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</si>
  <si>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</si>
  <si>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</si>
  <si>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</si>
  <si>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</si>
  <si>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</si>
  <si>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</si>
  <si>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</si>
  <si>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</si>
  <si>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</si>
  <si>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</si>
  <si>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</si>
  <si>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</si>
  <si>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</si>
  <si>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</si>
  <si>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</si>
  <si>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</si>
  <si>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</si>
  <si>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</si>
  <si>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</si>
  <si>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</si>
  <si>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</si>
  <si>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</si>
  <si>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</si>
  <si>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</si>
  <si>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</si>
  <si>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</si>
  <si>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</si>
  <si>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</si>
  <si>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</si>
  <si>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</si>
  <si>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</si>
  <si>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</si>
  <si>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</si>
  <si>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</si>
  <si>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</si>
  <si>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</si>
  <si>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</si>
  <si>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</si>
  <si>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</si>
  <si>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</si>
  <si>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</si>
  <si>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</si>
  <si>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</si>
  <si>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</si>
  <si>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</si>
  <si>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</si>
  <si>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</si>
  <si>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</si>
  <si>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</si>
  <si>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</si>
  <si>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</si>
  <si>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</si>
  <si>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</si>
  <si>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</si>
  <si>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</si>
  <si>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</si>
  <si>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</si>
  <si>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</si>
  <si>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</si>
  <si>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</si>
  <si>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</si>
  <si>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</si>
  <si>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</si>
  <si>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</si>
  <si>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</si>
  <si>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</si>
  <si>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</si>
  <si>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</si>
  <si>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</si>
  <si>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</si>
  <si>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</si>
  <si>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</si>
  <si>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</si>
  <si>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</si>
  <si>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</si>
  <si>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</si>
  <si>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</si>
  <si>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</si>
  <si>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</si>
  <si>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</si>
  <si>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</si>
  <si>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</si>
  <si>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</si>
  <si>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</si>
  <si>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</si>
  <si>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</si>
  <si>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</si>
  <si>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</si>
  <si>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</si>
  <si>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</si>
  <si>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</si>
  <si>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</si>
  <si>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</si>
  <si>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</si>
  <si>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</si>
  <si>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</si>
  <si>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</si>
  <si>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</si>
  <si>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</si>
  <si>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</si>
  <si>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</si>
  <si>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</si>
  <si>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</si>
  <si>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</si>
  <si>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</si>
  <si>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</si>
  <si>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</si>
  <si>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</si>
  <si>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</si>
  <si>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</si>
  <si>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</si>
  <si>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</si>
  <si>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</si>
  <si>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</si>
  <si>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Matheus</t>
  </si>
  <si>
    <t>Pedro Goleiro</t>
  </si>
  <si>
    <t>Pedro Augusto</t>
  </si>
  <si>
    <t>Fevereiro</t>
  </si>
  <si>
    <t>Fernando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</si>
</sst>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7"/>
  <sheetViews>
    <sheetView tabSelected="1" zoomScale="85" zoomScaleNormal="85" workbookViewId="0">
      <pane xSplit="1" topLeftCell="U1" activePane="topRight" state="frozen"/>
      <selection pane="topRight" activeCell="AM49" sqref="AM49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39" width="10.5546875" customWidth="1"/>
  </cols>
  <sheetData>
    <row r="1" spans="1:47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P1" t="s">
        <v>57</v>
      </c>
      <c r="AQ1" t="s">
        <v>58</v>
      </c>
      <c r="AR1" t="s">
        <v>59</v>
      </c>
      <c r="AS1" t="s">
        <v>62</v>
      </c>
    </row>
    <row r="2" spans="1:47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P2">
        <f t="shared" ref="AP2:AP33" si="0">COUNT(B2:AO2)</f>
        <v>37</v>
      </c>
      <c r="AQ2" s="18">
        <f t="shared" ref="AQ2:AQ33" si="1">AVERAGE(B2:AO2)</f>
        <v>6.1891891891891895</v>
      </c>
      <c r="AR2">
        <f t="shared" ref="AR2:AR33" si="2">IF(AP2&gt;1,_xlfn.STDEV.S(B2:AO2),"")</f>
        <v>1.1325447707078322</v>
      </c>
      <c r="AS2">
        <v>1</v>
      </c>
      <c r="AU2">
        <f>AVERAGE(AI2:AK2)</f>
        <v>5.333333333333333</v>
      </c>
    </row>
    <row r="3" spans="1:47" x14ac:dyDescent="0.3">
      <c r="A3" t="s">
        <v>82</v>
      </c>
      <c r="B3">
        <v>9</v>
      </c>
      <c r="C3" t="s">
        <v>26</v>
      </c>
      <c r="D3">
        <v>7.5</v>
      </c>
      <c r="E3">
        <v>7</v>
      </c>
      <c r="F3">
        <v>6</v>
      </c>
      <c r="G3">
        <v>7</v>
      </c>
      <c r="H3">
        <v>6</v>
      </c>
      <c r="I3">
        <v>7</v>
      </c>
      <c r="J3">
        <v>7</v>
      </c>
      <c r="K3">
        <v>7</v>
      </c>
      <c r="L3">
        <v>6</v>
      </c>
      <c r="M3">
        <v>6</v>
      </c>
      <c r="N3">
        <v>7</v>
      </c>
      <c r="O3">
        <v>7</v>
      </c>
      <c r="P3">
        <v>7</v>
      </c>
      <c r="Q3">
        <v>7</v>
      </c>
      <c r="R3">
        <v>7.5</v>
      </c>
      <c r="S3">
        <v>7</v>
      </c>
      <c r="T3">
        <v>7.5</v>
      </c>
      <c r="U3">
        <v>7</v>
      </c>
      <c r="V3">
        <v>7</v>
      </c>
      <c r="W3">
        <v>7</v>
      </c>
      <c r="X3">
        <v>6</v>
      </c>
      <c r="Y3">
        <v>6</v>
      </c>
      <c r="Z3">
        <v>6</v>
      </c>
      <c r="AA3">
        <v>7</v>
      </c>
      <c r="AB3">
        <v>7</v>
      </c>
      <c r="AC3">
        <v>7</v>
      </c>
      <c r="AD3" t="s">
        <v>26</v>
      </c>
      <c r="AE3">
        <v>7</v>
      </c>
      <c r="AF3">
        <v>6</v>
      </c>
      <c r="AG3">
        <v>6</v>
      </c>
      <c r="AH3">
        <v>5</v>
      </c>
      <c r="AI3">
        <v>6.5</v>
      </c>
      <c r="AJ3">
        <v>5.5</v>
      </c>
      <c r="AK3">
        <v>6.5</v>
      </c>
      <c r="AL3">
        <v>5.5</v>
      </c>
      <c r="AP3">
        <f t="shared" si="0"/>
        <v>35</v>
      </c>
      <c r="AQ3" s="18">
        <f t="shared" si="1"/>
        <v>6.6714285714285717</v>
      </c>
      <c r="AR3">
        <f t="shared" si="2"/>
        <v>0.74698272622418105</v>
      </c>
      <c r="AS3">
        <v>1</v>
      </c>
      <c r="AU3">
        <f t="shared" ref="AU3:AU39" si="3">AVERAGE(AI3:AK3)</f>
        <v>6.166666666666667</v>
      </c>
    </row>
    <row r="4" spans="1:47" x14ac:dyDescent="0.3">
      <c r="A4" t="s">
        <v>10</v>
      </c>
      <c r="B4">
        <v>4</v>
      </c>
      <c r="C4">
        <v>5.5</v>
      </c>
      <c r="D4">
        <v>7</v>
      </c>
      <c r="E4">
        <v>5.5</v>
      </c>
      <c r="F4">
        <v>5.5</v>
      </c>
      <c r="G4">
        <v>5.5</v>
      </c>
      <c r="H4">
        <v>6</v>
      </c>
      <c r="I4">
        <v>5.5</v>
      </c>
      <c r="J4">
        <v>6</v>
      </c>
      <c r="K4">
        <v>6</v>
      </c>
      <c r="L4">
        <v>5.5</v>
      </c>
      <c r="M4">
        <v>7</v>
      </c>
      <c r="N4">
        <v>7</v>
      </c>
      <c r="O4">
        <v>7</v>
      </c>
      <c r="P4">
        <v>4.5</v>
      </c>
      <c r="Q4">
        <v>5.5</v>
      </c>
      <c r="R4">
        <v>5.5</v>
      </c>
      <c r="S4">
        <v>7</v>
      </c>
      <c r="T4">
        <v>5.5</v>
      </c>
      <c r="U4">
        <v>7</v>
      </c>
      <c r="V4">
        <v>7</v>
      </c>
      <c r="W4" t="s">
        <v>26</v>
      </c>
      <c r="X4">
        <v>6</v>
      </c>
      <c r="Y4">
        <v>7</v>
      </c>
      <c r="Z4" t="s">
        <v>26</v>
      </c>
      <c r="AA4">
        <v>6</v>
      </c>
      <c r="AB4">
        <v>6</v>
      </c>
      <c r="AC4">
        <v>5.5</v>
      </c>
      <c r="AD4">
        <v>6</v>
      </c>
      <c r="AE4">
        <v>6.5</v>
      </c>
      <c r="AF4">
        <v>5</v>
      </c>
      <c r="AH4">
        <v>6.5</v>
      </c>
      <c r="AI4">
        <v>5</v>
      </c>
      <c r="AJ4">
        <v>5</v>
      </c>
      <c r="AK4">
        <v>5</v>
      </c>
      <c r="AL4">
        <v>5.5</v>
      </c>
      <c r="AM4">
        <v>4.5</v>
      </c>
      <c r="AP4">
        <f t="shared" si="0"/>
        <v>35</v>
      </c>
      <c r="AQ4" s="18">
        <f t="shared" si="1"/>
        <v>5.8428571428571425</v>
      </c>
      <c r="AR4">
        <f t="shared" si="2"/>
        <v>0.82043235168871853</v>
      </c>
      <c r="AS4">
        <v>1</v>
      </c>
      <c r="AU4">
        <f t="shared" si="3"/>
        <v>5</v>
      </c>
    </row>
    <row r="5" spans="1:47" x14ac:dyDescent="0.3">
      <c r="A5" t="s">
        <v>4</v>
      </c>
      <c r="B5">
        <v>4.5</v>
      </c>
      <c r="C5" t="s">
        <v>26</v>
      </c>
      <c r="D5">
        <v>6</v>
      </c>
      <c r="E5">
        <v>5.5</v>
      </c>
      <c r="F5">
        <v>6</v>
      </c>
      <c r="G5" t="s">
        <v>26</v>
      </c>
      <c r="H5">
        <v>7</v>
      </c>
      <c r="I5">
        <v>5.5</v>
      </c>
      <c r="J5">
        <v>6</v>
      </c>
      <c r="K5">
        <v>5.5</v>
      </c>
      <c r="L5">
        <v>7</v>
      </c>
      <c r="M5">
        <v>6</v>
      </c>
      <c r="N5">
        <v>7</v>
      </c>
      <c r="O5">
        <v>5.5</v>
      </c>
      <c r="P5">
        <v>5.5</v>
      </c>
      <c r="Q5">
        <v>7</v>
      </c>
      <c r="R5">
        <v>6</v>
      </c>
      <c r="S5">
        <v>6</v>
      </c>
      <c r="T5">
        <v>7</v>
      </c>
      <c r="U5">
        <v>6</v>
      </c>
      <c r="V5">
        <v>5.5</v>
      </c>
      <c r="W5">
        <v>5.5</v>
      </c>
      <c r="X5">
        <v>6</v>
      </c>
      <c r="Y5">
        <v>5.5</v>
      </c>
      <c r="Z5" t="s">
        <v>26</v>
      </c>
      <c r="AA5">
        <v>7</v>
      </c>
      <c r="AB5">
        <v>6</v>
      </c>
      <c r="AC5">
        <v>6</v>
      </c>
      <c r="AD5">
        <v>6</v>
      </c>
      <c r="AE5">
        <v>6.5</v>
      </c>
      <c r="AF5">
        <v>6</v>
      </c>
      <c r="AG5">
        <v>6</v>
      </c>
      <c r="AH5">
        <v>5</v>
      </c>
      <c r="AI5">
        <v>6</v>
      </c>
      <c r="AL5">
        <v>3</v>
      </c>
      <c r="AM5">
        <v>4</v>
      </c>
      <c r="AP5">
        <f t="shared" si="0"/>
        <v>33</v>
      </c>
      <c r="AQ5" s="18">
        <f t="shared" si="1"/>
        <v>5.8484848484848486</v>
      </c>
      <c r="AR5">
        <f t="shared" si="2"/>
        <v>0.86136563524194409</v>
      </c>
      <c r="AS5">
        <v>1</v>
      </c>
      <c r="AU5">
        <f t="shared" si="3"/>
        <v>6</v>
      </c>
    </row>
    <row r="6" spans="1:47" x14ac:dyDescent="0.3">
      <c r="A6" t="s">
        <v>20</v>
      </c>
      <c r="B6" t="s">
        <v>26</v>
      </c>
      <c r="C6" t="s">
        <v>26</v>
      </c>
      <c r="D6">
        <v>7</v>
      </c>
      <c r="E6">
        <v>7</v>
      </c>
      <c r="F6">
        <v>7</v>
      </c>
      <c r="G6">
        <v>7</v>
      </c>
      <c r="H6">
        <v>7.5</v>
      </c>
      <c r="I6">
        <v>7</v>
      </c>
      <c r="J6">
        <v>7.5</v>
      </c>
      <c r="K6">
        <v>7</v>
      </c>
      <c r="L6">
        <v>6</v>
      </c>
      <c r="M6">
        <v>5.5</v>
      </c>
      <c r="N6">
        <v>5.5</v>
      </c>
      <c r="O6" t="s">
        <v>26</v>
      </c>
      <c r="P6">
        <v>7</v>
      </c>
      <c r="Q6">
        <v>4.5</v>
      </c>
      <c r="R6">
        <v>6</v>
      </c>
      <c r="S6">
        <v>7</v>
      </c>
      <c r="T6">
        <v>6</v>
      </c>
      <c r="U6">
        <v>7</v>
      </c>
      <c r="V6">
        <v>6</v>
      </c>
      <c r="W6">
        <v>6</v>
      </c>
      <c r="X6">
        <v>5.5</v>
      </c>
      <c r="Y6">
        <v>6</v>
      </c>
      <c r="Z6">
        <v>6</v>
      </c>
      <c r="AA6">
        <v>7</v>
      </c>
      <c r="AB6">
        <v>5.5</v>
      </c>
      <c r="AC6">
        <v>6</v>
      </c>
      <c r="AD6">
        <v>7</v>
      </c>
      <c r="AE6">
        <v>6</v>
      </c>
      <c r="AF6">
        <v>6</v>
      </c>
      <c r="AG6">
        <v>6.5</v>
      </c>
      <c r="AI6">
        <v>5.5</v>
      </c>
      <c r="AJ6">
        <v>5</v>
      </c>
      <c r="AK6">
        <v>5.5</v>
      </c>
      <c r="AL6">
        <v>5</v>
      </c>
      <c r="AM6">
        <v>5</v>
      </c>
      <c r="AP6">
        <f t="shared" si="0"/>
        <v>34</v>
      </c>
      <c r="AQ6" s="18">
        <f t="shared" si="1"/>
        <v>6.2058823529411766</v>
      </c>
      <c r="AR6">
        <f t="shared" si="2"/>
        <v>0.79884051446952198</v>
      </c>
      <c r="AS6">
        <v>1</v>
      </c>
      <c r="AU6">
        <f t="shared" si="3"/>
        <v>5.333333333333333</v>
      </c>
    </row>
    <row r="7" spans="1:47" x14ac:dyDescent="0.3">
      <c r="A7" t="s">
        <v>2</v>
      </c>
      <c r="B7">
        <v>7</v>
      </c>
      <c r="C7" t="s">
        <v>26</v>
      </c>
      <c r="D7">
        <v>4.5</v>
      </c>
      <c r="E7">
        <v>4.5</v>
      </c>
      <c r="F7">
        <v>5.5</v>
      </c>
      <c r="G7">
        <v>5.5</v>
      </c>
      <c r="H7">
        <v>7</v>
      </c>
      <c r="I7" t="s">
        <v>26</v>
      </c>
      <c r="J7">
        <v>6</v>
      </c>
      <c r="K7">
        <v>6</v>
      </c>
      <c r="L7">
        <v>5.5</v>
      </c>
      <c r="M7">
        <v>6</v>
      </c>
      <c r="N7" t="s">
        <v>26</v>
      </c>
      <c r="O7">
        <v>5.5</v>
      </c>
      <c r="P7">
        <v>6</v>
      </c>
      <c r="Q7">
        <v>4.5</v>
      </c>
      <c r="R7">
        <v>6</v>
      </c>
      <c r="S7">
        <v>7</v>
      </c>
      <c r="T7">
        <v>5.5</v>
      </c>
      <c r="U7">
        <v>5.5</v>
      </c>
      <c r="V7">
        <v>5.5</v>
      </c>
      <c r="W7">
        <v>5.5</v>
      </c>
      <c r="X7">
        <v>6</v>
      </c>
      <c r="Y7">
        <v>5.5</v>
      </c>
      <c r="Z7" t="s">
        <v>26</v>
      </c>
      <c r="AA7">
        <v>7</v>
      </c>
      <c r="AB7">
        <v>6</v>
      </c>
      <c r="AC7">
        <v>6</v>
      </c>
      <c r="AD7" t="s">
        <v>26</v>
      </c>
      <c r="AE7">
        <v>7</v>
      </c>
      <c r="AH7">
        <v>6.5</v>
      </c>
      <c r="AI7">
        <v>4.5</v>
      </c>
      <c r="AK7">
        <v>5</v>
      </c>
      <c r="AL7">
        <v>5</v>
      </c>
      <c r="AM7">
        <v>5.5</v>
      </c>
      <c r="AP7">
        <f t="shared" si="0"/>
        <v>30</v>
      </c>
      <c r="AQ7" s="18">
        <f t="shared" si="1"/>
        <v>5.75</v>
      </c>
      <c r="AR7">
        <f t="shared" si="2"/>
        <v>0.7628214415734117</v>
      </c>
      <c r="AS7">
        <v>1</v>
      </c>
      <c r="AU7">
        <f t="shared" si="3"/>
        <v>4.75</v>
      </c>
    </row>
    <row r="8" spans="1:47" x14ac:dyDescent="0.3">
      <c r="A8" t="s">
        <v>9</v>
      </c>
      <c r="B8">
        <v>7</v>
      </c>
      <c r="C8" t="s">
        <v>26</v>
      </c>
      <c r="D8">
        <v>7</v>
      </c>
      <c r="E8">
        <v>6</v>
      </c>
      <c r="F8">
        <v>7.5</v>
      </c>
      <c r="G8">
        <v>7</v>
      </c>
      <c r="H8">
        <v>7</v>
      </c>
      <c r="I8" t="s">
        <v>26</v>
      </c>
      <c r="J8">
        <v>6</v>
      </c>
      <c r="K8" t="s">
        <v>26</v>
      </c>
      <c r="L8">
        <v>7</v>
      </c>
      <c r="M8">
        <v>7</v>
      </c>
      <c r="N8">
        <v>7.5</v>
      </c>
      <c r="O8">
        <v>6</v>
      </c>
      <c r="P8">
        <v>6</v>
      </c>
      <c r="Q8">
        <v>7</v>
      </c>
      <c r="R8" t="s">
        <v>26</v>
      </c>
      <c r="S8">
        <v>6</v>
      </c>
      <c r="T8">
        <v>7.5</v>
      </c>
      <c r="U8" t="s">
        <v>26</v>
      </c>
      <c r="V8">
        <v>6</v>
      </c>
      <c r="W8">
        <v>7</v>
      </c>
      <c r="X8">
        <v>7</v>
      </c>
      <c r="Y8" t="s">
        <v>26</v>
      </c>
      <c r="Z8">
        <v>7.5</v>
      </c>
      <c r="AA8">
        <v>7</v>
      </c>
      <c r="AB8">
        <v>7</v>
      </c>
      <c r="AC8">
        <v>6</v>
      </c>
      <c r="AD8">
        <v>7</v>
      </c>
      <c r="AE8">
        <v>8</v>
      </c>
      <c r="AF8">
        <v>6.5</v>
      </c>
      <c r="AH8">
        <v>7.5</v>
      </c>
      <c r="AI8">
        <v>5.5</v>
      </c>
      <c r="AJ8">
        <v>5.5</v>
      </c>
      <c r="AK8">
        <v>5.5</v>
      </c>
      <c r="AM8">
        <v>7</v>
      </c>
      <c r="AP8">
        <f t="shared" si="0"/>
        <v>30</v>
      </c>
      <c r="AQ8" s="18">
        <f t="shared" si="1"/>
        <v>6.7166666666666668</v>
      </c>
      <c r="AR8">
        <f t="shared" si="2"/>
        <v>0.69086818610695455</v>
      </c>
      <c r="AS8">
        <v>1</v>
      </c>
      <c r="AU8">
        <f t="shared" si="3"/>
        <v>5.5</v>
      </c>
    </row>
    <row r="9" spans="1:47" x14ac:dyDescent="0.3">
      <c r="A9" t="s">
        <v>23</v>
      </c>
      <c r="B9">
        <v>8.5</v>
      </c>
      <c r="C9" t="s">
        <v>26</v>
      </c>
      <c r="D9" t="s">
        <v>26</v>
      </c>
      <c r="E9">
        <v>7</v>
      </c>
      <c r="F9">
        <v>7</v>
      </c>
      <c r="G9" t="s">
        <v>26</v>
      </c>
      <c r="H9">
        <v>10</v>
      </c>
      <c r="I9">
        <v>7</v>
      </c>
      <c r="J9" t="s">
        <v>26</v>
      </c>
      <c r="K9">
        <v>6</v>
      </c>
      <c r="L9">
        <v>7</v>
      </c>
      <c r="M9">
        <v>6</v>
      </c>
      <c r="N9">
        <v>6</v>
      </c>
      <c r="O9">
        <v>6</v>
      </c>
      <c r="P9">
        <v>7</v>
      </c>
      <c r="Q9">
        <v>5.5</v>
      </c>
      <c r="R9">
        <v>7.5</v>
      </c>
      <c r="S9">
        <v>7</v>
      </c>
      <c r="T9">
        <v>7</v>
      </c>
      <c r="U9">
        <v>6</v>
      </c>
      <c r="V9">
        <v>7</v>
      </c>
      <c r="W9">
        <v>7</v>
      </c>
      <c r="X9">
        <v>7</v>
      </c>
      <c r="Y9" t="s">
        <v>26</v>
      </c>
      <c r="Z9">
        <v>6</v>
      </c>
      <c r="AA9">
        <v>6</v>
      </c>
      <c r="AB9" t="s">
        <v>26</v>
      </c>
      <c r="AC9">
        <v>6</v>
      </c>
      <c r="AD9" t="s">
        <v>26</v>
      </c>
      <c r="AF9">
        <v>7</v>
      </c>
      <c r="AG9">
        <v>5.5</v>
      </c>
      <c r="AH9">
        <v>5.5</v>
      </c>
      <c r="AI9">
        <v>5.5</v>
      </c>
      <c r="AJ9">
        <v>5.5</v>
      </c>
      <c r="AK9">
        <v>6.5</v>
      </c>
      <c r="AL9">
        <v>4.5</v>
      </c>
      <c r="AP9">
        <f t="shared" si="0"/>
        <v>29</v>
      </c>
      <c r="AQ9" s="18">
        <f t="shared" si="1"/>
        <v>6.5344827586206895</v>
      </c>
      <c r="AR9">
        <f t="shared" si="2"/>
        <v>1.0516231882424716</v>
      </c>
      <c r="AS9">
        <v>1</v>
      </c>
      <c r="AU9">
        <f t="shared" si="3"/>
        <v>5.833333333333333</v>
      </c>
    </row>
    <row r="10" spans="1:47" x14ac:dyDescent="0.3">
      <c r="A10" t="s">
        <v>25</v>
      </c>
      <c r="B10" t="s">
        <v>26</v>
      </c>
      <c r="C10" t="s">
        <v>26</v>
      </c>
      <c r="D10" t="s">
        <v>26</v>
      </c>
      <c r="E10">
        <v>4.5</v>
      </c>
      <c r="F10">
        <v>6</v>
      </c>
      <c r="G10">
        <v>4</v>
      </c>
      <c r="H10" t="s">
        <v>26</v>
      </c>
      <c r="I10" t="s">
        <v>26</v>
      </c>
      <c r="J10">
        <v>4.5</v>
      </c>
      <c r="K10" t="s">
        <v>26</v>
      </c>
      <c r="L10">
        <v>2.5</v>
      </c>
      <c r="M10">
        <v>4.5</v>
      </c>
      <c r="N10">
        <v>5.5</v>
      </c>
      <c r="O10">
        <v>6</v>
      </c>
      <c r="P10">
        <v>4.5</v>
      </c>
      <c r="Q10" t="s">
        <v>26</v>
      </c>
      <c r="R10" t="s">
        <v>26</v>
      </c>
      <c r="S10">
        <v>4</v>
      </c>
      <c r="T10">
        <v>6</v>
      </c>
      <c r="U10">
        <v>2.5</v>
      </c>
      <c r="V10">
        <v>5.5</v>
      </c>
      <c r="W10">
        <v>6</v>
      </c>
      <c r="X10">
        <v>6</v>
      </c>
      <c r="Y10" t="s">
        <v>26</v>
      </c>
      <c r="Z10">
        <v>5.5</v>
      </c>
      <c r="AA10" t="s">
        <v>26</v>
      </c>
      <c r="AB10" t="s">
        <v>26</v>
      </c>
      <c r="AC10">
        <v>4</v>
      </c>
      <c r="AD10">
        <v>4.5</v>
      </c>
      <c r="AE10">
        <v>4</v>
      </c>
      <c r="AF10">
        <v>2.5</v>
      </c>
      <c r="AG10">
        <v>3</v>
      </c>
      <c r="AH10">
        <v>5</v>
      </c>
      <c r="AK10">
        <v>5</v>
      </c>
      <c r="AL10">
        <v>2.5</v>
      </c>
      <c r="AM10">
        <v>4</v>
      </c>
      <c r="AP10">
        <f t="shared" si="0"/>
        <v>25</v>
      </c>
      <c r="AQ10" s="18">
        <f t="shared" si="1"/>
        <v>4.4800000000000004</v>
      </c>
      <c r="AR10">
        <f t="shared" si="2"/>
        <v>1.194431524477928</v>
      </c>
      <c r="AS10">
        <v>1</v>
      </c>
      <c r="AU10">
        <f t="shared" si="3"/>
        <v>5</v>
      </c>
    </row>
    <row r="11" spans="1:47" x14ac:dyDescent="0.3">
      <c r="A11" t="s">
        <v>11</v>
      </c>
      <c r="B11">
        <v>5.5</v>
      </c>
      <c r="C11" t="s">
        <v>26</v>
      </c>
      <c r="D11">
        <v>7.5</v>
      </c>
      <c r="E11">
        <v>7.5</v>
      </c>
      <c r="F11">
        <v>7.5</v>
      </c>
      <c r="G11">
        <v>5.5</v>
      </c>
      <c r="H11" t="s">
        <v>26</v>
      </c>
      <c r="I11">
        <v>4.5</v>
      </c>
      <c r="J11">
        <v>7</v>
      </c>
      <c r="K11">
        <v>6</v>
      </c>
      <c r="L11" t="s">
        <v>26</v>
      </c>
      <c r="M11" t="s">
        <v>26</v>
      </c>
      <c r="N11">
        <v>6</v>
      </c>
      <c r="O11">
        <v>5.5</v>
      </c>
      <c r="P11">
        <v>6</v>
      </c>
      <c r="Q11" t="s">
        <v>26</v>
      </c>
      <c r="R11" t="s">
        <v>26</v>
      </c>
      <c r="S11">
        <v>4.5</v>
      </c>
      <c r="T11">
        <v>7</v>
      </c>
      <c r="U11" t="s">
        <v>26</v>
      </c>
      <c r="V11" t="s">
        <v>26</v>
      </c>
      <c r="W11" t="s">
        <v>26</v>
      </c>
      <c r="X11">
        <v>6</v>
      </c>
      <c r="Y11">
        <v>6</v>
      </c>
      <c r="Z11" t="s">
        <v>26</v>
      </c>
      <c r="AA11">
        <v>4.5</v>
      </c>
      <c r="AB11" t="s">
        <v>26</v>
      </c>
      <c r="AC11">
        <v>7</v>
      </c>
      <c r="AD11" t="s">
        <v>26</v>
      </c>
      <c r="AE11">
        <v>3</v>
      </c>
      <c r="AF11">
        <v>6</v>
      </c>
      <c r="AG11">
        <v>4.5</v>
      </c>
      <c r="AH11">
        <v>6</v>
      </c>
      <c r="AI11">
        <v>6</v>
      </c>
      <c r="AJ11">
        <v>5.5</v>
      </c>
      <c r="AK11">
        <v>7</v>
      </c>
      <c r="AL11">
        <v>5</v>
      </c>
      <c r="AM11">
        <v>4.5</v>
      </c>
      <c r="AP11">
        <f t="shared" si="0"/>
        <v>26</v>
      </c>
      <c r="AQ11" s="18">
        <f t="shared" si="1"/>
        <v>5.8076923076923075</v>
      </c>
      <c r="AR11">
        <f t="shared" si="2"/>
        <v>1.1320505560876961</v>
      </c>
      <c r="AS11">
        <v>1</v>
      </c>
      <c r="AU11">
        <f t="shared" si="3"/>
        <v>6.166666666666667</v>
      </c>
    </row>
    <row r="12" spans="1:47" x14ac:dyDescent="0.3">
      <c r="A12" t="s">
        <v>6</v>
      </c>
      <c r="B12">
        <v>7.5</v>
      </c>
      <c r="C12">
        <v>7</v>
      </c>
      <c r="D12">
        <v>7</v>
      </c>
      <c r="E12">
        <v>7.5</v>
      </c>
      <c r="F12">
        <v>6</v>
      </c>
      <c r="G12">
        <v>6</v>
      </c>
      <c r="H12" t="s">
        <v>26</v>
      </c>
      <c r="I12">
        <v>7.5</v>
      </c>
      <c r="J12" t="s">
        <v>26</v>
      </c>
      <c r="K12">
        <v>7.5</v>
      </c>
      <c r="L12" t="s">
        <v>26</v>
      </c>
      <c r="M12" t="s">
        <v>26</v>
      </c>
      <c r="N12">
        <v>6</v>
      </c>
      <c r="O12">
        <v>7</v>
      </c>
      <c r="P12">
        <v>6</v>
      </c>
      <c r="Q12" t="s">
        <v>26</v>
      </c>
      <c r="R12" t="s">
        <v>26</v>
      </c>
      <c r="S12">
        <v>6</v>
      </c>
      <c r="T12">
        <v>7</v>
      </c>
      <c r="U12">
        <v>7</v>
      </c>
      <c r="V12" t="s">
        <v>26</v>
      </c>
      <c r="W12">
        <v>6</v>
      </c>
      <c r="X12">
        <v>6</v>
      </c>
      <c r="Y12" t="s">
        <v>26</v>
      </c>
      <c r="Z12" t="s">
        <v>26</v>
      </c>
      <c r="AA12">
        <v>6</v>
      </c>
      <c r="AB12" t="s">
        <v>26</v>
      </c>
      <c r="AC12" t="s">
        <v>26</v>
      </c>
      <c r="AD12" t="s">
        <v>26</v>
      </c>
      <c r="AE12">
        <v>6</v>
      </c>
      <c r="AF12">
        <v>6.5</v>
      </c>
      <c r="AG12">
        <v>7</v>
      </c>
      <c r="AH12">
        <v>5.5</v>
      </c>
      <c r="AJ12">
        <v>5.5</v>
      </c>
      <c r="AK12">
        <v>5</v>
      </c>
      <c r="AL12">
        <v>4.5</v>
      </c>
      <c r="AM12">
        <v>5.5</v>
      </c>
      <c r="AP12">
        <f t="shared" si="0"/>
        <v>25</v>
      </c>
      <c r="AQ12" s="18">
        <f t="shared" si="1"/>
        <v>6.34</v>
      </c>
      <c r="AR12">
        <f t="shared" si="2"/>
        <v>0.82563107176672268</v>
      </c>
      <c r="AS12">
        <v>1</v>
      </c>
      <c r="AU12">
        <f t="shared" si="3"/>
        <v>5.25</v>
      </c>
    </row>
    <row r="13" spans="1:47" x14ac:dyDescent="0.3">
      <c r="A13" t="s">
        <v>16</v>
      </c>
      <c r="B13">
        <v>7.5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>
        <v>7</v>
      </c>
      <c r="W13">
        <v>7</v>
      </c>
      <c r="X13">
        <v>6</v>
      </c>
      <c r="Y13">
        <v>7</v>
      </c>
      <c r="Z13">
        <v>7.5</v>
      </c>
      <c r="AA13">
        <v>7</v>
      </c>
      <c r="AB13">
        <v>7</v>
      </c>
      <c r="AC13">
        <v>7.5</v>
      </c>
      <c r="AD13">
        <v>7</v>
      </c>
      <c r="AE13">
        <v>6</v>
      </c>
      <c r="AF13">
        <v>6.5</v>
      </c>
      <c r="AH13">
        <v>6.5</v>
      </c>
      <c r="AI13">
        <v>6.5</v>
      </c>
      <c r="AJ13">
        <v>5.5</v>
      </c>
      <c r="AK13">
        <v>5.5</v>
      </c>
      <c r="AL13">
        <v>6</v>
      </c>
      <c r="AM13">
        <v>5</v>
      </c>
      <c r="AP13">
        <f t="shared" si="0"/>
        <v>18</v>
      </c>
      <c r="AQ13" s="18">
        <f t="shared" si="1"/>
        <v>6.5555555555555554</v>
      </c>
      <c r="AR13">
        <f t="shared" si="2"/>
        <v>0.74535599249993034</v>
      </c>
      <c r="AS13">
        <v>1</v>
      </c>
      <c r="AU13">
        <f t="shared" si="3"/>
        <v>5.833333333333333</v>
      </c>
    </row>
    <row r="14" spans="1:47" x14ac:dyDescent="0.3">
      <c r="A14" t="s">
        <v>56</v>
      </c>
      <c r="B14" t="s">
        <v>26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>
        <v>5.5</v>
      </c>
      <c r="R14" t="s">
        <v>26</v>
      </c>
      <c r="S14">
        <v>7</v>
      </c>
      <c r="T14" t="s">
        <v>26</v>
      </c>
      <c r="U14" t="s">
        <v>26</v>
      </c>
      <c r="V14">
        <v>7</v>
      </c>
      <c r="W14" t="s">
        <v>26</v>
      </c>
      <c r="X14">
        <v>6</v>
      </c>
      <c r="Y14">
        <v>7</v>
      </c>
      <c r="Z14">
        <v>7</v>
      </c>
      <c r="AA14" t="s">
        <v>26</v>
      </c>
      <c r="AB14">
        <v>7</v>
      </c>
      <c r="AC14">
        <v>4.5</v>
      </c>
      <c r="AD14">
        <v>7</v>
      </c>
      <c r="AE14">
        <v>6</v>
      </c>
      <c r="AF14">
        <v>5</v>
      </c>
      <c r="AG14">
        <v>6.5</v>
      </c>
      <c r="AH14">
        <v>6.5</v>
      </c>
      <c r="AI14">
        <v>6.5</v>
      </c>
      <c r="AJ14">
        <v>5</v>
      </c>
      <c r="AK14">
        <v>5</v>
      </c>
      <c r="AL14">
        <v>6</v>
      </c>
      <c r="AM14">
        <v>5</v>
      </c>
      <c r="AP14">
        <f t="shared" si="0"/>
        <v>18</v>
      </c>
      <c r="AQ14" s="18">
        <f t="shared" si="1"/>
        <v>6.083333333333333</v>
      </c>
      <c r="AR14">
        <f t="shared" si="2"/>
        <v>0.87866877919350916</v>
      </c>
      <c r="AS14">
        <v>1</v>
      </c>
      <c r="AU14">
        <f t="shared" si="3"/>
        <v>5.5</v>
      </c>
    </row>
    <row r="15" spans="1:47" x14ac:dyDescent="0.3">
      <c r="A15" t="s">
        <v>8</v>
      </c>
      <c r="B15">
        <v>6</v>
      </c>
      <c r="C15" t="s">
        <v>26</v>
      </c>
      <c r="D15">
        <v>4</v>
      </c>
      <c r="E15" t="s">
        <v>26</v>
      </c>
      <c r="F15" t="s">
        <v>26</v>
      </c>
      <c r="G15">
        <v>5.5</v>
      </c>
      <c r="H15">
        <v>4</v>
      </c>
      <c r="I15">
        <v>4.5</v>
      </c>
      <c r="J15">
        <v>7</v>
      </c>
      <c r="K15">
        <v>7</v>
      </c>
      <c r="L15" t="s">
        <v>26</v>
      </c>
      <c r="M15" t="s">
        <v>26</v>
      </c>
      <c r="N15" t="s">
        <v>26</v>
      </c>
      <c r="O15">
        <v>5.5</v>
      </c>
      <c r="P15" t="s">
        <v>26</v>
      </c>
      <c r="Q15" t="s">
        <v>26</v>
      </c>
      <c r="R15" t="s">
        <v>26</v>
      </c>
      <c r="S15" t="s">
        <v>26</v>
      </c>
      <c r="T15" t="s">
        <v>26</v>
      </c>
      <c r="U15">
        <v>6</v>
      </c>
      <c r="V15" t="s">
        <v>26</v>
      </c>
      <c r="W15" t="s">
        <v>26</v>
      </c>
      <c r="X15" t="s">
        <v>26</v>
      </c>
      <c r="Y15" t="s">
        <v>26</v>
      </c>
      <c r="Z15" t="s">
        <v>26</v>
      </c>
      <c r="AA15">
        <v>7</v>
      </c>
      <c r="AB15" t="s">
        <v>26</v>
      </c>
      <c r="AC15">
        <v>7</v>
      </c>
      <c r="AD15" t="s">
        <v>26</v>
      </c>
      <c r="AI15">
        <v>5</v>
      </c>
      <c r="AJ15">
        <v>5</v>
      </c>
      <c r="AP15">
        <f t="shared" si="0"/>
        <v>13</v>
      </c>
      <c r="AQ15" s="18">
        <f t="shared" si="1"/>
        <v>5.6538461538461542</v>
      </c>
      <c r="AR15">
        <f t="shared" si="2"/>
        <v>1.1251780485885956</v>
      </c>
      <c r="AS15">
        <v>1</v>
      </c>
      <c r="AU15">
        <f t="shared" si="3"/>
        <v>5</v>
      </c>
    </row>
    <row r="16" spans="1:47" x14ac:dyDescent="0.3">
      <c r="A16" t="s">
        <v>84</v>
      </c>
      <c r="B16" t="s">
        <v>26</v>
      </c>
      <c r="C16" t="s">
        <v>26</v>
      </c>
      <c r="D16" t="s">
        <v>26</v>
      </c>
      <c r="E16" t="s">
        <v>26</v>
      </c>
      <c r="F16" t="s">
        <v>26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  <c r="Q16" t="s">
        <v>26</v>
      </c>
      <c r="R16" t="s">
        <v>26</v>
      </c>
      <c r="S16" t="s">
        <v>26</v>
      </c>
      <c r="T16" t="s">
        <v>26</v>
      </c>
      <c r="U16" t="s">
        <v>26</v>
      </c>
      <c r="V16" t="s">
        <v>26</v>
      </c>
      <c r="W16" t="s">
        <v>26</v>
      </c>
      <c r="X16" t="s">
        <v>26</v>
      </c>
      <c r="Y16" t="s">
        <v>26</v>
      </c>
      <c r="Z16" t="s">
        <v>26</v>
      </c>
      <c r="AA16" t="s">
        <v>26</v>
      </c>
      <c r="AB16">
        <v>4.5</v>
      </c>
      <c r="AC16">
        <v>6</v>
      </c>
      <c r="AD16" t="s">
        <v>26</v>
      </c>
      <c r="AE16">
        <v>6.5</v>
      </c>
      <c r="AF16">
        <v>6</v>
      </c>
      <c r="AG16">
        <v>6.5</v>
      </c>
      <c r="AH16">
        <v>5</v>
      </c>
      <c r="AI16">
        <v>5.5</v>
      </c>
      <c r="AL16">
        <v>5</v>
      </c>
      <c r="AP16">
        <f t="shared" si="0"/>
        <v>8</v>
      </c>
      <c r="AQ16" s="18">
        <f t="shared" si="1"/>
        <v>5.625</v>
      </c>
      <c r="AR16">
        <f t="shared" si="2"/>
        <v>0.74402380914284494</v>
      </c>
      <c r="AS16">
        <v>1</v>
      </c>
      <c r="AU16">
        <f t="shared" si="3"/>
        <v>5.5</v>
      </c>
    </row>
    <row r="17" spans="1:47" x14ac:dyDescent="0.3">
      <c r="A17" t="s">
        <v>5</v>
      </c>
      <c r="B17">
        <v>10</v>
      </c>
      <c r="C17">
        <v>8.5</v>
      </c>
      <c r="D17">
        <v>8.5</v>
      </c>
      <c r="E17">
        <v>7.5</v>
      </c>
      <c r="F17">
        <v>7</v>
      </c>
      <c r="G17">
        <v>7.5</v>
      </c>
      <c r="H17">
        <v>7</v>
      </c>
      <c r="I17" t="s">
        <v>26</v>
      </c>
      <c r="J17">
        <v>8.5</v>
      </c>
      <c r="K17">
        <v>7.5</v>
      </c>
      <c r="L17">
        <v>8.5</v>
      </c>
      <c r="M17">
        <v>7</v>
      </c>
      <c r="N17">
        <v>7.5</v>
      </c>
      <c r="O17">
        <v>7.5</v>
      </c>
      <c r="P17">
        <v>7</v>
      </c>
      <c r="Q17">
        <v>7</v>
      </c>
      <c r="R17" t="s">
        <v>26</v>
      </c>
      <c r="S17" t="s">
        <v>26</v>
      </c>
      <c r="T17" t="s">
        <v>26</v>
      </c>
      <c r="U17">
        <v>7</v>
      </c>
      <c r="V17">
        <v>6</v>
      </c>
      <c r="W17">
        <v>7.5</v>
      </c>
      <c r="X17">
        <v>7</v>
      </c>
      <c r="Y17">
        <v>7</v>
      </c>
      <c r="Z17">
        <v>7</v>
      </c>
      <c r="AA17">
        <v>7</v>
      </c>
      <c r="AB17" t="s">
        <v>26</v>
      </c>
      <c r="AC17" t="s">
        <v>26</v>
      </c>
      <c r="AD17" t="s">
        <v>26</v>
      </c>
      <c r="AF17">
        <v>6.5</v>
      </c>
      <c r="AG17">
        <v>10</v>
      </c>
      <c r="AI17">
        <v>6.5</v>
      </c>
      <c r="AJ17">
        <v>5.5</v>
      </c>
      <c r="AK17">
        <v>6.5</v>
      </c>
      <c r="AL17">
        <v>6</v>
      </c>
      <c r="AP17">
        <f t="shared" si="0"/>
        <v>28</v>
      </c>
      <c r="AQ17" s="18">
        <f t="shared" si="1"/>
        <v>7.3571428571428568</v>
      </c>
      <c r="AR17">
        <f t="shared" si="2"/>
        <v>1.0528369334638696</v>
      </c>
      <c r="AS17">
        <v>1</v>
      </c>
      <c r="AU17">
        <f t="shared" si="3"/>
        <v>6.166666666666667</v>
      </c>
    </row>
    <row r="18" spans="1:47" x14ac:dyDescent="0.3">
      <c r="A18" t="s">
        <v>44</v>
      </c>
      <c r="B18" t="s">
        <v>26</v>
      </c>
      <c r="C18" t="s">
        <v>26</v>
      </c>
      <c r="D18" t="s">
        <v>26</v>
      </c>
      <c r="E18" t="s">
        <v>26</v>
      </c>
      <c r="F18">
        <v>5.5</v>
      </c>
      <c r="G18">
        <v>4.5</v>
      </c>
      <c r="H18">
        <v>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>
        <v>6</v>
      </c>
      <c r="R18" t="s">
        <v>26</v>
      </c>
      <c r="S18">
        <v>6</v>
      </c>
      <c r="T18">
        <v>6</v>
      </c>
      <c r="U18" t="s">
        <v>26</v>
      </c>
      <c r="V18" t="s">
        <v>26</v>
      </c>
      <c r="W18" t="s">
        <v>26</v>
      </c>
      <c r="X18" t="s">
        <v>26</v>
      </c>
      <c r="Y18" t="s">
        <v>26</v>
      </c>
      <c r="Z18" t="s">
        <v>26</v>
      </c>
      <c r="AA18" t="s">
        <v>26</v>
      </c>
      <c r="AB18" t="s">
        <v>26</v>
      </c>
      <c r="AC18" t="s">
        <v>26</v>
      </c>
      <c r="AD18" t="s">
        <v>26</v>
      </c>
      <c r="AG18">
        <v>6.5</v>
      </c>
      <c r="AI18">
        <v>4</v>
      </c>
      <c r="AJ18">
        <v>3.5</v>
      </c>
      <c r="AK18">
        <v>3</v>
      </c>
      <c r="AL18">
        <v>5</v>
      </c>
      <c r="AP18">
        <f t="shared" si="0"/>
        <v>11</v>
      </c>
      <c r="AQ18" s="18">
        <f t="shared" si="1"/>
        <v>5.0909090909090908</v>
      </c>
      <c r="AR18">
        <f t="shared" si="2"/>
        <v>1.1793680896603458</v>
      </c>
      <c r="AS18">
        <v>1</v>
      </c>
      <c r="AU18">
        <f t="shared" si="3"/>
        <v>3.5</v>
      </c>
    </row>
    <row r="19" spans="1:47" x14ac:dyDescent="0.3">
      <c r="A19" t="s">
        <v>19</v>
      </c>
      <c r="B19">
        <v>10</v>
      </c>
      <c r="C19" t="s">
        <v>26</v>
      </c>
      <c r="D19">
        <v>7</v>
      </c>
      <c r="E19">
        <v>7</v>
      </c>
      <c r="F19">
        <v>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>
        <v>6</v>
      </c>
      <c r="N19">
        <v>6</v>
      </c>
      <c r="O19">
        <v>6</v>
      </c>
      <c r="P19">
        <v>6</v>
      </c>
      <c r="Q19">
        <v>7</v>
      </c>
      <c r="R19" t="s">
        <v>26</v>
      </c>
      <c r="S19" t="s">
        <v>26</v>
      </c>
      <c r="T19">
        <v>6</v>
      </c>
      <c r="U19">
        <v>6</v>
      </c>
      <c r="V19">
        <v>7</v>
      </c>
      <c r="W19">
        <v>6</v>
      </c>
      <c r="X19" t="s">
        <v>26</v>
      </c>
      <c r="Y19">
        <v>8.5</v>
      </c>
      <c r="Z19">
        <v>6</v>
      </c>
      <c r="AA19">
        <v>6</v>
      </c>
      <c r="AB19">
        <v>5.5</v>
      </c>
      <c r="AC19" t="s">
        <v>26</v>
      </c>
      <c r="AD19" t="s">
        <v>26</v>
      </c>
      <c r="AE19">
        <v>6</v>
      </c>
      <c r="AF19">
        <v>6.5</v>
      </c>
      <c r="AG19">
        <v>6.5</v>
      </c>
      <c r="AL19">
        <v>4.5</v>
      </c>
      <c r="AM19">
        <v>5.5</v>
      </c>
      <c r="AP19">
        <f t="shared" si="0"/>
        <v>22</v>
      </c>
      <c r="AQ19" s="18">
        <f t="shared" si="1"/>
        <v>6.4090909090909092</v>
      </c>
      <c r="AR19">
        <f t="shared" si="2"/>
        <v>1.1087999050492527</v>
      </c>
      <c r="AS19">
        <v>0.5</v>
      </c>
      <c r="AU19" t="e">
        <f t="shared" si="3"/>
        <v>#DIV/0!</v>
      </c>
    </row>
    <row r="20" spans="1:47" x14ac:dyDescent="0.3">
      <c r="A20" t="s">
        <v>46</v>
      </c>
      <c r="B20" t="s">
        <v>26</v>
      </c>
      <c r="C20" t="s">
        <v>26</v>
      </c>
      <c r="D20" t="s">
        <v>26</v>
      </c>
      <c r="E20" t="s">
        <v>26</v>
      </c>
      <c r="F20" t="s">
        <v>26</v>
      </c>
      <c r="G20" t="s">
        <v>26</v>
      </c>
      <c r="H20">
        <v>6</v>
      </c>
      <c r="I20">
        <v>5.5</v>
      </c>
      <c r="J20">
        <v>5.5</v>
      </c>
      <c r="K20">
        <v>4</v>
      </c>
      <c r="L20" t="s">
        <v>26</v>
      </c>
      <c r="M20">
        <v>4</v>
      </c>
      <c r="N20">
        <v>4.5</v>
      </c>
      <c r="O20">
        <v>7.5</v>
      </c>
      <c r="P20">
        <v>7</v>
      </c>
      <c r="Q20">
        <v>4.5</v>
      </c>
      <c r="R20" t="s">
        <v>26</v>
      </c>
      <c r="S20" t="s">
        <v>26</v>
      </c>
      <c r="T20" t="s">
        <v>26</v>
      </c>
      <c r="U20">
        <v>5.5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H20">
        <v>5</v>
      </c>
      <c r="AI20">
        <v>5.5</v>
      </c>
      <c r="AJ20">
        <v>3.5</v>
      </c>
      <c r="AP20">
        <f t="shared" si="0"/>
        <v>13</v>
      </c>
      <c r="AQ20" s="18">
        <f t="shared" si="1"/>
        <v>5.2307692307692308</v>
      </c>
      <c r="AR20">
        <f t="shared" si="2"/>
        <v>1.1657505560686472</v>
      </c>
      <c r="AS20">
        <v>0.5</v>
      </c>
      <c r="AU20">
        <f t="shared" si="3"/>
        <v>4.5</v>
      </c>
    </row>
    <row r="21" spans="1:47" x14ac:dyDescent="0.3">
      <c r="A21" t="s">
        <v>15</v>
      </c>
      <c r="B21">
        <v>7</v>
      </c>
      <c r="C21">
        <v>5.5</v>
      </c>
      <c r="D21" t="s">
        <v>26</v>
      </c>
      <c r="E21" t="s">
        <v>26</v>
      </c>
      <c r="F21" t="s">
        <v>26</v>
      </c>
      <c r="G21">
        <v>6</v>
      </c>
      <c r="H21">
        <v>4.5</v>
      </c>
      <c r="I21" t="s">
        <v>26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>
        <v>6</v>
      </c>
      <c r="Q21">
        <v>5.5</v>
      </c>
      <c r="R21">
        <v>7</v>
      </c>
      <c r="S21">
        <v>6</v>
      </c>
      <c r="T21">
        <v>6</v>
      </c>
      <c r="U21">
        <v>7</v>
      </c>
      <c r="V21">
        <v>5.5</v>
      </c>
      <c r="W21">
        <v>6</v>
      </c>
      <c r="X21">
        <v>5.5</v>
      </c>
      <c r="Y21">
        <v>7</v>
      </c>
      <c r="Z21" t="s">
        <v>26</v>
      </c>
      <c r="AA21">
        <v>7</v>
      </c>
      <c r="AB21">
        <v>6</v>
      </c>
      <c r="AC21" t="s">
        <v>26</v>
      </c>
      <c r="AD21">
        <v>6</v>
      </c>
      <c r="AP21">
        <f t="shared" si="0"/>
        <v>17</v>
      </c>
      <c r="AQ21" s="18">
        <f t="shared" si="1"/>
        <v>6.0882352941176467</v>
      </c>
      <c r="AR21">
        <f t="shared" si="2"/>
        <v>0.71228711990072591</v>
      </c>
      <c r="AS21">
        <v>0</v>
      </c>
      <c r="AU21" t="e">
        <f t="shared" si="3"/>
        <v>#DIV/0!</v>
      </c>
    </row>
    <row r="22" spans="1:47" x14ac:dyDescent="0.3">
      <c r="A22" t="s">
        <v>55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 t="s">
        <v>26</v>
      </c>
      <c r="I22" t="s">
        <v>26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>
        <v>6</v>
      </c>
      <c r="P22" t="s">
        <v>26</v>
      </c>
      <c r="Q22">
        <v>4.5</v>
      </c>
      <c r="R22" t="s">
        <v>26</v>
      </c>
      <c r="S22" t="s">
        <v>26</v>
      </c>
      <c r="T22">
        <v>7</v>
      </c>
      <c r="U22">
        <v>7</v>
      </c>
      <c r="V22">
        <v>6</v>
      </c>
      <c r="W22">
        <v>6</v>
      </c>
      <c r="X22">
        <v>6</v>
      </c>
      <c r="Y22">
        <v>7.5</v>
      </c>
      <c r="Z22">
        <v>6</v>
      </c>
      <c r="AA22">
        <v>6</v>
      </c>
      <c r="AB22" t="s">
        <v>26</v>
      </c>
      <c r="AC22">
        <v>6</v>
      </c>
      <c r="AD22">
        <v>7</v>
      </c>
      <c r="AF22">
        <v>7</v>
      </c>
      <c r="AG22">
        <v>7</v>
      </c>
      <c r="AP22">
        <f t="shared" si="0"/>
        <v>14</v>
      </c>
      <c r="AQ22" s="18">
        <f t="shared" si="1"/>
        <v>6.3571428571428568</v>
      </c>
      <c r="AR22">
        <f t="shared" si="2"/>
        <v>0.77032888651964082</v>
      </c>
      <c r="AS22">
        <v>0</v>
      </c>
      <c r="AU22" t="e">
        <f t="shared" si="3"/>
        <v>#DIV/0!</v>
      </c>
    </row>
    <row r="23" spans="1:47" x14ac:dyDescent="0.3">
      <c r="A23" t="s">
        <v>14</v>
      </c>
      <c r="B23">
        <v>7</v>
      </c>
      <c r="C23" t="s">
        <v>26</v>
      </c>
      <c r="D23">
        <v>7.5</v>
      </c>
      <c r="E23" t="s">
        <v>26</v>
      </c>
      <c r="F23">
        <v>6</v>
      </c>
      <c r="G23">
        <v>7</v>
      </c>
      <c r="H23">
        <v>4.5</v>
      </c>
      <c r="I23">
        <v>5.5</v>
      </c>
      <c r="J23" t="s">
        <v>26</v>
      </c>
      <c r="K23">
        <v>6</v>
      </c>
      <c r="L23">
        <v>6</v>
      </c>
      <c r="M23">
        <v>6</v>
      </c>
      <c r="N23" t="s">
        <v>26</v>
      </c>
      <c r="O23">
        <v>6</v>
      </c>
      <c r="P23">
        <v>5.5</v>
      </c>
      <c r="Q23">
        <v>5.5</v>
      </c>
      <c r="R23">
        <v>6</v>
      </c>
      <c r="S23">
        <v>4.5</v>
      </c>
      <c r="T23">
        <v>7</v>
      </c>
      <c r="U23" t="s">
        <v>26</v>
      </c>
      <c r="V23">
        <v>6</v>
      </c>
      <c r="W23" t="s">
        <v>26</v>
      </c>
      <c r="X23">
        <v>7</v>
      </c>
      <c r="Y23">
        <v>6</v>
      </c>
      <c r="Z23" t="s">
        <v>26</v>
      </c>
      <c r="AA23">
        <v>6</v>
      </c>
      <c r="AB23">
        <v>5.5</v>
      </c>
      <c r="AC23">
        <v>6</v>
      </c>
      <c r="AD23">
        <v>5.5</v>
      </c>
      <c r="AI23">
        <v>5</v>
      </c>
      <c r="AL23">
        <v>5.5</v>
      </c>
      <c r="AM23">
        <v>5</v>
      </c>
      <c r="AP23">
        <f t="shared" si="0"/>
        <v>25</v>
      </c>
      <c r="AQ23" s="18">
        <f t="shared" si="1"/>
        <v>5.9</v>
      </c>
      <c r="AR23">
        <f t="shared" si="2"/>
        <v>0.76376261582597338</v>
      </c>
      <c r="AS23">
        <v>0</v>
      </c>
      <c r="AU23">
        <f t="shared" si="3"/>
        <v>5</v>
      </c>
    </row>
    <row r="24" spans="1:47" x14ac:dyDescent="0.3">
      <c r="A24" t="s">
        <v>3</v>
      </c>
      <c r="B24">
        <v>7.5</v>
      </c>
      <c r="C24">
        <v>6</v>
      </c>
      <c r="D24">
        <v>7.5</v>
      </c>
      <c r="E24">
        <v>4</v>
      </c>
      <c r="F24">
        <v>6</v>
      </c>
      <c r="G24">
        <v>5.5</v>
      </c>
      <c r="H24">
        <v>4.5</v>
      </c>
      <c r="I24">
        <v>5.5</v>
      </c>
      <c r="J24">
        <v>5.5</v>
      </c>
      <c r="K24" t="s">
        <v>26</v>
      </c>
      <c r="L24" t="s">
        <v>26</v>
      </c>
      <c r="M24" t="s">
        <v>26</v>
      </c>
      <c r="N24" t="s">
        <v>26</v>
      </c>
      <c r="O24">
        <v>7</v>
      </c>
      <c r="P24">
        <v>6</v>
      </c>
      <c r="Q24">
        <v>6</v>
      </c>
      <c r="R24">
        <v>7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>
        <v>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>
        <v>6.5</v>
      </c>
      <c r="AI24">
        <v>5</v>
      </c>
      <c r="AL24">
        <v>5.5</v>
      </c>
      <c r="AP24">
        <f t="shared" si="0"/>
        <v>17</v>
      </c>
      <c r="AQ24" s="18">
        <f t="shared" si="1"/>
        <v>5.9411764705882355</v>
      </c>
      <c r="AR24">
        <f t="shared" si="2"/>
        <v>0.96634545034980535</v>
      </c>
      <c r="AS24">
        <v>0</v>
      </c>
      <c r="AU24">
        <f t="shared" si="3"/>
        <v>5</v>
      </c>
    </row>
    <row r="25" spans="1:47" x14ac:dyDescent="0.3">
      <c r="A25" t="s">
        <v>7</v>
      </c>
      <c r="B25">
        <v>6</v>
      </c>
      <c r="C25">
        <v>1.5</v>
      </c>
      <c r="D25">
        <v>4.5</v>
      </c>
      <c r="E25">
        <v>4</v>
      </c>
      <c r="F25">
        <v>7.5</v>
      </c>
      <c r="G25">
        <v>5.5</v>
      </c>
      <c r="H25">
        <v>6</v>
      </c>
      <c r="I25">
        <v>4.5</v>
      </c>
      <c r="J25">
        <v>3</v>
      </c>
      <c r="K25">
        <v>5.5</v>
      </c>
      <c r="L25">
        <v>2.5</v>
      </c>
      <c r="M25">
        <v>1.5</v>
      </c>
      <c r="N25" t="s">
        <v>26</v>
      </c>
      <c r="O25" t="s">
        <v>26</v>
      </c>
      <c r="P25" t="s">
        <v>26</v>
      </c>
      <c r="Q25" t="s">
        <v>26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>
        <v>6</v>
      </c>
      <c r="AP25">
        <f t="shared" si="0"/>
        <v>13</v>
      </c>
      <c r="AQ25" s="18">
        <f t="shared" si="1"/>
        <v>4.4615384615384617</v>
      </c>
      <c r="AR25">
        <f t="shared" si="2"/>
        <v>1.875961292039569</v>
      </c>
      <c r="AS25">
        <v>0</v>
      </c>
      <c r="AU25" t="e">
        <f t="shared" si="3"/>
        <v>#DIV/0!</v>
      </c>
    </row>
    <row r="26" spans="1:47" x14ac:dyDescent="0.3">
      <c r="A26" t="s">
        <v>12</v>
      </c>
      <c r="B26">
        <v>8.5</v>
      </c>
      <c r="C26" t="s">
        <v>26</v>
      </c>
      <c r="D26">
        <v>7.5</v>
      </c>
      <c r="E26">
        <v>7.5</v>
      </c>
      <c r="F26" t="s">
        <v>26</v>
      </c>
      <c r="G26" t="s">
        <v>26</v>
      </c>
      <c r="H26">
        <v>6</v>
      </c>
      <c r="I26">
        <v>7.5</v>
      </c>
      <c r="J26" t="s">
        <v>26</v>
      </c>
      <c r="K26">
        <v>6</v>
      </c>
      <c r="L26">
        <v>7.5</v>
      </c>
      <c r="M26">
        <v>7</v>
      </c>
      <c r="N26">
        <v>6</v>
      </c>
      <c r="O26" t="s">
        <v>26</v>
      </c>
      <c r="P26" t="s">
        <v>26</v>
      </c>
      <c r="Q26" t="s">
        <v>26</v>
      </c>
      <c r="R26">
        <v>9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26</v>
      </c>
      <c r="AD26" t="s">
        <v>26</v>
      </c>
      <c r="AG26">
        <v>6.5</v>
      </c>
      <c r="AP26">
        <f t="shared" si="0"/>
        <v>11</v>
      </c>
      <c r="AQ26" s="18">
        <f t="shared" si="1"/>
        <v>7.1818181818181817</v>
      </c>
      <c r="AR26">
        <f t="shared" si="2"/>
        <v>1.006795095159071</v>
      </c>
      <c r="AS26">
        <v>0</v>
      </c>
      <c r="AU26" t="e">
        <f t="shared" si="3"/>
        <v>#DIV/0!</v>
      </c>
    </row>
    <row r="27" spans="1:47" x14ac:dyDescent="0.3">
      <c r="A27" t="s">
        <v>45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>
        <v>7.5</v>
      </c>
      <c r="H27">
        <v>7.5</v>
      </c>
      <c r="I27" t="s">
        <v>26</v>
      </c>
      <c r="J27">
        <v>8.5</v>
      </c>
      <c r="K27">
        <v>8.5</v>
      </c>
      <c r="L27">
        <v>7.5</v>
      </c>
      <c r="M27">
        <v>7.5</v>
      </c>
      <c r="N27">
        <v>7.5</v>
      </c>
      <c r="O27">
        <v>9</v>
      </c>
      <c r="P27">
        <v>8.5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P27">
        <f t="shared" si="0"/>
        <v>9</v>
      </c>
      <c r="AQ27" s="18">
        <f t="shared" si="1"/>
        <v>8</v>
      </c>
      <c r="AR27">
        <f t="shared" si="2"/>
        <v>0.61237243569579447</v>
      </c>
      <c r="AS27">
        <v>0</v>
      </c>
      <c r="AU27" t="e">
        <f t="shared" si="3"/>
        <v>#DIV/0!</v>
      </c>
    </row>
    <row r="28" spans="1:47" x14ac:dyDescent="0.3">
      <c r="A28" t="s">
        <v>17</v>
      </c>
      <c r="B28" t="s">
        <v>26</v>
      </c>
      <c r="C28">
        <v>5.5</v>
      </c>
      <c r="D28" t="s">
        <v>26</v>
      </c>
      <c r="E28" t="s">
        <v>26</v>
      </c>
      <c r="F28" t="s">
        <v>26</v>
      </c>
      <c r="G28" t="s">
        <v>26</v>
      </c>
      <c r="H28" t="s">
        <v>26</v>
      </c>
      <c r="I28" t="s">
        <v>26</v>
      </c>
      <c r="J28" t="s">
        <v>26</v>
      </c>
      <c r="K28" t="s">
        <v>26</v>
      </c>
      <c r="L28" t="s">
        <v>26</v>
      </c>
      <c r="M28" t="s">
        <v>26</v>
      </c>
      <c r="N28" t="s">
        <v>26</v>
      </c>
      <c r="O28" t="s">
        <v>26</v>
      </c>
      <c r="P28" t="s">
        <v>26</v>
      </c>
      <c r="Q28" t="s">
        <v>26</v>
      </c>
      <c r="R28">
        <v>4.5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>
        <v>5.5</v>
      </c>
      <c r="Z28">
        <v>5.5</v>
      </c>
      <c r="AA28" t="s">
        <v>26</v>
      </c>
      <c r="AB28">
        <v>5.5</v>
      </c>
      <c r="AC28">
        <v>5.5</v>
      </c>
      <c r="AD28">
        <v>4</v>
      </c>
      <c r="AH28">
        <v>4</v>
      </c>
      <c r="AP28">
        <f t="shared" si="0"/>
        <v>8</v>
      </c>
      <c r="AQ28" s="18">
        <f t="shared" si="1"/>
        <v>5</v>
      </c>
      <c r="AR28">
        <f t="shared" si="2"/>
        <v>0.70710678118654757</v>
      </c>
      <c r="AS28">
        <v>0</v>
      </c>
      <c r="AU28" t="e">
        <f t="shared" si="3"/>
        <v>#DIV/0!</v>
      </c>
    </row>
    <row r="29" spans="1:47" x14ac:dyDescent="0.3">
      <c r="A29" t="s">
        <v>22</v>
      </c>
      <c r="B29" t="s">
        <v>26</v>
      </c>
      <c r="C29" t="s">
        <v>26</v>
      </c>
      <c r="D29">
        <v>7</v>
      </c>
      <c r="E29">
        <v>7</v>
      </c>
      <c r="F29">
        <v>5.5</v>
      </c>
      <c r="G29" t="s">
        <v>26</v>
      </c>
      <c r="H29" t="s">
        <v>26</v>
      </c>
      <c r="I29" t="s">
        <v>26</v>
      </c>
      <c r="J29" t="s">
        <v>26</v>
      </c>
      <c r="K29">
        <v>7</v>
      </c>
      <c r="L29">
        <v>7</v>
      </c>
      <c r="M29" t="s">
        <v>26</v>
      </c>
      <c r="N29">
        <v>7.5</v>
      </c>
      <c r="O29" t="s">
        <v>26</v>
      </c>
      <c r="P29" t="s">
        <v>26</v>
      </c>
      <c r="Q29" t="s">
        <v>26</v>
      </c>
      <c r="R29" t="s">
        <v>26</v>
      </c>
      <c r="S29">
        <v>7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P29">
        <f t="shared" si="0"/>
        <v>7</v>
      </c>
      <c r="AQ29" s="18">
        <f t="shared" si="1"/>
        <v>6.8571428571428568</v>
      </c>
      <c r="AR29">
        <f t="shared" si="2"/>
        <v>0.62678317052800869</v>
      </c>
      <c r="AS29">
        <v>0</v>
      </c>
      <c r="AU29" t="e">
        <f t="shared" si="3"/>
        <v>#DIV/0!</v>
      </c>
    </row>
    <row r="30" spans="1:47" x14ac:dyDescent="0.3">
      <c r="A30" t="s">
        <v>66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  <c r="G30" t="s">
        <v>26</v>
      </c>
      <c r="H30" t="s">
        <v>26</v>
      </c>
      <c r="I30" t="s">
        <v>26</v>
      </c>
      <c r="J30" t="s">
        <v>26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>
        <v>6</v>
      </c>
      <c r="W30">
        <v>6</v>
      </c>
      <c r="X30" t="s">
        <v>26</v>
      </c>
      <c r="Y30">
        <v>6</v>
      </c>
      <c r="Z30" t="s">
        <v>26</v>
      </c>
      <c r="AA30" t="s">
        <v>26</v>
      </c>
      <c r="AB30">
        <v>7</v>
      </c>
      <c r="AC30">
        <v>6</v>
      </c>
      <c r="AD30" t="s">
        <v>26</v>
      </c>
      <c r="AE30">
        <v>6</v>
      </c>
      <c r="AF30">
        <v>5</v>
      </c>
      <c r="AM30">
        <v>4.5</v>
      </c>
      <c r="AP30">
        <f t="shared" si="0"/>
        <v>8</v>
      </c>
      <c r="AQ30" s="18">
        <f t="shared" si="1"/>
        <v>5.8125</v>
      </c>
      <c r="AR30">
        <f t="shared" si="2"/>
        <v>0.75297030865385772</v>
      </c>
      <c r="AS30">
        <v>0</v>
      </c>
      <c r="AU30" t="e">
        <f t="shared" si="3"/>
        <v>#DIV/0!</v>
      </c>
    </row>
    <row r="31" spans="1:47" x14ac:dyDescent="0.3">
      <c r="A31" t="s">
        <v>48</v>
      </c>
      <c r="B31" t="s">
        <v>26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>
        <v>7</v>
      </c>
      <c r="J31" t="s">
        <v>26</v>
      </c>
      <c r="K31">
        <v>7</v>
      </c>
      <c r="L31">
        <v>7.5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>
        <v>7</v>
      </c>
      <c r="S31" t="s">
        <v>26</v>
      </c>
      <c r="T31" t="s">
        <v>26</v>
      </c>
      <c r="U31">
        <v>7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>
        <v>6</v>
      </c>
      <c r="AP31">
        <f t="shared" si="0"/>
        <v>6</v>
      </c>
      <c r="AQ31" s="18">
        <f t="shared" si="1"/>
        <v>6.916666666666667</v>
      </c>
      <c r="AR31">
        <f t="shared" si="2"/>
        <v>0.49159604012508756</v>
      </c>
      <c r="AS31">
        <v>0</v>
      </c>
      <c r="AU31" t="e">
        <f t="shared" si="3"/>
        <v>#DIV/0!</v>
      </c>
    </row>
    <row r="32" spans="1:47" x14ac:dyDescent="0.3">
      <c r="A32" t="s">
        <v>68</v>
      </c>
      <c r="B32" t="s">
        <v>26</v>
      </c>
      <c r="C32" t="s">
        <v>26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 t="s">
        <v>26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>
        <v>6</v>
      </c>
      <c r="Y32" t="s">
        <v>26</v>
      </c>
      <c r="Z32">
        <v>5.5</v>
      </c>
      <c r="AA32">
        <v>4</v>
      </c>
      <c r="AB32">
        <v>3</v>
      </c>
      <c r="AC32" t="s">
        <v>26</v>
      </c>
      <c r="AD32" t="s">
        <v>26</v>
      </c>
      <c r="AG32">
        <v>6</v>
      </c>
      <c r="AH32">
        <v>5</v>
      </c>
      <c r="AJ32">
        <v>4.5</v>
      </c>
      <c r="AK32">
        <v>5</v>
      </c>
      <c r="AP32">
        <f t="shared" si="0"/>
        <v>8</v>
      </c>
      <c r="AQ32" s="18">
        <f t="shared" si="1"/>
        <v>4.875</v>
      </c>
      <c r="AR32">
        <f t="shared" si="2"/>
        <v>1.0264362759428509</v>
      </c>
      <c r="AS32">
        <v>0</v>
      </c>
      <c r="AU32">
        <f t="shared" si="3"/>
        <v>4.75</v>
      </c>
    </row>
    <row r="33" spans="1:47" x14ac:dyDescent="0.3">
      <c r="A33" t="s">
        <v>24</v>
      </c>
      <c r="B33" t="s">
        <v>26</v>
      </c>
      <c r="C33" t="s">
        <v>26</v>
      </c>
      <c r="D33" t="s">
        <v>26</v>
      </c>
      <c r="E33">
        <v>7.5</v>
      </c>
      <c r="F33" t="s">
        <v>26</v>
      </c>
      <c r="G33" t="s">
        <v>26</v>
      </c>
      <c r="H33" t="s">
        <v>26</v>
      </c>
      <c r="I33" t="s">
        <v>26</v>
      </c>
      <c r="J33">
        <v>8.5</v>
      </c>
      <c r="K33" t="s">
        <v>26</v>
      </c>
      <c r="L33">
        <v>7.5</v>
      </c>
      <c r="M33" t="s">
        <v>26</v>
      </c>
      <c r="N33">
        <v>7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P33">
        <f t="shared" si="0"/>
        <v>4</v>
      </c>
      <c r="AQ33" s="18">
        <f t="shared" si="1"/>
        <v>7.625</v>
      </c>
      <c r="AR33">
        <f t="shared" si="2"/>
        <v>0.62915286960589578</v>
      </c>
      <c r="AS33">
        <v>0</v>
      </c>
      <c r="AU33" t="e">
        <f t="shared" si="3"/>
        <v>#DIV/0!</v>
      </c>
    </row>
    <row r="34" spans="1:47" x14ac:dyDescent="0.3">
      <c r="A34" t="s">
        <v>61</v>
      </c>
      <c r="B34" t="s">
        <v>26</v>
      </c>
      <c r="C34" t="s">
        <v>26</v>
      </c>
      <c r="D34" t="s">
        <v>26</v>
      </c>
      <c r="E34" t="s">
        <v>26</v>
      </c>
      <c r="F34" t="s">
        <v>26</v>
      </c>
      <c r="G34" t="s">
        <v>26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>
        <v>7</v>
      </c>
      <c r="S34">
        <v>5.5</v>
      </c>
      <c r="T34">
        <v>5.5</v>
      </c>
      <c r="U34" t="s">
        <v>26</v>
      </c>
      <c r="V34" t="s">
        <v>26</v>
      </c>
      <c r="W34">
        <v>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AP34">
        <f t="shared" ref="AP34:AP56" si="4">COUNT(B34:AO34)</f>
        <v>4</v>
      </c>
      <c r="AQ34" s="18">
        <f t="shared" ref="AQ34:AQ56" si="5">AVERAGE(B34:AO34)</f>
        <v>6</v>
      </c>
      <c r="AR34">
        <f t="shared" ref="AR34:AR56" si="6">IF(AP34&gt;1,_xlfn.STDEV.S(B34:AO34),"")</f>
        <v>0.70710678118654757</v>
      </c>
      <c r="AS34">
        <v>0</v>
      </c>
      <c r="AU34" t="e">
        <f t="shared" si="3"/>
        <v>#DIV/0!</v>
      </c>
    </row>
    <row r="35" spans="1:47" x14ac:dyDescent="0.3">
      <c r="A35" t="s">
        <v>54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>
        <v>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>
        <v>7</v>
      </c>
      <c r="W35">
        <v>7.5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P35">
        <f t="shared" si="4"/>
        <v>3</v>
      </c>
      <c r="AQ35" s="18">
        <f t="shared" si="5"/>
        <v>6.833333333333333</v>
      </c>
      <c r="AR35">
        <f t="shared" si="6"/>
        <v>0.76376261582597338</v>
      </c>
      <c r="AS35">
        <v>0</v>
      </c>
      <c r="AU35" t="e">
        <f t="shared" si="3"/>
        <v>#DIV/0!</v>
      </c>
    </row>
    <row r="36" spans="1:47" x14ac:dyDescent="0.3">
      <c r="A36" t="s">
        <v>18</v>
      </c>
      <c r="B36" t="s">
        <v>26</v>
      </c>
      <c r="C36">
        <v>4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26</v>
      </c>
      <c r="Q36">
        <v>6</v>
      </c>
      <c r="R36">
        <v>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P36">
        <f t="shared" si="4"/>
        <v>3</v>
      </c>
      <c r="AQ36" s="18">
        <f t="shared" si="5"/>
        <v>5.333333333333333</v>
      </c>
      <c r="AR36">
        <f t="shared" si="6"/>
        <v>1.1547005383792526</v>
      </c>
      <c r="AS36">
        <v>0</v>
      </c>
      <c r="AU36" t="e">
        <f t="shared" si="3"/>
        <v>#DIV/0!</v>
      </c>
    </row>
    <row r="37" spans="1:47" x14ac:dyDescent="0.3">
      <c r="A37" t="s">
        <v>63</v>
      </c>
      <c r="B37" t="s">
        <v>26</v>
      </c>
      <c r="C37" t="s">
        <v>26</v>
      </c>
      <c r="D37" t="s">
        <v>26</v>
      </c>
      <c r="E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 t="s">
        <v>26</v>
      </c>
      <c r="R37" t="s">
        <v>26</v>
      </c>
      <c r="S37">
        <v>4.5</v>
      </c>
      <c r="T37" t="s">
        <v>26</v>
      </c>
      <c r="U37">
        <v>4.5</v>
      </c>
      <c r="V37" t="s">
        <v>26</v>
      </c>
      <c r="W37">
        <v>5.5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K37">
        <v>3.5</v>
      </c>
      <c r="AP37">
        <f t="shared" si="4"/>
        <v>4</v>
      </c>
      <c r="AQ37" s="18">
        <f t="shared" si="5"/>
        <v>4.5</v>
      </c>
      <c r="AR37">
        <f t="shared" si="6"/>
        <v>0.81649658092772603</v>
      </c>
      <c r="AS37">
        <v>0</v>
      </c>
      <c r="AU37">
        <f t="shared" si="3"/>
        <v>3.5</v>
      </c>
    </row>
    <row r="38" spans="1:47" x14ac:dyDescent="0.3">
      <c r="A38" t="s">
        <v>60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>
        <v>4.5</v>
      </c>
      <c r="S38" t="s">
        <v>26</v>
      </c>
      <c r="T38">
        <v>4</v>
      </c>
      <c r="U38">
        <v>4</v>
      </c>
      <c r="V38" t="s">
        <v>26</v>
      </c>
      <c r="W38" t="s">
        <v>26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P38">
        <f t="shared" si="4"/>
        <v>3</v>
      </c>
      <c r="AQ38" s="18">
        <f t="shared" si="5"/>
        <v>4.166666666666667</v>
      </c>
      <c r="AR38">
        <f t="shared" si="6"/>
        <v>0.28867513459481287</v>
      </c>
      <c r="AS38">
        <v>0</v>
      </c>
      <c r="AU38" t="e">
        <f t="shared" si="3"/>
        <v>#DIV/0!</v>
      </c>
    </row>
    <row r="39" spans="1:47" x14ac:dyDescent="0.3">
      <c r="A39" t="s">
        <v>21</v>
      </c>
      <c r="B39" t="s">
        <v>26</v>
      </c>
      <c r="C39" t="s">
        <v>26</v>
      </c>
      <c r="D39">
        <v>3</v>
      </c>
      <c r="E39" t="s">
        <v>26</v>
      </c>
      <c r="F39" t="s">
        <v>26</v>
      </c>
      <c r="G39">
        <v>1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E39">
        <v>1.5</v>
      </c>
      <c r="AP39">
        <f t="shared" si="4"/>
        <v>3</v>
      </c>
      <c r="AQ39" s="18">
        <f t="shared" si="5"/>
        <v>1.8333333333333333</v>
      </c>
      <c r="AR39">
        <f t="shared" si="6"/>
        <v>1.0408329997330663</v>
      </c>
      <c r="AS39">
        <v>0</v>
      </c>
      <c r="AU39" t="e">
        <f t="shared" si="3"/>
        <v>#DIV/0!</v>
      </c>
    </row>
    <row r="40" spans="1:47" x14ac:dyDescent="0.3">
      <c r="A40" t="s">
        <v>85</v>
      </c>
      <c r="B40" t="s">
        <v>26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>
        <v>7</v>
      </c>
      <c r="AE40">
        <v>7</v>
      </c>
      <c r="AF40">
        <v>9</v>
      </c>
      <c r="AP40">
        <f t="shared" ref="AP40:AP57" si="7">COUNT(B40:AO40)</f>
        <v>3</v>
      </c>
      <c r="AQ40" s="18">
        <f t="shared" ref="AQ40:AQ57" si="8">AVERAGE(B40:AO40)</f>
        <v>7.666666666666667</v>
      </c>
      <c r="AR40">
        <f t="shared" ref="AR40:AR57" si="9">IF(AP40&gt;1,_xlfn.STDEV.S(B40:AO40),"")</f>
        <v>1.1547005383792495</v>
      </c>
      <c r="AS40">
        <v>1</v>
      </c>
      <c r="AU40" t="e">
        <f t="shared" ref="AU40:AU57" si="10">AVERAGE(AI40:AK40)</f>
        <v>#DIV/0!</v>
      </c>
    </row>
    <row r="41" spans="1:47" x14ac:dyDescent="0.3">
      <c r="A41" t="s">
        <v>49</v>
      </c>
      <c r="B41" t="s">
        <v>26</v>
      </c>
      <c r="C41" t="s">
        <v>26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>
        <v>5.5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  <c r="Z41">
        <v>5.5</v>
      </c>
      <c r="AA41" t="s">
        <v>26</v>
      </c>
      <c r="AB41" t="s">
        <v>26</v>
      </c>
      <c r="AC41" t="s">
        <v>26</v>
      </c>
      <c r="AD41" t="s">
        <v>26</v>
      </c>
      <c r="AG41">
        <v>2.5</v>
      </c>
      <c r="AP41">
        <f t="shared" si="7"/>
        <v>3</v>
      </c>
      <c r="AQ41" s="18">
        <f t="shared" si="8"/>
        <v>4.5</v>
      </c>
      <c r="AR41">
        <f t="shared" si="9"/>
        <v>1.7320508075688772</v>
      </c>
      <c r="AS41">
        <v>2</v>
      </c>
      <c r="AU41" t="e">
        <f t="shared" si="10"/>
        <v>#DIV/0!</v>
      </c>
    </row>
    <row r="42" spans="1:47" x14ac:dyDescent="0.3">
      <c r="A42" t="s">
        <v>81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>
        <v>7</v>
      </c>
      <c r="AA42" t="s">
        <v>26</v>
      </c>
      <c r="AB42" t="s">
        <v>26</v>
      </c>
      <c r="AC42" t="s">
        <v>26</v>
      </c>
      <c r="AD42">
        <v>7.5</v>
      </c>
      <c r="AP42">
        <f t="shared" si="7"/>
        <v>2</v>
      </c>
      <c r="AQ42" s="18">
        <f t="shared" si="8"/>
        <v>7.25</v>
      </c>
      <c r="AR42">
        <f t="shared" si="9"/>
        <v>0.35355339059327379</v>
      </c>
      <c r="AS42">
        <v>3</v>
      </c>
      <c r="AU42" t="e">
        <f t="shared" si="10"/>
        <v>#DIV/0!</v>
      </c>
    </row>
    <row r="43" spans="1:47" x14ac:dyDescent="0.3">
      <c r="A43" t="s">
        <v>51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>
        <v>2.5</v>
      </c>
      <c r="K43" t="s">
        <v>26</v>
      </c>
      <c r="L43" t="s">
        <v>26</v>
      </c>
      <c r="M43">
        <v>4.5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AP43">
        <f t="shared" si="7"/>
        <v>2</v>
      </c>
      <c r="AQ43" s="18">
        <f t="shared" si="8"/>
        <v>3.5</v>
      </c>
      <c r="AR43">
        <f t="shared" si="9"/>
        <v>1.4142135623730951</v>
      </c>
      <c r="AS43">
        <v>4</v>
      </c>
      <c r="AU43" t="e">
        <f t="shared" si="10"/>
        <v>#DIV/0!</v>
      </c>
    </row>
    <row r="44" spans="1:47" x14ac:dyDescent="0.3">
      <c r="A44" t="s">
        <v>43</v>
      </c>
      <c r="B44" t="s">
        <v>26</v>
      </c>
      <c r="C44">
        <v>1.5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>
        <v>2.5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AP44">
        <f t="shared" si="7"/>
        <v>2</v>
      </c>
      <c r="AQ44" s="18">
        <f t="shared" si="8"/>
        <v>2</v>
      </c>
      <c r="AR44">
        <f t="shared" si="9"/>
        <v>0.70710678118654757</v>
      </c>
      <c r="AS44">
        <v>5</v>
      </c>
      <c r="AU44" t="e">
        <f t="shared" si="10"/>
        <v>#DIV/0!</v>
      </c>
    </row>
    <row r="45" spans="1:47" x14ac:dyDescent="0.3">
      <c r="A45" t="s">
        <v>53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>
        <v>5.5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AG45">
        <v>5</v>
      </c>
      <c r="AP45">
        <f t="shared" si="7"/>
        <v>2</v>
      </c>
      <c r="AQ45" s="18">
        <f t="shared" si="8"/>
        <v>5.25</v>
      </c>
      <c r="AR45">
        <f t="shared" si="9"/>
        <v>0.35355339059327379</v>
      </c>
      <c r="AS45">
        <v>6</v>
      </c>
      <c r="AU45" t="e">
        <f t="shared" si="10"/>
        <v>#DIV/0!</v>
      </c>
    </row>
    <row r="46" spans="1:47" x14ac:dyDescent="0.3">
      <c r="A46" t="s">
        <v>86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>
        <v>9</v>
      </c>
      <c r="AP46">
        <f t="shared" si="7"/>
        <v>1</v>
      </c>
      <c r="AQ46" s="18">
        <f t="shared" si="8"/>
        <v>9</v>
      </c>
      <c r="AR46" t="str">
        <f t="shared" si="9"/>
        <v/>
      </c>
      <c r="AS46">
        <v>7</v>
      </c>
      <c r="AU46" t="e">
        <f t="shared" si="10"/>
        <v>#DIV/0!</v>
      </c>
    </row>
    <row r="47" spans="1:47" x14ac:dyDescent="0.3">
      <c r="A47" t="s">
        <v>77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>
        <v>7</v>
      </c>
      <c r="AA47" t="s">
        <v>26</v>
      </c>
      <c r="AB47" t="s">
        <v>26</v>
      </c>
      <c r="AC47" t="s">
        <v>26</v>
      </c>
      <c r="AD47" t="s">
        <v>26</v>
      </c>
      <c r="AP47">
        <f t="shared" si="7"/>
        <v>1</v>
      </c>
      <c r="AQ47" s="18">
        <f t="shared" si="8"/>
        <v>7</v>
      </c>
      <c r="AR47" t="str">
        <f t="shared" si="9"/>
        <v/>
      </c>
      <c r="AS47">
        <v>8</v>
      </c>
      <c r="AU47" t="e">
        <f t="shared" si="10"/>
        <v>#DIV/0!</v>
      </c>
    </row>
    <row r="48" spans="1:47" x14ac:dyDescent="0.3">
      <c r="A48" t="s">
        <v>79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>
        <v>7</v>
      </c>
      <c r="AA48" t="s">
        <v>26</v>
      </c>
      <c r="AB48" t="s">
        <v>26</v>
      </c>
      <c r="AC48" t="s">
        <v>26</v>
      </c>
      <c r="AD48" t="s">
        <v>26</v>
      </c>
      <c r="AP48">
        <f t="shared" si="7"/>
        <v>1</v>
      </c>
      <c r="AQ48" s="18">
        <f t="shared" si="8"/>
        <v>7</v>
      </c>
      <c r="AR48" t="str">
        <f t="shared" si="9"/>
        <v/>
      </c>
      <c r="AS48">
        <v>9</v>
      </c>
      <c r="AU48" t="e">
        <f t="shared" si="10"/>
        <v>#DIV/0!</v>
      </c>
    </row>
    <row r="49" spans="1:47" x14ac:dyDescent="0.3">
      <c r="A49" t="s">
        <v>80</v>
      </c>
      <c r="B49" t="s">
        <v>26</v>
      </c>
      <c r="C49" t="s">
        <v>26</v>
      </c>
      <c r="D49" t="s">
        <v>26</v>
      </c>
      <c r="E49" t="s">
        <v>26</v>
      </c>
      <c r="F49" t="s">
        <v>26</v>
      </c>
      <c r="G49" t="s">
        <v>26</v>
      </c>
      <c r="H49" t="s">
        <v>26</v>
      </c>
      <c r="I49" t="s">
        <v>26</v>
      </c>
      <c r="J49" t="s">
        <v>26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>
        <v>7</v>
      </c>
      <c r="Z49" t="s">
        <v>26</v>
      </c>
      <c r="AA49" t="s">
        <v>26</v>
      </c>
      <c r="AB49" t="s">
        <v>26</v>
      </c>
      <c r="AC49" t="s">
        <v>26</v>
      </c>
      <c r="AD49" t="s">
        <v>26</v>
      </c>
      <c r="AP49">
        <f t="shared" si="7"/>
        <v>1</v>
      </c>
      <c r="AQ49" s="18">
        <f t="shared" si="8"/>
        <v>7</v>
      </c>
      <c r="AR49" t="str">
        <f t="shared" si="9"/>
        <v/>
      </c>
      <c r="AS49">
        <v>10</v>
      </c>
      <c r="AU49" t="e">
        <f t="shared" si="10"/>
        <v>#DIV/0!</v>
      </c>
    </row>
    <row r="50" spans="1:47" x14ac:dyDescent="0.3">
      <c r="A50" t="s">
        <v>52</v>
      </c>
      <c r="B50" t="s">
        <v>26</v>
      </c>
      <c r="C50" t="s">
        <v>26</v>
      </c>
      <c r="D50" t="s">
        <v>26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>
        <v>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 t="s">
        <v>26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P50">
        <f t="shared" si="7"/>
        <v>1</v>
      </c>
      <c r="AQ50" s="18">
        <f t="shared" si="8"/>
        <v>6</v>
      </c>
      <c r="AR50" t="str">
        <f t="shared" si="9"/>
        <v/>
      </c>
      <c r="AS50">
        <v>11</v>
      </c>
      <c r="AU50" t="e">
        <f t="shared" si="10"/>
        <v>#DIV/0!</v>
      </c>
    </row>
    <row r="51" spans="1:47" x14ac:dyDescent="0.3">
      <c r="A51" t="s">
        <v>47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>
        <v>4.5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P51">
        <f t="shared" si="7"/>
        <v>1</v>
      </c>
      <c r="AQ51" s="18">
        <f t="shared" si="8"/>
        <v>4.5</v>
      </c>
      <c r="AR51" t="str">
        <f t="shared" si="9"/>
        <v/>
      </c>
      <c r="AS51">
        <v>12</v>
      </c>
      <c r="AU51" t="e">
        <f t="shared" si="10"/>
        <v>#DIV/0!</v>
      </c>
    </row>
    <row r="52" spans="1:47" x14ac:dyDescent="0.3">
      <c r="A52" t="s">
        <v>78</v>
      </c>
      <c r="B52" t="s">
        <v>26</v>
      </c>
      <c r="C52" t="s">
        <v>26</v>
      </c>
      <c r="D52" t="s">
        <v>26</v>
      </c>
      <c r="E52" t="s">
        <v>26</v>
      </c>
      <c r="F52" t="s">
        <v>26</v>
      </c>
      <c r="G52" t="s">
        <v>26</v>
      </c>
      <c r="H52" t="s">
        <v>26</v>
      </c>
      <c r="I52" t="s">
        <v>26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  <c r="Z52">
        <v>4.5</v>
      </c>
      <c r="AA52" t="s">
        <v>26</v>
      </c>
      <c r="AB52" t="s">
        <v>26</v>
      </c>
      <c r="AC52" t="s">
        <v>26</v>
      </c>
      <c r="AD52" t="s">
        <v>26</v>
      </c>
      <c r="AP52">
        <f t="shared" si="7"/>
        <v>1</v>
      </c>
      <c r="AQ52" s="18">
        <f t="shared" si="8"/>
        <v>4.5</v>
      </c>
      <c r="AR52" t="str">
        <f t="shared" si="9"/>
        <v/>
      </c>
      <c r="AS52">
        <v>13</v>
      </c>
      <c r="AU52" t="e">
        <f t="shared" si="10"/>
        <v>#DIV/0!</v>
      </c>
    </row>
    <row r="53" spans="1:47" x14ac:dyDescent="0.3">
      <c r="A53" t="s">
        <v>83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 t="s">
        <v>26</v>
      </c>
      <c r="AA53" t="s">
        <v>26</v>
      </c>
      <c r="AB53">
        <v>4</v>
      </c>
      <c r="AC53" t="s">
        <v>26</v>
      </c>
      <c r="AD53" t="s">
        <v>26</v>
      </c>
      <c r="AP53">
        <f t="shared" si="7"/>
        <v>1</v>
      </c>
      <c r="AQ53" s="18">
        <f t="shared" si="8"/>
        <v>4</v>
      </c>
      <c r="AR53" t="str">
        <f t="shared" si="9"/>
        <v/>
      </c>
      <c r="AS53">
        <v>14</v>
      </c>
      <c r="AU53" t="e">
        <f t="shared" si="10"/>
        <v>#DIV/0!</v>
      </c>
    </row>
    <row r="54" spans="1:47" x14ac:dyDescent="0.3">
      <c r="A54" t="s">
        <v>341</v>
      </c>
      <c r="AJ54">
        <v>5</v>
      </c>
      <c r="AP54">
        <f t="shared" si="7"/>
        <v>1</v>
      </c>
      <c r="AQ54" s="18">
        <f t="shared" si="8"/>
        <v>5</v>
      </c>
      <c r="AR54" t="str">
        <f t="shared" si="9"/>
        <v/>
      </c>
      <c r="AS54">
        <v>15</v>
      </c>
      <c r="AU54">
        <f t="shared" si="10"/>
        <v>5</v>
      </c>
    </row>
    <row r="55" spans="1:47" x14ac:dyDescent="0.3">
      <c r="A55" t="s">
        <v>340</v>
      </c>
      <c r="AJ55">
        <v>7</v>
      </c>
      <c r="AP55">
        <f t="shared" si="7"/>
        <v>1</v>
      </c>
      <c r="AQ55" s="18">
        <f t="shared" si="8"/>
        <v>7</v>
      </c>
      <c r="AR55" t="str">
        <f t="shared" si="9"/>
        <v/>
      </c>
      <c r="AS55">
        <v>16</v>
      </c>
      <c r="AU55">
        <f t="shared" si="10"/>
        <v>7</v>
      </c>
    </row>
    <row r="56" spans="1:47" x14ac:dyDescent="0.3">
      <c r="A56" t="s">
        <v>339</v>
      </c>
      <c r="AJ56">
        <v>4.5</v>
      </c>
      <c r="AP56">
        <f t="shared" si="7"/>
        <v>1</v>
      </c>
      <c r="AQ56" s="18">
        <f t="shared" si="8"/>
        <v>4.5</v>
      </c>
      <c r="AR56" t="str">
        <f t="shared" si="9"/>
        <v/>
      </c>
      <c r="AS56">
        <v>17</v>
      </c>
      <c r="AU56">
        <f t="shared" si="10"/>
        <v>4.5</v>
      </c>
    </row>
    <row r="57" spans="1:47" x14ac:dyDescent="0.3">
      <c r="A57" t="s">
        <v>343</v>
      </c>
      <c r="AM57">
        <v>6</v>
      </c>
      <c r="AP57">
        <f t="shared" si="7"/>
        <v>1</v>
      </c>
      <c r="AQ57" s="18">
        <f t="shared" si="8"/>
        <v>6</v>
      </c>
      <c r="AR57" t="str">
        <f t="shared" si="9"/>
        <v/>
      </c>
      <c r="AS57">
        <v>18</v>
      </c>
      <c r="AU57" t="e">
        <f t="shared" si="10"/>
        <v>#DIV/0!</v>
      </c>
    </row>
  </sheetData>
  <autoFilter ref="A1:AS54" xr:uid="{7217F6E2-94B9-43BA-8347-6F8651201F03}">
    <sortState ref="A2:AS56">
      <sortCondition descending="1" ref="AS1:AS54"/>
    </sortState>
  </autoFilter>
  <conditionalFormatting sqref="AA2:AN3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5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2:AR57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N4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5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5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5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N4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M4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M49 AB51:AM51 AD53:AM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M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:AU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workbookViewId="0">
      <selection activeCell="F18" sqref="F18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K61"/>
  <sheetViews>
    <sheetView workbookViewId="0">
      <selection activeCell="J44" sqref="J44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9" width="15.88671875" style="22" customWidth="1"/>
    <col min="10" max="10" width="11.88671875" bestFit="1" customWidth="1"/>
    <col min="11" max="11" width="10.44140625" bestFit="1" customWidth="1"/>
  </cols>
  <sheetData>
    <row r="1" spans="1:11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342</v>
      </c>
    </row>
    <row r="2" spans="1:11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</row>
    <row r="3" spans="1:11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21">
        <v>77.78</v>
      </c>
      <c r="J3" s="21">
        <v>86.12</v>
      </c>
      <c r="K3" s="20"/>
    </row>
    <row r="4" spans="1:11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21">
        <v>50</v>
      </c>
    </row>
    <row r="5" spans="1:11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20"/>
    </row>
    <row r="6" spans="1:11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</row>
    <row r="7" spans="1:11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21">
        <v>86.12</v>
      </c>
    </row>
    <row r="8" spans="1:11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</row>
    <row r="9" spans="1:11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21">
        <v>86.12</v>
      </c>
    </row>
    <row r="10" spans="1:11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</row>
    <row r="11" spans="1:11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21">
        <v>43.06</v>
      </c>
    </row>
    <row r="12" spans="1:11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</row>
    <row r="13" spans="1:11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</row>
    <row r="14" spans="1:11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21">
        <v>86.12</v>
      </c>
    </row>
    <row r="15" spans="1:11" x14ac:dyDescent="0.3">
      <c r="A15" t="s">
        <v>13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21">
        <v>77.78</v>
      </c>
      <c r="J15" s="21">
        <v>86.12</v>
      </c>
    </row>
    <row r="16" spans="1:11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</row>
    <row r="17" spans="1:10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</row>
    <row r="18" spans="1:10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</row>
    <row r="19" spans="1:10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</row>
    <row r="20" spans="1:10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21">
        <v>25</v>
      </c>
      <c r="J20" s="21">
        <v>86.12</v>
      </c>
    </row>
    <row r="21" spans="1:10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21">
        <v>25</v>
      </c>
    </row>
    <row r="22" spans="1:10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0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</row>
    <row r="24" spans="1:10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</row>
    <row r="25" spans="1:10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</row>
    <row r="26" spans="1:10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</row>
    <row r="27" spans="1:10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0" x14ac:dyDescent="0.3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</row>
    <row r="29" spans="1:10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0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21">
        <v>25</v>
      </c>
      <c r="J30" s="21">
        <v>43.06</v>
      </c>
    </row>
    <row r="31" spans="1:10" x14ac:dyDescent="0.3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0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</row>
    <row r="33" spans="1:10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0" x14ac:dyDescent="0.3">
      <c r="A34" t="s">
        <v>51</v>
      </c>
      <c r="C34" s="19">
        <v>25</v>
      </c>
      <c r="D34" s="19">
        <v>25</v>
      </c>
      <c r="E34" s="19"/>
      <c r="F34" s="19"/>
      <c r="G34" s="19"/>
      <c r="H34" s="19"/>
      <c r="I34" s="19"/>
    </row>
    <row r="35" spans="1:10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0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</row>
    <row r="37" spans="1:10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</row>
    <row r="38" spans="1:10" x14ac:dyDescent="0.3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0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21">
        <v>86.12</v>
      </c>
    </row>
    <row r="40" spans="1:10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0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0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</row>
    <row r="43" spans="1:10" x14ac:dyDescent="0.3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21">
        <v>25</v>
      </c>
    </row>
    <row r="44" spans="1:10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21">
        <v>50</v>
      </c>
    </row>
    <row r="45" spans="1:10" x14ac:dyDescent="0.3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0" x14ac:dyDescent="0.3">
      <c r="A46" t="s">
        <v>79</v>
      </c>
      <c r="C46" s="19"/>
      <c r="D46" s="19"/>
      <c r="E46" s="19"/>
      <c r="F46" s="19"/>
      <c r="G46" s="19">
        <v>25</v>
      </c>
      <c r="H46" s="19"/>
      <c r="I46" s="19"/>
    </row>
    <row r="47" spans="1:10" x14ac:dyDescent="0.3">
      <c r="A47" t="s">
        <v>81</v>
      </c>
      <c r="C47" s="19"/>
      <c r="D47" s="19"/>
      <c r="E47" s="19"/>
      <c r="F47" s="19"/>
      <c r="G47" s="19">
        <v>25</v>
      </c>
      <c r="H47" s="19"/>
      <c r="I47" s="19"/>
    </row>
    <row r="48" spans="1:10" x14ac:dyDescent="0.3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0" x14ac:dyDescent="0.3">
      <c r="A49" t="s">
        <v>80</v>
      </c>
      <c r="G49" s="19">
        <v>25</v>
      </c>
      <c r="H49" s="19"/>
      <c r="I49" s="19"/>
    </row>
    <row r="50" spans="1:10" x14ac:dyDescent="0.3">
      <c r="A50" t="s">
        <v>83</v>
      </c>
      <c r="G50" s="19"/>
      <c r="H50" s="19">
        <v>25</v>
      </c>
      <c r="I50" s="19"/>
    </row>
    <row r="51" spans="1:10" x14ac:dyDescent="0.3">
      <c r="A51" t="s">
        <v>86</v>
      </c>
      <c r="G51" s="19"/>
      <c r="H51" s="19">
        <v>25</v>
      </c>
      <c r="I51" s="19"/>
    </row>
    <row r="52" spans="1:10" x14ac:dyDescent="0.3">
      <c r="A52" t="s">
        <v>85</v>
      </c>
      <c r="G52" s="19"/>
      <c r="H52" s="19">
        <v>25</v>
      </c>
      <c r="I52" s="19">
        <v>50</v>
      </c>
    </row>
    <row r="53" spans="1:10" x14ac:dyDescent="0.3">
      <c r="A53" t="s">
        <v>81</v>
      </c>
      <c r="G53" s="19"/>
      <c r="H53" s="19">
        <v>25</v>
      </c>
      <c r="I53" s="19"/>
    </row>
    <row r="54" spans="1:10" x14ac:dyDescent="0.3">
      <c r="A54" t="s">
        <v>84</v>
      </c>
      <c r="G54" s="19"/>
      <c r="H54" s="19">
        <v>50</v>
      </c>
      <c r="I54" s="19">
        <v>77.78</v>
      </c>
      <c r="J54" s="19">
        <v>86.12</v>
      </c>
    </row>
    <row r="55" spans="1:10" x14ac:dyDescent="0.3">
      <c r="A55" t="s">
        <v>341</v>
      </c>
      <c r="G55" s="19"/>
      <c r="H55" s="19"/>
      <c r="I55" s="19"/>
      <c r="J55" s="21">
        <v>25</v>
      </c>
    </row>
    <row r="56" spans="1:10" x14ac:dyDescent="0.3">
      <c r="A56" t="s">
        <v>340</v>
      </c>
      <c r="G56" s="19"/>
      <c r="H56" s="19"/>
      <c r="I56" s="19"/>
      <c r="J56" s="19">
        <v>25</v>
      </c>
    </row>
    <row r="57" spans="1:10" x14ac:dyDescent="0.3">
      <c r="A57" t="s">
        <v>339</v>
      </c>
      <c r="G57" s="19"/>
      <c r="H57" s="19"/>
      <c r="I57" s="19"/>
      <c r="J57" s="19">
        <v>25</v>
      </c>
    </row>
    <row r="59" spans="1:10" x14ac:dyDescent="0.3">
      <c r="A59" t="s">
        <v>74</v>
      </c>
      <c r="B59" s="20">
        <f>SUM(B3:B28)</f>
        <v>1716.6666666666665</v>
      </c>
      <c r="C59" s="20">
        <f>SUM(C3:C35)</f>
        <v>1729.2800000000002</v>
      </c>
      <c r="D59" s="20">
        <f>SUM(D3:D38)</f>
        <v>1754.2800000000002</v>
      </c>
      <c r="E59" s="20">
        <f>SUM(E3:E41)</f>
        <v>1697.26</v>
      </c>
      <c r="F59" s="20">
        <f>SUM(F3:F44)</f>
        <v>1772.26</v>
      </c>
      <c r="G59" s="20">
        <f>SUM(G3:G49)</f>
        <v>1722.2599999999998</v>
      </c>
      <c r="H59" s="20">
        <f>SUM(H3:H54)</f>
        <v>1715.41</v>
      </c>
      <c r="I59" s="20">
        <f>SUM(I3:I54)</f>
        <v>1722.2599999999998</v>
      </c>
      <c r="J59" s="20">
        <f>SUM(J3:J57)</f>
        <v>1714.0399999999995</v>
      </c>
    </row>
    <row r="60" spans="1:10" x14ac:dyDescent="0.3">
      <c r="A60" t="s">
        <v>75</v>
      </c>
      <c r="B60" s="20">
        <f>25*12+83.34*17</f>
        <v>1716.78</v>
      </c>
      <c r="C60" s="20">
        <f>22*25+70.84*17</f>
        <v>1754.28</v>
      </c>
      <c r="D60" s="20">
        <f>20*25+70.84*17</f>
        <v>1704.28</v>
      </c>
      <c r="E60" s="20">
        <f>15*25+77.78*17</f>
        <v>1697.26</v>
      </c>
      <c r="F60" s="20">
        <f>18*25+77.78*17</f>
        <v>1772.26</v>
      </c>
      <c r="G60" s="23">
        <f>17*77.78+25*16</f>
        <v>1722.26</v>
      </c>
      <c r="H60" s="23">
        <f>11*25+84.73*17</f>
        <v>1715.41</v>
      </c>
      <c r="I60" s="23">
        <f>14*25+77.78*15</f>
        <v>1516.7</v>
      </c>
      <c r="J60" s="23">
        <f>4*25+86.12*9</f>
        <v>875.08</v>
      </c>
    </row>
    <row r="61" spans="1:10" x14ac:dyDescent="0.3">
      <c r="B61" s="24">
        <f t="shared" ref="B61:G61" si="1">B60/B59</f>
        <v>1.0000660194174757</v>
      </c>
      <c r="C61" s="24">
        <f t="shared" si="1"/>
        <v>1.0144568837897852</v>
      </c>
      <c r="D61" s="24">
        <f t="shared" si="1"/>
        <v>0.97149827849602099</v>
      </c>
      <c r="E61" s="24">
        <f t="shared" si="1"/>
        <v>1</v>
      </c>
      <c r="F61" s="24">
        <f t="shared" si="1"/>
        <v>1</v>
      </c>
      <c r="G61" s="24">
        <f t="shared" si="1"/>
        <v>1.0000000000000002</v>
      </c>
      <c r="H61" s="24">
        <f t="shared" ref="H61:I61" si="2">H60/H59</f>
        <v>1</v>
      </c>
      <c r="I61" s="24">
        <f t="shared" si="2"/>
        <v>0.8806451987504792</v>
      </c>
      <c r="J61" s="24">
        <f t="shared" ref="J61" si="3">J60/J59</f>
        <v>0.51053651023313362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3"/>
  <sheetViews>
    <sheetView topLeftCell="A82" workbookViewId="0">
      <selection activeCell="J115" sqref="J115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51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51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51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51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23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23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23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23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79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23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23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79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23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23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23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23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23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23</v>
      </c>
      <c r="P92" s="8" t="s">
        <v>55</v>
      </c>
    </row>
    <row r="93" spans="1:16" x14ac:dyDescent="0.3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23</v>
      </c>
      <c r="O94" s="2" t="s">
        <v>82</v>
      </c>
      <c r="P94" s="3" t="s">
        <v>11</v>
      </c>
    </row>
    <row r="95" spans="1:16" x14ac:dyDescent="0.3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23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">
      <c r="A96" s="14">
        <v>45686</v>
      </c>
      <c r="B96" s="3">
        <v>6</v>
      </c>
      <c r="C96" s="8" t="s">
        <v>23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23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23</v>
      </c>
      <c r="N100" s="2" t="s">
        <v>8</v>
      </c>
      <c r="O100" s="2" t="s">
        <v>56</v>
      </c>
      <c r="P100" s="3" t="s">
        <v>14</v>
      </c>
    </row>
    <row r="101" spans="1:16" x14ac:dyDescent="0.3">
      <c r="A101" s="14">
        <v>45693</v>
      </c>
      <c r="B101" s="5">
        <v>5</v>
      </c>
      <c r="C101" s="2" t="s">
        <v>82</v>
      </c>
      <c r="D101" s="2" t="s">
        <v>2</v>
      </c>
      <c r="E101" s="2" t="s">
        <v>23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339</v>
      </c>
      <c r="N102" s="10" t="s">
        <v>56</v>
      </c>
      <c r="O102" s="10" t="s">
        <v>5</v>
      </c>
      <c r="P102" s="10" t="s">
        <v>20</v>
      </c>
    </row>
    <row r="103" spans="1:16" x14ac:dyDescent="0.3">
      <c r="A103" s="14">
        <v>45700</v>
      </c>
      <c r="B103" s="3">
        <v>5</v>
      </c>
      <c r="C103" s="10" t="s">
        <v>6</v>
      </c>
      <c r="D103" s="10" t="s">
        <v>68</v>
      </c>
      <c r="E103" s="10" t="s">
        <v>339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340</v>
      </c>
      <c r="L103" s="2" t="s">
        <v>10</v>
      </c>
      <c r="M103" s="2" t="s">
        <v>341</v>
      </c>
      <c r="N103" s="2" t="s">
        <v>9</v>
      </c>
      <c r="O103" s="2" t="s">
        <v>8</v>
      </c>
      <c r="P103" s="3" t="s">
        <v>23</v>
      </c>
    </row>
    <row r="104" spans="1:16" x14ac:dyDescent="0.3">
      <c r="A104" s="14">
        <v>45700</v>
      </c>
      <c r="B104" s="5">
        <v>4</v>
      </c>
      <c r="C104" s="2" t="s">
        <v>340</v>
      </c>
      <c r="D104" s="2" t="s">
        <v>10</v>
      </c>
      <c r="E104" s="2" t="s">
        <v>341</v>
      </c>
      <c r="F104" s="2" t="s">
        <v>9</v>
      </c>
      <c r="G104" s="2" t="s">
        <v>8</v>
      </c>
      <c r="H104" s="3" t="s">
        <v>23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23</v>
      </c>
      <c r="O105" s="10" t="s">
        <v>5</v>
      </c>
      <c r="P105" s="10" t="s">
        <v>50</v>
      </c>
    </row>
    <row r="106" spans="1:16" x14ac:dyDescent="0.3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23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23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">
      <c r="A110" s="14">
        <v>45714</v>
      </c>
      <c r="B110" s="5">
        <v>3</v>
      </c>
      <c r="C110" s="2" t="s">
        <v>1</v>
      </c>
      <c r="D110" s="2" t="s">
        <v>23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343</v>
      </c>
      <c r="N111" s="10" t="s">
        <v>25</v>
      </c>
      <c r="O111" s="10" t="s">
        <v>19</v>
      </c>
      <c r="P111" s="10" t="s">
        <v>50</v>
      </c>
    </row>
    <row r="112" spans="1:16" x14ac:dyDescent="0.3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343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P1" activePane="topRight" state="frozen"/>
      <selection pane="topRight" activeCell="O29" sqref="O29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45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78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si="0"/>
        <v>2</v>
      </c>
      <c r="AI34">
        <f t="shared" si="1"/>
        <v>2</v>
      </c>
    </row>
    <row r="35" spans="1:35" x14ac:dyDescent="0.3">
      <c r="A35" t="s">
        <v>11</v>
      </c>
      <c r="AH35">
        <f t="shared" si="0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0"/>
        <v>15</v>
      </c>
      <c r="AI36">
        <f t="shared" si="1"/>
        <v>15</v>
      </c>
    </row>
    <row r="37" spans="1:35" x14ac:dyDescent="0.3">
      <c r="A37" t="s">
        <v>21</v>
      </c>
      <c r="AH37">
        <f t="shared" si="0"/>
        <v>0</v>
      </c>
      <c r="AI37">
        <f t="shared" si="1"/>
        <v>0</v>
      </c>
    </row>
    <row r="38" spans="1:35" x14ac:dyDescent="0.3">
      <c r="A38" t="s">
        <v>81</v>
      </c>
      <c r="AA38">
        <v>3</v>
      </c>
      <c r="AE38">
        <v>1</v>
      </c>
      <c r="AH38">
        <f t="shared" si="0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0"/>
        <v>3</v>
      </c>
      <c r="AI39">
        <f t="shared" si="1"/>
        <v>3</v>
      </c>
    </row>
    <row r="40" spans="1:35" x14ac:dyDescent="0.3">
      <c r="A40" t="s">
        <v>83</v>
      </c>
      <c r="AH40">
        <f t="shared" si="0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0"/>
        <v>3</v>
      </c>
      <c r="AI41">
        <f t="shared" si="1"/>
        <v>0</v>
      </c>
    </row>
    <row r="42" spans="1:35" x14ac:dyDescent="0.3">
      <c r="A42" t="s">
        <v>44</v>
      </c>
      <c r="AH42">
        <f t="shared" si="0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0"/>
        <v>5</v>
      </c>
      <c r="AI43">
        <f t="shared" si="1"/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0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0"/>
        <v>3</v>
      </c>
      <c r="AI45">
        <f t="shared" si="1"/>
        <v>2</v>
      </c>
    </row>
    <row r="46" spans="1:35" x14ac:dyDescent="0.3">
      <c r="A46" t="s">
        <v>85</v>
      </c>
      <c r="AE46">
        <v>4</v>
      </c>
      <c r="AH46">
        <f t="shared" ref="AH46:AH51" si="2">SUM(B46:AG46)</f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>SUM(B52:AG52)</f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>SUM(B53:AG53)</f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T57"/>
  <sheetViews>
    <sheetView zoomScaleNormal="100" workbookViewId="0">
      <pane xSplit="1" topLeftCell="B1" activePane="topRight" state="frozen"/>
      <selection pane="topRight" activeCell="N14" sqref="N14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5" width="9.5546875" bestFit="1" customWidth="1"/>
    <col min="17" max="19" width="9.5546875" bestFit="1" customWidth="1"/>
  </cols>
  <sheetData>
    <row r="1" spans="1:20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</row>
    <row r="2" spans="1:20" x14ac:dyDescent="0.3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</row>
    <row r="3" spans="1:20" x14ac:dyDescent="0.3">
      <c r="A3" t="s">
        <v>24</v>
      </c>
    </row>
    <row r="4" spans="1:20" x14ac:dyDescent="0.3">
      <c r="A4" t="s">
        <v>77</v>
      </c>
      <c r="G4">
        <v>3</v>
      </c>
    </row>
    <row r="5" spans="1:20" x14ac:dyDescent="0.3">
      <c r="A5" t="s">
        <v>7</v>
      </c>
      <c r="K5">
        <v>1</v>
      </c>
    </row>
    <row r="6" spans="1:20" x14ac:dyDescent="0.3">
      <c r="A6" t="s">
        <v>48</v>
      </c>
    </row>
    <row r="7" spans="1:20" x14ac:dyDescent="0.3">
      <c r="A7" t="s">
        <v>18</v>
      </c>
    </row>
    <row r="8" spans="1:20" x14ac:dyDescent="0.3">
      <c r="A8" t="s">
        <v>25</v>
      </c>
      <c r="C8">
        <v>1</v>
      </c>
      <c r="E8">
        <v>1</v>
      </c>
      <c r="G8">
        <v>1</v>
      </c>
      <c r="J8">
        <v>3</v>
      </c>
      <c r="K8">
        <v>3</v>
      </c>
      <c r="M8">
        <v>1</v>
      </c>
      <c r="R8">
        <v>1</v>
      </c>
    </row>
    <row r="9" spans="1:20" x14ac:dyDescent="0.3">
      <c r="A9" t="s">
        <v>14</v>
      </c>
      <c r="E9">
        <v>1</v>
      </c>
      <c r="F9">
        <v>1</v>
      </c>
      <c r="J9">
        <v>1</v>
      </c>
      <c r="P9">
        <v>1</v>
      </c>
      <c r="S9">
        <v>1</v>
      </c>
    </row>
    <row r="10" spans="1:20" x14ac:dyDescent="0.3">
      <c r="A10" t="s">
        <v>54</v>
      </c>
      <c r="C10">
        <v>2</v>
      </c>
      <c r="D10">
        <v>3</v>
      </c>
    </row>
    <row r="11" spans="1:20" x14ac:dyDescent="0.3">
      <c r="A11" t="s">
        <v>66</v>
      </c>
      <c r="D11">
        <v>2</v>
      </c>
      <c r="I11">
        <v>3</v>
      </c>
      <c r="J11">
        <v>1</v>
      </c>
      <c r="T11">
        <v>1</v>
      </c>
    </row>
    <row r="12" spans="1:20" x14ac:dyDescent="0.3">
      <c r="A12" t="s">
        <v>84</v>
      </c>
      <c r="I12">
        <v>2</v>
      </c>
      <c r="J12">
        <v>1</v>
      </c>
      <c r="L12">
        <v>3</v>
      </c>
      <c r="N12">
        <v>2</v>
      </c>
      <c r="O12">
        <v>2</v>
      </c>
      <c r="P12">
        <v>1</v>
      </c>
      <c r="S12">
        <v>2</v>
      </c>
    </row>
    <row r="13" spans="1:20" x14ac:dyDescent="0.3">
      <c r="A13" t="s">
        <v>15</v>
      </c>
      <c r="F13">
        <v>1</v>
      </c>
      <c r="H13">
        <v>2</v>
      </c>
      <c r="I13">
        <v>1</v>
      </c>
    </row>
    <row r="14" spans="1:20" x14ac:dyDescent="0.3">
      <c r="A14" t="s">
        <v>6</v>
      </c>
      <c r="B14">
        <v>3</v>
      </c>
      <c r="E14">
        <v>2</v>
      </c>
      <c r="H14">
        <v>1</v>
      </c>
      <c r="L14">
        <v>2</v>
      </c>
      <c r="M14">
        <v>2</v>
      </c>
      <c r="N14">
        <v>6</v>
      </c>
      <c r="O14">
        <v>1</v>
      </c>
      <c r="Q14">
        <v>3</v>
      </c>
      <c r="R14">
        <v>1</v>
      </c>
      <c r="S14">
        <v>1</v>
      </c>
      <c r="T14">
        <v>3</v>
      </c>
    </row>
    <row r="15" spans="1:20" x14ac:dyDescent="0.3">
      <c r="A15" t="s">
        <v>343</v>
      </c>
      <c r="T15">
        <v>4</v>
      </c>
    </row>
    <row r="16" spans="1:20" x14ac:dyDescent="0.3">
      <c r="A16" t="s">
        <v>52</v>
      </c>
    </row>
    <row r="17" spans="1:20" x14ac:dyDescent="0.3">
      <c r="A17" t="s">
        <v>78</v>
      </c>
    </row>
    <row r="18" spans="1:20" x14ac:dyDescent="0.3">
      <c r="A18" t="s">
        <v>12</v>
      </c>
      <c r="N18">
        <v>2</v>
      </c>
    </row>
    <row r="19" spans="1:20" x14ac:dyDescent="0.3">
      <c r="A19" t="s">
        <v>4</v>
      </c>
      <c r="E19">
        <v>1</v>
      </c>
      <c r="F19">
        <v>3</v>
      </c>
      <c r="H19">
        <v>1</v>
      </c>
      <c r="J19">
        <v>1</v>
      </c>
      <c r="K19">
        <v>3</v>
      </c>
      <c r="P19">
        <v>3</v>
      </c>
    </row>
    <row r="20" spans="1:20" x14ac:dyDescent="0.3">
      <c r="A20" t="s">
        <v>1</v>
      </c>
      <c r="B20">
        <v>1</v>
      </c>
      <c r="C20">
        <v>1</v>
      </c>
      <c r="D20">
        <v>1</v>
      </c>
      <c r="E20">
        <v>1</v>
      </c>
      <c r="F20">
        <v>2</v>
      </c>
      <c r="I20">
        <v>2</v>
      </c>
      <c r="J20">
        <v>1</v>
      </c>
      <c r="K20">
        <v>2</v>
      </c>
      <c r="L20">
        <v>1</v>
      </c>
      <c r="M20">
        <v>2</v>
      </c>
      <c r="N20">
        <v>1</v>
      </c>
      <c r="O20">
        <v>1</v>
      </c>
      <c r="P20">
        <v>2</v>
      </c>
      <c r="R20">
        <v>1</v>
      </c>
      <c r="T20">
        <v>1</v>
      </c>
    </row>
    <row r="21" spans="1:20" x14ac:dyDescent="0.3">
      <c r="A21" t="s">
        <v>79</v>
      </c>
      <c r="G21">
        <v>1</v>
      </c>
    </row>
    <row r="22" spans="1:20" x14ac:dyDescent="0.3">
      <c r="A22" t="s">
        <v>9</v>
      </c>
      <c r="C22">
        <v>1</v>
      </c>
      <c r="D22">
        <v>1</v>
      </c>
      <c r="G22">
        <v>2</v>
      </c>
      <c r="H22">
        <v>2</v>
      </c>
      <c r="I22">
        <v>1</v>
      </c>
      <c r="J22">
        <v>1</v>
      </c>
      <c r="K22">
        <v>2</v>
      </c>
      <c r="L22">
        <v>5</v>
      </c>
      <c r="M22">
        <v>1</v>
      </c>
      <c r="O22">
        <v>4</v>
      </c>
      <c r="P22">
        <v>1</v>
      </c>
      <c r="Q22">
        <v>2</v>
      </c>
      <c r="T22">
        <v>6</v>
      </c>
    </row>
    <row r="23" spans="1:20" x14ac:dyDescent="0.3">
      <c r="A23" t="s">
        <v>20</v>
      </c>
      <c r="B23">
        <v>1</v>
      </c>
      <c r="D23">
        <v>1</v>
      </c>
      <c r="F23">
        <v>2</v>
      </c>
      <c r="G23">
        <v>2</v>
      </c>
      <c r="H23">
        <v>4</v>
      </c>
      <c r="J23">
        <v>2</v>
      </c>
      <c r="K23">
        <v>2</v>
      </c>
      <c r="L23">
        <v>1</v>
      </c>
      <c r="M23">
        <v>1</v>
      </c>
      <c r="P23">
        <v>1</v>
      </c>
      <c r="Q23">
        <v>1</v>
      </c>
      <c r="R23">
        <v>3</v>
      </c>
      <c r="S23">
        <v>2</v>
      </c>
      <c r="T23">
        <v>2</v>
      </c>
    </row>
    <row r="24" spans="1:20" x14ac:dyDescent="0.3">
      <c r="A24" t="s">
        <v>80</v>
      </c>
      <c r="F24">
        <v>1</v>
      </c>
    </row>
    <row r="25" spans="1:20" x14ac:dyDescent="0.3">
      <c r="A25" t="s">
        <v>61</v>
      </c>
      <c r="D25">
        <v>1</v>
      </c>
    </row>
    <row r="26" spans="1:20" x14ac:dyDescent="0.3">
      <c r="A26" t="s">
        <v>19</v>
      </c>
      <c r="B26">
        <v>2</v>
      </c>
      <c r="C26">
        <v>1</v>
      </c>
      <c r="D26">
        <v>1</v>
      </c>
      <c r="F26">
        <v>4</v>
      </c>
      <c r="G26">
        <v>3</v>
      </c>
      <c r="H26">
        <v>1</v>
      </c>
      <c r="I26">
        <v>1</v>
      </c>
      <c r="M26">
        <v>2</v>
      </c>
      <c r="N26">
        <v>3</v>
      </c>
      <c r="T26">
        <v>1</v>
      </c>
    </row>
    <row r="27" spans="1:20" x14ac:dyDescent="0.3">
      <c r="A27" t="s">
        <v>43</v>
      </c>
    </row>
    <row r="28" spans="1:20" x14ac:dyDescent="0.3">
      <c r="A28" t="s">
        <v>68</v>
      </c>
      <c r="E28">
        <v>1</v>
      </c>
      <c r="I28">
        <v>1</v>
      </c>
      <c r="N28">
        <v>1</v>
      </c>
    </row>
    <row r="29" spans="1:20" x14ac:dyDescent="0.3">
      <c r="A29" t="s">
        <v>53</v>
      </c>
      <c r="N29">
        <v>1</v>
      </c>
    </row>
    <row r="30" spans="1:20" x14ac:dyDescent="0.3">
      <c r="A30" t="s">
        <v>51</v>
      </c>
    </row>
    <row r="31" spans="1:20" x14ac:dyDescent="0.3">
      <c r="A31" t="s">
        <v>339</v>
      </c>
    </row>
    <row r="32" spans="1:20" x14ac:dyDescent="0.3">
      <c r="A32" t="s">
        <v>10</v>
      </c>
      <c r="B32">
        <v>2</v>
      </c>
      <c r="C32">
        <v>3</v>
      </c>
      <c r="F32">
        <v>2</v>
      </c>
      <c r="I32">
        <v>2</v>
      </c>
      <c r="J32">
        <v>2</v>
      </c>
      <c r="K32">
        <v>1</v>
      </c>
      <c r="L32">
        <v>1</v>
      </c>
      <c r="M32">
        <v>1</v>
      </c>
      <c r="O32">
        <v>2</v>
      </c>
      <c r="R32">
        <v>3</v>
      </c>
      <c r="S32">
        <v>1</v>
      </c>
      <c r="T32">
        <v>1</v>
      </c>
    </row>
    <row r="33" spans="1:20" x14ac:dyDescent="0.3">
      <c r="A33" t="s">
        <v>46</v>
      </c>
      <c r="B33">
        <v>1</v>
      </c>
      <c r="O33">
        <v>3</v>
      </c>
      <c r="P33">
        <v>1</v>
      </c>
      <c r="Q33">
        <v>2</v>
      </c>
    </row>
    <row r="34" spans="1:20" x14ac:dyDescent="0.3">
      <c r="A34" t="s">
        <v>3</v>
      </c>
      <c r="F34">
        <v>3</v>
      </c>
      <c r="L34">
        <v>1</v>
      </c>
      <c r="S34">
        <v>3</v>
      </c>
    </row>
    <row r="35" spans="1:20" x14ac:dyDescent="0.3">
      <c r="A35" t="s">
        <v>56</v>
      </c>
      <c r="C35">
        <v>3</v>
      </c>
      <c r="E35">
        <v>2</v>
      </c>
      <c r="F35">
        <v>1</v>
      </c>
      <c r="G35">
        <v>2</v>
      </c>
      <c r="I35">
        <v>1</v>
      </c>
      <c r="J35">
        <v>1</v>
      </c>
      <c r="K35">
        <v>1</v>
      </c>
      <c r="L35">
        <v>1</v>
      </c>
      <c r="M35">
        <v>1</v>
      </c>
      <c r="P35">
        <v>1</v>
      </c>
      <c r="R35">
        <v>1</v>
      </c>
      <c r="S35">
        <v>4</v>
      </c>
      <c r="T35">
        <v>1</v>
      </c>
    </row>
    <row r="36" spans="1:20" x14ac:dyDescent="0.3">
      <c r="A36" t="s">
        <v>60</v>
      </c>
      <c r="B36">
        <v>2</v>
      </c>
    </row>
    <row r="37" spans="1:20" x14ac:dyDescent="0.3">
      <c r="A37" t="s">
        <v>341</v>
      </c>
      <c r="Q37">
        <v>1</v>
      </c>
    </row>
    <row r="38" spans="1:20" x14ac:dyDescent="0.3">
      <c r="A38" t="s">
        <v>340</v>
      </c>
    </row>
    <row r="39" spans="1:20" x14ac:dyDescent="0.3">
      <c r="A39" t="s">
        <v>11</v>
      </c>
    </row>
    <row r="40" spans="1:20" x14ac:dyDescent="0.3">
      <c r="A40" t="s">
        <v>55</v>
      </c>
      <c r="B40">
        <v>2</v>
      </c>
      <c r="C40">
        <v>1</v>
      </c>
      <c r="D40">
        <v>1</v>
      </c>
      <c r="E40">
        <v>1</v>
      </c>
      <c r="F40">
        <v>3</v>
      </c>
      <c r="G40">
        <v>2</v>
      </c>
      <c r="H40">
        <v>3</v>
      </c>
      <c r="J40">
        <v>1</v>
      </c>
      <c r="K40">
        <v>1</v>
      </c>
      <c r="M40">
        <v>3</v>
      </c>
      <c r="N40">
        <v>4</v>
      </c>
    </row>
    <row r="41" spans="1:20" x14ac:dyDescent="0.3">
      <c r="A41" t="s">
        <v>21</v>
      </c>
    </row>
    <row r="42" spans="1:20" x14ac:dyDescent="0.3">
      <c r="A42" t="s">
        <v>81</v>
      </c>
      <c r="G42">
        <v>3</v>
      </c>
      <c r="K42">
        <v>1</v>
      </c>
    </row>
    <row r="43" spans="1:20" x14ac:dyDescent="0.3">
      <c r="A43" t="s">
        <v>63</v>
      </c>
      <c r="B43">
        <v>2</v>
      </c>
      <c r="D43">
        <v>1</v>
      </c>
    </row>
    <row r="44" spans="1:20" x14ac:dyDescent="0.3">
      <c r="A44" t="s">
        <v>83</v>
      </c>
    </row>
    <row r="45" spans="1:20" x14ac:dyDescent="0.3">
      <c r="A45" t="s">
        <v>22</v>
      </c>
    </row>
    <row r="46" spans="1:20" x14ac:dyDescent="0.3">
      <c r="A46" t="s">
        <v>44</v>
      </c>
      <c r="N46">
        <v>3</v>
      </c>
      <c r="S46">
        <v>2</v>
      </c>
    </row>
    <row r="47" spans="1:20" x14ac:dyDescent="0.3">
      <c r="A47" t="s">
        <v>8</v>
      </c>
      <c r="B47">
        <v>1</v>
      </c>
      <c r="H47">
        <v>1</v>
      </c>
      <c r="J47">
        <v>2</v>
      </c>
      <c r="Q47">
        <v>2</v>
      </c>
    </row>
    <row r="48" spans="1:20" x14ac:dyDescent="0.3">
      <c r="A48" t="s">
        <v>82</v>
      </c>
      <c r="B48">
        <v>2</v>
      </c>
      <c r="C48">
        <v>2</v>
      </c>
      <c r="D48">
        <v>1</v>
      </c>
      <c r="E48">
        <v>2</v>
      </c>
      <c r="F48">
        <v>1</v>
      </c>
      <c r="G48">
        <v>2</v>
      </c>
      <c r="H48">
        <v>2</v>
      </c>
      <c r="I48">
        <v>3</v>
      </c>
      <c r="J48">
        <v>4</v>
      </c>
      <c r="L48">
        <v>4</v>
      </c>
      <c r="M48">
        <v>1</v>
      </c>
      <c r="N48">
        <v>2</v>
      </c>
      <c r="O48">
        <v>1</v>
      </c>
      <c r="P48">
        <v>1</v>
      </c>
      <c r="Q48">
        <v>1</v>
      </c>
      <c r="R48">
        <v>3</v>
      </c>
      <c r="S48">
        <v>3</v>
      </c>
    </row>
    <row r="49" spans="1:20" x14ac:dyDescent="0.3">
      <c r="A49" t="s">
        <v>49</v>
      </c>
      <c r="G49">
        <v>2</v>
      </c>
    </row>
    <row r="50" spans="1:20" x14ac:dyDescent="0.3">
      <c r="A50" t="s">
        <v>85</v>
      </c>
      <c r="K50">
        <v>4</v>
      </c>
      <c r="L50">
        <v>2</v>
      </c>
      <c r="M50">
        <v>5</v>
      </c>
    </row>
    <row r="51" spans="1:20" x14ac:dyDescent="0.3">
      <c r="A51" t="s">
        <v>5</v>
      </c>
      <c r="B51">
        <v>1</v>
      </c>
      <c r="C51">
        <v>2</v>
      </c>
      <c r="D51">
        <v>2</v>
      </c>
      <c r="E51">
        <v>3</v>
      </c>
      <c r="F51">
        <v>2</v>
      </c>
      <c r="G51">
        <v>3</v>
      </c>
      <c r="H51">
        <v>1</v>
      </c>
      <c r="M51">
        <v>4</v>
      </c>
      <c r="N51">
        <v>6</v>
      </c>
      <c r="P51">
        <v>2</v>
      </c>
      <c r="Q51">
        <v>1</v>
      </c>
      <c r="R51">
        <v>2</v>
      </c>
      <c r="S51">
        <v>3</v>
      </c>
    </row>
    <row r="52" spans="1:20" x14ac:dyDescent="0.3">
      <c r="A52" t="s">
        <v>45</v>
      </c>
      <c r="K52">
        <v>1</v>
      </c>
    </row>
    <row r="53" spans="1:20" x14ac:dyDescent="0.3">
      <c r="A53" t="s">
        <v>23</v>
      </c>
      <c r="B53">
        <v>1</v>
      </c>
      <c r="D53">
        <v>1</v>
      </c>
      <c r="E53">
        <v>3</v>
      </c>
      <c r="O53">
        <v>2</v>
      </c>
      <c r="P53">
        <v>2</v>
      </c>
      <c r="Q53">
        <v>1</v>
      </c>
      <c r="R53">
        <v>1</v>
      </c>
    </row>
    <row r="54" spans="1:20" x14ac:dyDescent="0.3">
      <c r="A54" t="s">
        <v>17</v>
      </c>
      <c r="F54">
        <v>2</v>
      </c>
      <c r="J54">
        <v>1</v>
      </c>
      <c r="K54">
        <v>1</v>
      </c>
    </row>
    <row r="55" spans="1:20" x14ac:dyDescent="0.3">
      <c r="A55" t="s">
        <v>86</v>
      </c>
      <c r="K55">
        <v>5</v>
      </c>
    </row>
    <row r="56" spans="1:20" x14ac:dyDescent="0.3">
      <c r="A56" t="s">
        <v>16</v>
      </c>
      <c r="C56">
        <v>4</v>
      </c>
      <c r="D56">
        <v>3</v>
      </c>
      <c r="F56">
        <v>2</v>
      </c>
      <c r="G56">
        <v>5</v>
      </c>
      <c r="H56">
        <v>3</v>
      </c>
      <c r="I56">
        <v>2</v>
      </c>
      <c r="J56">
        <v>5</v>
      </c>
      <c r="K56">
        <v>3</v>
      </c>
      <c r="L56">
        <v>2</v>
      </c>
      <c r="M56">
        <v>3</v>
      </c>
      <c r="O56">
        <v>5</v>
      </c>
      <c r="P56">
        <v>5</v>
      </c>
      <c r="Q56">
        <v>3</v>
      </c>
      <c r="R56">
        <v>2</v>
      </c>
      <c r="S56">
        <v>3</v>
      </c>
      <c r="T56">
        <v>1</v>
      </c>
    </row>
    <row r="57" spans="1:20" x14ac:dyDescent="0.3">
      <c r="A57" t="s">
        <v>47</v>
      </c>
    </row>
  </sheetData>
  <autoFilter ref="A1:Q56" xr:uid="{9919274B-1AF9-4264-8D2F-634AEA90C214}">
    <sortState ref="A2:Q57">
      <sortCondition ref="A1:A56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notas</vt:lpstr>
      <vt:lpstr>conversão notas</vt:lpstr>
      <vt:lpstr>pagamento</vt:lpstr>
      <vt:lpstr>placares</vt:lpstr>
      <vt:lpstr>artilharia total</vt:lpstr>
      <vt:lpstr>artilharia</vt:lpstr>
      <vt:lpstr>extrato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2025-03-06T18:42:03Z</dcterms:modified>
</cp:coreProperties>
</file>