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hamacher\OneDrive\Documentos antigo\Projetos_jl\Streamlit\Dashboard Pelada\data\"/>
    </mc:Choice>
  </mc:AlternateContent>
  <xr:revisionPtr revIDLastSave="54" documentId="14_{F8FAE7CF-1AB6-449B-BC05-2BC42FEE3DE7}" xr6:coauthVersionLast="36" xr6:coauthVersionMax="36" xr10:uidLastSave="{D8FF6422-6493-4E81-A46F-7571781CDA4E}"/>
  <bookViews>
    <workbookView xWindow="0" yWindow="0" windowWidth="13800" windowHeight="3780" xr2:uid="{00000000-000D-0000-FFFF-FFFF00000000}"/>
  </bookViews>
  <sheets>
    <sheet name="notas" sheetId="1" r:id="rId1"/>
    <sheet name="conversão notas" sheetId="6" r:id="rId2"/>
    <sheet name="pagamento" sheetId="4" r:id="rId3"/>
    <sheet name="placares" sheetId="2" r:id="rId4"/>
    <sheet name="artilharia total" sheetId="3" r:id="rId5"/>
    <sheet name="artilharia" sheetId="7" r:id="rId6"/>
    <sheet name="extrato 2024" sheetId="5" r:id="rId7"/>
  </sheets>
  <definedNames>
    <definedName name="_xlnm._FilterDatabase" localSheetId="5" hidden="1">artilharia!$A$1:$K$51</definedName>
    <definedName name="_xlnm._FilterDatabase" localSheetId="4" hidden="1">'artilharia total'!$A$1:$AI$51</definedName>
    <definedName name="_xlnm._FilterDatabase" localSheetId="6" hidden="1">'extrato 2024'!$A$1:$C$187</definedName>
    <definedName name="_xlnm._FilterDatabase" localSheetId="0" hidden="1">notas!$A$1:$AO$54</definedName>
  </definedNames>
  <calcPr calcId="191029"/>
</workbook>
</file>

<file path=xl/calcChain.xml><?xml version="1.0" encoding="utf-8"?>
<calcChain xmlns="http://schemas.openxmlformats.org/spreadsheetml/2006/main">
  <c r="I57" i="4" l="1"/>
  <c r="G57" i="4" l="1"/>
  <c r="H57" i="4"/>
  <c r="I58" i="4" l="1"/>
  <c r="I56" i="4" l="1"/>
  <c r="D57" i="4" l="1"/>
  <c r="C57" i="4"/>
  <c r="B10" i="6" l="1"/>
  <c r="H2" i="6"/>
  <c r="H3" i="6"/>
  <c r="H4" i="6" s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3" i="6"/>
  <c r="B5" i="6"/>
  <c r="B6" i="6" s="1"/>
  <c r="E33" i="6" l="1"/>
  <c r="F33" i="6" s="1"/>
  <c r="E24" i="6"/>
  <c r="F24" i="6" s="1"/>
  <c r="E19" i="6"/>
  <c r="F19" i="6" s="1"/>
  <c r="E10" i="6"/>
  <c r="F10" i="6" s="1"/>
  <c r="E23" i="6"/>
  <c r="F23" i="6" s="1"/>
  <c r="E14" i="6"/>
  <c r="F14" i="6" s="1"/>
  <c r="E5" i="6"/>
  <c r="F5" i="6" s="1"/>
  <c r="E32" i="6"/>
  <c r="F32" i="6" s="1"/>
  <c r="E27" i="6"/>
  <c r="F27" i="6" s="1"/>
  <c r="E18" i="6"/>
  <c r="F18" i="6" s="1"/>
  <c r="E9" i="6"/>
  <c r="F9" i="6" s="1"/>
  <c r="E36" i="6"/>
  <c r="F36" i="6" s="1"/>
  <c r="E31" i="6"/>
  <c r="F31" i="6" s="1"/>
  <c r="E22" i="6"/>
  <c r="F22" i="6" s="1"/>
  <c r="E13" i="6"/>
  <c r="F13" i="6" s="1"/>
  <c r="E4" i="6"/>
  <c r="F4" i="6" s="1"/>
  <c r="E30" i="6"/>
  <c r="F30" i="6" s="1"/>
  <c r="E37" i="6"/>
  <c r="F37" i="6" s="1"/>
  <c r="E28" i="6"/>
  <c r="F28" i="6" s="1"/>
  <c r="E2" i="6"/>
  <c r="F2" i="6" s="1"/>
  <c r="E35" i="6"/>
  <c r="F35" i="6" s="1"/>
  <c r="E26" i="6"/>
  <c r="F26" i="6" s="1"/>
  <c r="E17" i="6"/>
  <c r="F17" i="6" s="1"/>
  <c r="E8" i="6"/>
  <c r="F8" i="6" s="1"/>
  <c r="E3" i="6"/>
  <c r="F3" i="6" s="1"/>
  <c r="E39" i="6"/>
  <c r="F39" i="6" s="1"/>
  <c r="E21" i="6"/>
  <c r="F21" i="6" s="1"/>
  <c r="E12" i="6"/>
  <c r="F12" i="6" s="1"/>
  <c r="E7" i="6"/>
  <c r="F7" i="6" s="1"/>
  <c r="I2" i="6"/>
  <c r="J2" i="6" s="1"/>
  <c r="E34" i="6"/>
  <c r="F34" i="6" s="1"/>
  <c r="E25" i="6"/>
  <c r="F25" i="6" s="1"/>
  <c r="E16" i="6"/>
  <c r="F16" i="6" s="1"/>
  <c r="E11" i="6"/>
  <c r="F11" i="6" s="1"/>
  <c r="E38" i="6"/>
  <c r="F38" i="6" s="1"/>
  <c r="E29" i="6"/>
  <c r="F29" i="6" s="1"/>
  <c r="E20" i="6"/>
  <c r="F20" i="6" s="1"/>
  <c r="E15" i="6"/>
  <c r="F15" i="6" s="1"/>
  <c r="E6" i="6"/>
  <c r="F6" i="6" s="1"/>
  <c r="I3" i="6"/>
  <c r="J3" i="6" s="1"/>
  <c r="H5" i="6"/>
  <c r="I4" i="6"/>
  <c r="J4" i="6" s="1"/>
  <c r="I5" i="6" l="1"/>
  <c r="J5" i="6" s="1"/>
  <c r="H6" i="6"/>
  <c r="F57" i="4"/>
  <c r="H56" i="4"/>
  <c r="H7" i="6" l="1"/>
  <c r="I6" i="6"/>
  <c r="J6" i="6" s="1"/>
  <c r="H58" i="4"/>
  <c r="AH46" i="3"/>
  <c r="AI46" i="3"/>
  <c r="AH47" i="3"/>
  <c r="AI47" i="3"/>
  <c r="AH48" i="3"/>
  <c r="AI48" i="3"/>
  <c r="AH49" i="3"/>
  <c r="AI49" i="3"/>
  <c r="AH50" i="3"/>
  <c r="AI50" i="3"/>
  <c r="AH51" i="3"/>
  <c r="AI51" i="3"/>
  <c r="AL46" i="1"/>
  <c r="AN46" i="1" s="1"/>
  <c r="AM46" i="1"/>
  <c r="AL40" i="1"/>
  <c r="AN40" i="1" s="1"/>
  <c r="AM40" i="1"/>
  <c r="I7" i="6" l="1"/>
  <c r="J7" i="6" s="1"/>
  <c r="H8" i="6"/>
  <c r="AH12" i="3"/>
  <c r="AI12" i="3"/>
  <c r="AH40" i="3"/>
  <c r="AI40" i="3"/>
  <c r="AL30" i="1"/>
  <c r="AN30" i="1" s="1"/>
  <c r="AM30" i="1"/>
  <c r="AL51" i="1"/>
  <c r="AN51" i="1" s="1"/>
  <c r="AM51" i="1"/>
  <c r="AL53" i="1"/>
  <c r="AN53" i="1" s="1"/>
  <c r="AM53" i="1"/>
  <c r="H9" i="6" l="1"/>
  <c r="I8" i="6"/>
  <c r="J8" i="6" s="1"/>
  <c r="AH52" i="3"/>
  <c r="AI52" i="3"/>
  <c r="AH53" i="3"/>
  <c r="AI53" i="3"/>
  <c r="H10" i="6" l="1"/>
  <c r="I9" i="6"/>
  <c r="J9" i="6" s="1"/>
  <c r="G56" i="4"/>
  <c r="AL25" i="1"/>
  <c r="AN25" i="1" s="1"/>
  <c r="AM25" i="1"/>
  <c r="AL9" i="1"/>
  <c r="AN9" i="1" s="1"/>
  <c r="AM9" i="1"/>
  <c r="AL26" i="1"/>
  <c r="AN26" i="1" s="1"/>
  <c r="AM26" i="1"/>
  <c r="AL19" i="1"/>
  <c r="AN19" i="1" s="1"/>
  <c r="AM19" i="1"/>
  <c r="I10" i="6" l="1"/>
  <c r="J10" i="6" s="1"/>
  <c r="H11" i="6"/>
  <c r="G58" i="4"/>
  <c r="AL2" i="1"/>
  <c r="E57" i="4"/>
  <c r="B57" i="4"/>
  <c r="E56" i="4"/>
  <c r="E58" i="4" s="1"/>
  <c r="D56" i="4"/>
  <c r="C56" i="4"/>
  <c r="F20" i="4"/>
  <c r="F19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F56" i="4" l="1"/>
  <c r="H12" i="6"/>
  <c r="I11" i="6"/>
  <c r="J11" i="6" s="1"/>
  <c r="C58" i="4"/>
  <c r="D58" i="4"/>
  <c r="B56" i="4"/>
  <c r="B58" i="4" s="1"/>
  <c r="F58" i="4"/>
  <c r="AM10" i="1"/>
  <c r="AL10" i="1"/>
  <c r="AN10" i="1" s="1"/>
  <c r="AM41" i="1"/>
  <c r="AL41" i="1"/>
  <c r="AN41" i="1" s="1"/>
  <c r="H13" i="6" l="1"/>
  <c r="I12" i="6"/>
  <c r="J12" i="6" s="1"/>
  <c r="AH45" i="3"/>
  <c r="AI45" i="3"/>
  <c r="H14" i="6" l="1"/>
  <c r="I13" i="6"/>
  <c r="J13" i="6" s="1"/>
  <c r="AH3" i="3"/>
  <c r="AI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H41" i="3"/>
  <c r="AI41" i="3"/>
  <c r="AH42" i="3"/>
  <c r="AI42" i="3"/>
  <c r="AH43" i="3"/>
  <c r="AI43" i="3"/>
  <c r="AH44" i="3"/>
  <c r="AI44" i="3"/>
  <c r="AI2" i="3"/>
  <c r="AH2" i="3"/>
  <c r="H15" i="6" l="1"/>
  <c r="I14" i="6"/>
  <c r="J14" i="6" s="1"/>
  <c r="AL3" i="1"/>
  <c r="AN3" i="1" s="1"/>
  <c r="AM3" i="1"/>
  <c r="I15" i="6" l="1"/>
  <c r="J15" i="6" s="1"/>
  <c r="H16" i="6"/>
  <c r="AL43" i="1"/>
  <c r="AN43" i="1" s="1"/>
  <c r="AM43" i="1"/>
  <c r="AM20" i="1"/>
  <c r="AL20" i="1"/>
  <c r="AN20" i="1" s="1"/>
  <c r="H17" i="6" l="1"/>
  <c r="I16" i="6"/>
  <c r="J16" i="6" s="1"/>
  <c r="AM23" i="1"/>
  <c r="AL23" i="1"/>
  <c r="AN23" i="1" s="1"/>
  <c r="AM45" i="1"/>
  <c r="AL45" i="1"/>
  <c r="AN45" i="1" s="1"/>
  <c r="AM37" i="1"/>
  <c r="AL37" i="1"/>
  <c r="AN37" i="1" s="1"/>
  <c r="AM27" i="1"/>
  <c r="AL27" i="1"/>
  <c r="AN27" i="1" s="1"/>
  <c r="AM42" i="1"/>
  <c r="AL42" i="1"/>
  <c r="AN42" i="1" s="1"/>
  <c r="AM38" i="1"/>
  <c r="AL38" i="1"/>
  <c r="AN38" i="1" s="1"/>
  <c r="AM28" i="1"/>
  <c r="AL28" i="1"/>
  <c r="AN28" i="1" s="1"/>
  <c r="AM32" i="1"/>
  <c r="AL32" i="1"/>
  <c r="AN32" i="1" s="1"/>
  <c r="AM22" i="1"/>
  <c r="AL22" i="1"/>
  <c r="AN22" i="1" s="1"/>
  <c r="AM6" i="1"/>
  <c r="AL6" i="1"/>
  <c r="AN6" i="1" s="1"/>
  <c r="AM48" i="1"/>
  <c r="AL48" i="1"/>
  <c r="AN48" i="1" s="1"/>
  <c r="AM5" i="1"/>
  <c r="AL5" i="1"/>
  <c r="AN5" i="1" s="1"/>
  <c r="AM44" i="1"/>
  <c r="AL44" i="1"/>
  <c r="AN44" i="1" s="1"/>
  <c r="AM34" i="1"/>
  <c r="AL34" i="1"/>
  <c r="AN34" i="1" s="1"/>
  <c r="AM13" i="1"/>
  <c r="AL13" i="1"/>
  <c r="AN13" i="1" s="1"/>
  <c r="AM31" i="1"/>
  <c r="AL31" i="1"/>
  <c r="AN31" i="1" s="1"/>
  <c r="AM18" i="1"/>
  <c r="AL18" i="1"/>
  <c r="AN18" i="1" s="1"/>
  <c r="AM4" i="1"/>
  <c r="AL4" i="1"/>
  <c r="AN4" i="1" s="1"/>
  <c r="AM17" i="1"/>
  <c r="AL17" i="1"/>
  <c r="AN17" i="1" s="1"/>
  <c r="AM15" i="1"/>
  <c r="AL15" i="1"/>
  <c r="AN15" i="1" s="1"/>
  <c r="AM39" i="1"/>
  <c r="AL39" i="1"/>
  <c r="AN39" i="1" s="1"/>
  <c r="AM8" i="1"/>
  <c r="AL8" i="1"/>
  <c r="AN8" i="1" s="1"/>
  <c r="AM29" i="1"/>
  <c r="AL29" i="1"/>
  <c r="AN29" i="1" s="1"/>
  <c r="AM11" i="1"/>
  <c r="AL11" i="1"/>
  <c r="AN11" i="1" s="1"/>
  <c r="AM47" i="1"/>
  <c r="AL47" i="1"/>
  <c r="AN47" i="1" s="1"/>
  <c r="AM24" i="1"/>
  <c r="AL24" i="1"/>
  <c r="AN24" i="1" s="1"/>
  <c r="AM14" i="1"/>
  <c r="AL14" i="1"/>
  <c r="AN14" i="1" s="1"/>
  <c r="AM33" i="1"/>
  <c r="AL33" i="1"/>
  <c r="AN33" i="1" s="1"/>
  <c r="AM2" i="1"/>
  <c r="AN2" i="1"/>
  <c r="AM35" i="1"/>
  <c r="AL35" i="1"/>
  <c r="AN35" i="1" s="1"/>
  <c r="AM49" i="1"/>
  <c r="AL49" i="1"/>
  <c r="AN49" i="1" s="1"/>
  <c r="AM52" i="1"/>
  <c r="AL52" i="1"/>
  <c r="AN52" i="1" s="1"/>
  <c r="AM16" i="1"/>
  <c r="AL16" i="1"/>
  <c r="AN16" i="1" s="1"/>
  <c r="AM12" i="1"/>
  <c r="AL12" i="1"/>
  <c r="AN12" i="1" s="1"/>
  <c r="AM21" i="1"/>
  <c r="AL21" i="1"/>
  <c r="AN21" i="1" s="1"/>
  <c r="AM50" i="1"/>
  <c r="AL50" i="1"/>
  <c r="AN50" i="1" s="1"/>
  <c r="AM36" i="1"/>
  <c r="AL36" i="1"/>
  <c r="AN36" i="1" s="1"/>
  <c r="AM7" i="1"/>
  <c r="AL7" i="1"/>
  <c r="AN7" i="1" s="1"/>
  <c r="H18" i="6" l="1"/>
  <c r="I17" i="6"/>
  <c r="J17" i="6" s="1"/>
  <c r="I18" i="6" l="1"/>
  <c r="J18" i="6" s="1"/>
  <c r="H19" i="6"/>
  <c r="I19" i="6" l="1"/>
  <c r="J19" i="6" s="1"/>
  <c r="H20" i="6"/>
  <c r="H21" i="6" l="1"/>
  <c r="I20" i="6"/>
  <c r="J20" i="6" s="1"/>
  <c r="H22" i="6" l="1"/>
  <c r="I21" i="6"/>
  <c r="J21" i="6" s="1"/>
  <c r="H23" i="6" l="1"/>
  <c r="I22" i="6"/>
  <c r="J22" i="6" s="1"/>
  <c r="I23" i="6" l="1"/>
  <c r="J23" i="6" s="1"/>
  <c r="H24" i="6"/>
  <c r="H25" i="6" l="1"/>
  <c r="I24" i="6"/>
  <c r="J24" i="6" s="1"/>
  <c r="H26" i="6" l="1"/>
  <c r="I25" i="6"/>
  <c r="J25" i="6" s="1"/>
  <c r="I26" i="6" l="1"/>
  <c r="J26" i="6" s="1"/>
  <c r="H27" i="6"/>
  <c r="H28" i="6" l="1"/>
  <c r="I27" i="6"/>
  <c r="J27" i="6" s="1"/>
  <c r="H29" i="6" l="1"/>
  <c r="I28" i="6"/>
  <c r="J28" i="6" s="1"/>
  <c r="H30" i="6" l="1"/>
  <c r="I29" i="6"/>
  <c r="J29" i="6" s="1"/>
  <c r="H31" i="6" l="1"/>
  <c r="I30" i="6"/>
  <c r="J30" i="6" s="1"/>
  <c r="H32" i="6" l="1"/>
  <c r="I31" i="6"/>
  <c r="J31" i="6" s="1"/>
  <c r="H33" i="6" l="1"/>
  <c r="I32" i="6"/>
  <c r="J32" i="6" s="1"/>
  <c r="H34" i="6" l="1"/>
  <c r="I33" i="6"/>
  <c r="J33" i="6" s="1"/>
  <c r="I34" i="6" l="1"/>
  <c r="J34" i="6" s="1"/>
  <c r="H35" i="6"/>
  <c r="H36" i="6" l="1"/>
  <c r="I35" i="6"/>
  <c r="J35" i="6" s="1"/>
  <c r="H37" i="6" l="1"/>
  <c r="I36" i="6"/>
  <c r="J36" i="6" s="1"/>
  <c r="I37" i="6" l="1"/>
  <c r="J37" i="6" s="1"/>
  <c r="H38" i="6"/>
  <c r="H39" i="6" l="1"/>
  <c r="I39" i="6" s="1"/>
  <c r="J39" i="6" s="1"/>
  <c r="I38" i="6"/>
  <c r="J38" i="6" s="1"/>
</calcChain>
</file>

<file path=xl/sharedStrings.xml><?xml version="1.0" encoding="utf-8"?>
<sst xmlns="http://schemas.openxmlformats.org/spreadsheetml/2006/main" count="2824" uniqueCount="340">
  <si>
    <t>Jogador</t>
  </si>
  <si>
    <t>Hamacher</t>
  </si>
  <si>
    <t>Almeida</t>
  </si>
  <si>
    <t>Murilo</t>
  </si>
  <si>
    <t>Gugão</t>
  </si>
  <si>
    <t>TT</t>
  </si>
  <si>
    <t>Felipe</t>
  </si>
  <si>
    <t>Bob</t>
  </si>
  <si>
    <t>Sommer</t>
  </si>
  <si>
    <t>Joe</t>
  </si>
  <si>
    <t>Mello</t>
  </si>
  <si>
    <t>Pereira</t>
  </si>
  <si>
    <t>Georges</t>
  </si>
  <si>
    <t>Joebo</t>
  </si>
  <si>
    <t>Cout</t>
  </si>
  <si>
    <t>Elabras</t>
  </si>
  <si>
    <t>Yuri</t>
  </si>
  <si>
    <t>Vinisk</t>
  </si>
  <si>
    <t>Cingo</t>
  </si>
  <si>
    <t>Lucca</t>
  </si>
  <si>
    <t>Kas</t>
  </si>
  <si>
    <t>Poio</t>
  </si>
  <si>
    <t>Ricardo</t>
  </si>
  <si>
    <t>Tulio</t>
  </si>
  <si>
    <t>Amorim</t>
  </si>
  <si>
    <t>Coelho</t>
  </si>
  <si>
    <t/>
  </si>
  <si>
    <t>Data</t>
  </si>
  <si>
    <t>A1</t>
  </si>
  <si>
    <t>A2</t>
  </si>
  <si>
    <t>A3</t>
  </si>
  <si>
    <t>A4</t>
  </si>
  <si>
    <t>A5</t>
  </si>
  <si>
    <t>A6</t>
  </si>
  <si>
    <t>A</t>
  </si>
  <si>
    <t>B1</t>
  </si>
  <si>
    <t>B2</t>
  </si>
  <si>
    <t>B3</t>
  </si>
  <si>
    <t>B4</t>
  </si>
  <si>
    <t>B5</t>
  </si>
  <si>
    <t>B6</t>
  </si>
  <si>
    <t>B</t>
  </si>
  <si>
    <t>Jogos</t>
  </si>
  <si>
    <t>Lucca 2</t>
  </si>
  <si>
    <t>Samps</t>
  </si>
  <si>
    <t>Tuca</t>
  </si>
  <si>
    <t>Mig</t>
  </si>
  <si>
    <t>Yuri 2</t>
  </si>
  <si>
    <t>Caio</t>
  </si>
  <si>
    <t>Theo</t>
  </si>
  <si>
    <t>Goleiro</t>
  </si>
  <si>
    <t>Mateus</t>
  </si>
  <si>
    <t>Fonseca</t>
  </si>
  <si>
    <t>Maia</t>
  </si>
  <si>
    <t>Diego</t>
  </si>
  <si>
    <t>Pig</t>
  </si>
  <si>
    <t>Octavio</t>
  </si>
  <si>
    <t>Total</t>
  </si>
  <si>
    <t>Média</t>
  </si>
  <si>
    <t>Std</t>
  </si>
  <si>
    <t>Paulista</t>
  </si>
  <si>
    <t>Lucas</t>
  </si>
  <si>
    <t>Mensal</t>
  </si>
  <si>
    <t>Queiroga</t>
  </si>
  <si>
    <t>Gols oficiais</t>
  </si>
  <si>
    <t>Gols (total)</t>
  </si>
  <si>
    <t>Dino</t>
  </si>
  <si>
    <t>Sem data</t>
  </si>
  <si>
    <t>Lulinha</t>
  </si>
  <si>
    <t>Junho</t>
  </si>
  <si>
    <t>Julho</t>
  </si>
  <si>
    <t>Agosto</t>
  </si>
  <si>
    <t>Setembro</t>
  </si>
  <si>
    <t>Outubro</t>
  </si>
  <si>
    <t>Total a receber</t>
  </si>
  <si>
    <t>Recebi no PIX</t>
  </si>
  <si>
    <t>Novembro</t>
  </si>
  <si>
    <t>Bernardo</t>
  </si>
  <si>
    <t>Gabriel</t>
  </si>
  <si>
    <t>João Pedro</t>
  </si>
  <si>
    <t>Leo Motta</t>
  </si>
  <si>
    <t>Pupe</t>
  </si>
  <si>
    <t>Spohr</t>
  </si>
  <si>
    <t>Rafael</t>
  </si>
  <si>
    <t>Drope</t>
  </si>
  <si>
    <t>Toninho</t>
  </si>
  <si>
    <t>Werneck</t>
  </si>
  <si>
    <t>data</t>
  </si>
  <si>
    <t>lançamento</t>
  </si>
  <si>
    <t>valor (R$)</t>
  </si>
  <si>
    <t>12/06/2024</t>
  </si>
  <si>
    <t>PIX TRANSF RICARDO12/06</t>
  </si>
  <si>
    <t>PIX TRANSF ROBERTO12/06</t>
  </si>
  <si>
    <t>14/06/2024</t>
  </si>
  <si>
    <t>PIX TRANSF  LUCCA V14/06</t>
  </si>
  <si>
    <t>PIX TRANSF  VINICIU14/06</t>
  </si>
  <si>
    <t>17/06/2024</t>
  </si>
  <si>
    <t>PIX TRANSF  MATHEUS15/06</t>
  </si>
  <si>
    <t>19/06/2024</t>
  </si>
  <si>
    <t>PIX TRANSF Matheus19/06</t>
  </si>
  <si>
    <t>26/06/2024</t>
  </si>
  <si>
    <t>PIX TRANSF JoÃ£o Pe26/06</t>
  </si>
  <si>
    <t>PIX TRANSF Matheus26/06</t>
  </si>
  <si>
    <t>27/06/2024</t>
  </si>
  <si>
    <t>PIX TRANSF PEDRO M27/06</t>
  </si>
  <si>
    <t>PIX TRANSF LUCCA M27/06</t>
  </si>
  <si>
    <t>PIX TRANSF TÃºlio C27/06</t>
  </si>
  <si>
    <t>PIX TRANSF Lucas M27/06</t>
  </si>
  <si>
    <t>PIX TRANSF ROBERTO27/06</t>
  </si>
  <si>
    <t>PIX TRANSF FELIPE 27/06</t>
  </si>
  <si>
    <t>PIX TRANSF Felipe 27/06</t>
  </si>
  <si>
    <t>PIX TRANSF Rodrigo27/06</t>
  </si>
  <si>
    <t>PIX TRANSF GUSTAVO27/06</t>
  </si>
  <si>
    <t>PIX TRANSF YURI LI27/06</t>
  </si>
  <si>
    <t>PIX TRANSF VinÃ­ciu27/06</t>
  </si>
  <si>
    <t>01/07/2024</t>
  </si>
  <si>
    <t>PIX TRANSF Murilo 01/07</t>
  </si>
  <si>
    <t>PIX TRANSF Joao Pe30/06</t>
  </si>
  <si>
    <t>PIX TRANSF Pedro H29/06</t>
  </si>
  <si>
    <t>02/07/2024</t>
  </si>
  <si>
    <t>PIX TRANSF JoÃ£o Pe02/07</t>
  </si>
  <si>
    <t>04/07/2024</t>
  </si>
  <si>
    <t>PIX TRANSF Matheus04/07</t>
  </si>
  <si>
    <t>PIX TRANSF RICARDO04/07</t>
  </si>
  <si>
    <t>10/07/2024</t>
  </si>
  <si>
    <t>PIX TRANSF RICARDO10/07</t>
  </si>
  <si>
    <t>11/07/2024</t>
  </si>
  <si>
    <t>PIX TRANSF Matheus11/07</t>
  </si>
  <si>
    <t>17/07/2024</t>
  </si>
  <si>
    <t>PIX TRANSF Matheus17/07</t>
  </si>
  <si>
    <t>19/07/2024</t>
  </si>
  <si>
    <t>PIX TRANSF FELIPE 19/07</t>
  </si>
  <si>
    <t>22/07/2024</t>
  </si>
  <si>
    <t>PIX TRANSF Silvio 21/07</t>
  </si>
  <si>
    <t>23/07/2024</t>
  </si>
  <si>
    <t>PIX TRANSF GEORGES23/07</t>
  </si>
  <si>
    <t>24/07/2024</t>
  </si>
  <si>
    <t>PIX TRANSF Matheus24/07</t>
  </si>
  <si>
    <t>25/07/2024</t>
  </si>
  <si>
    <t>PIX TRANSF THEO PA25/07</t>
  </si>
  <si>
    <t>31/07/2024</t>
  </si>
  <si>
    <t>PIX TRANSF JoÃ£o Pe31/07</t>
  </si>
  <si>
    <t>01/08/2024</t>
  </si>
  <si>
    <t>PIX TRANSF JoÃ£o Pe01/08</t>
  </si>
  <si>
    <t>PIX TRANSF PEDRO C01/08</t>
  </si>
  <si>
    <t>PIX TRANSF Joao Pe01/08</t>
  </si>
  <si>
    <t>PIX TRANSF Lucas M01/08</t>
  </si>
  <si>
    <t>PIX TRANSF GUILHER01/08</t>
  </si>
  <si>
    <t>PIX TRANSF MATEUS 01/08</t>
  </si>
  <si>
    <t>PIX TRANSF Rodrigo01/08</t>
  </si>
  <si>
    <t>PIX TRANSF Matheus01/08</t>
  </si>
  <si>
    <t>PIX TRANSF Felipe 01/08</t>
  </si>
  <si>
    <t>PIX TRANSF MIGUEL 01/08</t>
  </si>
  <si>
    <t>02/08/2024</t>
  </si>
  <si>
    <t>PIX TRANSF  ALINE S02/08</t>
  </si>
  <si>
    <t>PIX TRANSF  YURI DO02/08</t>
  </si>
  <si>
    <t>05/08/2024</t>
  </si>
  <si>
    <t>PIX TRANSF  JOAO PE05/08</t>
  </si>
  <si>
    <t>PIX TRANSF  ROBERTO04/08</t>
  </si>
  <si>
    <t>PIX TRANSF  LUCCA M05/08</t>
  </si>
  <si>
    <t>PIX TRANSF  GUSTAVO05/08</t>
  </si>
  <si>
    <t>06/08/2024</t>
  </si>
  <si>
    <t>PIX TRANSF  FABIANA06/08</t>
  </si>
  <si>
    <t>PIX TRANSF  VINICIU06/08</t>
  </si>
  <si>
    <t>PIX TRANSF  TULIO C06/08</t>
  </si>
  <si>
    <t>07/08/2024</t>
  </si>
  <si>
    <t>PIX TRANSF  CAIO H 07/08</t>
  </si>
  <si>
    <t>PIX TRANSF  MATHEUS07/08</t>
  </si>
  <si>
    <t>12/08/2024</t>
  </si>
  <si>
    <t>PIX TRANSF  JOAO PE12/08</t>
  </si>
  <si>
    <t>PIX TRANSF  PEDRO M12/08</t>
  </si>
  <si>
    <t>14/08/2024</t>
  </si>
  <si>
    <t>PIX TRANSF  MATHEUS14/08</t>
  </si>
  <si>
    <t>15/08/2024</t>
  </si>
  <si>
    <t>PIX TRANSF  RICARDO15/08</t>
  </si>
  <si>
    <t>PIX TRANSF  JOAO PE15/08</t>
  </si>
  <si>
    <t>16/08/2024</t>
  </si>
  <si>
    <t>PIX TRANSF  PEDRO H16/08</t>
  </si>
  <si>
    <t>PIX TRANSF  FELIPE 16/08</t>
  </si>
  <si>
    <t>PIX TRANSF  MURILO 16/08</t>
  </si>
  <si>
    <t>PIX TRANSF  ROBERTO16/08</t>
  </si>
  <si>
    <t>21/08/2024</t>
  </si>
  <si>
    <t>PIX TRANSF  RICARDO21/08</t>
  </si>
  <si>
    <t>PIX TRANSF  MATHEUS21/08</t>
  </si>
  <si>
    <t>29/08/2024</t>
  </si>
  <si>
    <t>PIX TRANSF  TULIO C29/08</t>
  </si>
  <si>
    <t>PIX TRANSF  ROBERTO29/08</t>
  </si>
  <si>
    <t>PIX TRANSF  ARTHUR 29/08</t>
  </si>
  <si>
    <t>PIX TRANSF  RODRIGO29/08</t>
  </si>
  <si>
    <t>PIX TRANSF  FELIPE 29/08</t>
  </si>
  <si>
    <t>PIX TRANSF  MATHEUS29/08</t>
  </si>
  <si>
    <t>PIX TRANSF  GUSTAVO29/08</t>
  </si>
  <si>
    <t>PIX TRANSF  GUILHER29/08</t>
  </si>
  <si>
    <t>PIX TRANSF  VINICIU29/08</t>
  </si>
  <si>
    <t>PIX TRANSF  JOAO PE29/08</t>
  </si>
  <si>
    <t>PIX TRANSF  LUCAS M29/08</t>
  </si>
  <si>
    <t>30/08/2024</t>
  </si>
  <si>
    <t>PIX TRANSF  JOAO PE30/08</t>
  </si>
  <si>
    <t>PIX TRANSF  PEDRO M30/08</t>
  </si>
  <si>
    <t>02/09/2024</t>
  </si>
  <si>
    <t>PIX TRANSF Joao Pe02/09</t>
  </si>
  <si>
    <t>PIX TRANSF LUCCA M02/09</t>
  </si>
  <si>
    <t>PIX TRANSF  FELIPE 02/09</t>
  </si>
  <si>
    <t>03/09/2024</t>
  </si>
  <si>
    <t>PIX TRANSF  MIGUEL 03/09</t>
  </si>
  <si>
    <t>04/09/2024</t>
  </si>
  <si>
    <t>PIX TRANSF  MURILO 04/09</t>
  </si>
  <si>
    <t>PIX TRANSF  PEDRO H04/09</t>
  </si>
  <si>
    <t>06/09/2024</t>
  </si>
  <si>
    <t>PIX TRANSF  DIEGO A06/09</t>
  </si>
  <si>
    <t>11/09/2024</t>
  </si>
  <si>
    <t>PIX TRANSF  MATHEUS11/09</t>
  </si>
  <si>
    <t>18/09/2024</t>
  </si>
  <si>
    <t>PIX TRANSF  JOAO PE18/09</t>
  </si>
  <si>
    <t>20/09/2024</t>
  </si>
  <si>
    <t>PIX TRANSF  MATHEUS20/09</t>
  </si>
  <si>
    <t>25/09/2024</t>
  </si>
  <si>
    <t>PIX TRANSF  MATHEUS25/09</t>
  </si>
  <si>
    <t>26/09/2024</t>
  </si>
  <si>
    <t>PIX TRANSF  RODRIGO26/09</t>
  </si>
  <si>
    <t>PIX TRANSF  JOAO PE26/09</t>
  </si>
  <si>
    <t>PIX TRANSF  VINICIU26/09</t>
  </si>
  <si>
    <t>PIX TRANSF  TULIO C26/09</t>
  </si>
  <si>
    <t>PIX TRANSF  GUILHER26/09</t>
  </si>
  <si>
    <t>PIX TRANSF  LUCAS A26/09</t>
  </si>
  <si>
    <t>PIX TRANSF  PEDRO H26/09</t>
  </si>
  <si>
    <t>PIX TRANSF  FELIPE 26/09</t>
  </si>
  <si>
    <t>PIX TRANSF  LUCCA V26/09</t>
  </si>
  <si>
    <t>27/09/2024</t>
  </si>
  <si>
    <t>PIX TRANSF  MIGUEL 27/09</t>
  </si>
  <si>
    <t>30/09/2024</t>
  </si>
  <si>
    <t>PIX TRANSF  FABIANA29/09</t>
  </si>
  <si>
    <t>PIX TRANSF  FELIPE 28/09</t>
  </si>
  <si>
    <t>PIX TRANSF  GUSTAVO28/09</t>
  </si>
  <si>
    <t>PIX TRANSF  LUCCA M28/09</t>
  </si>
  <si>
    <t>PIX TRANSF  LUCAS M28/09</t>
  </si>
  <si>
    <t>PIX TRANSF  OCTAVIO28/09</t>
  </si>
  <si>
    <t>PIX TRANSF  GUILHER28/09</t>
  </si>
  <si>
    <t>03/10/2024</t>
  </si>
  <si>
    <t>PIX TRANSF  OCTAVIO03/10</t>
  </si>
  <si>
    <t>PIX TRANSF  EDUARDO03/10</t>
  </si>
  <si>
    <t>PIX TRANSF  MATHEUS03/10</t>
  </si>
  <si>
    <t>07/10/2024</t>
  </si>
  <si>
    <t>PIX TRANSF  JOAO PE07/10</t>
  </si>
  <si>
    <t>PIX TRANSF  PEDRO M07/10</t>
  </si>
  <si>
    <t>PIX TRANSF  MURILO 07/10</t>
  </si>
  <si>
    <t>08/10/2024</t>
  </si>
  <si>
    <t>PIX TRANSF  PEDRO C08/10</t>
  </si>
  <si>
    <t>PIX TRANSF  JOAO PE08/10</t>
  </si>
  <si>
    <t>PIX TRANSF  PEDRO H08/10</t>
  </si>
  <si>
    <t>15/10/2024</t>
  </si>
  <si>
    <t>PIX TRANSF  PEDRO H15/10</t>
  </si>
  <si>
    <t>24/10/2024</t>
  </si>
  <si>
    <t>PIX TRANSF MATHEUS24/10</t>
  </si>
  <si>
    <t>25/10/2024</t>
  </si>
  <si>
    <t>PIX TRANSF SILVIO 25/10</t>
  </si>
  <si>
    <t>31/10/2024</t>
  </si>
  <si>
    <t>PIX TRANSF MATHEUS31/10</t>
  </si>
  <si>
    <t>PIX TRANSF TÃºlio C31/10</t>
  </si>
  <si>
    <t>PIX TRANSF EDUARDO31/10</t>
  </si>
  <si>
    <t>PIX TRANSF JoÃ£o Pe31/10</t>
  </si>
  <si>
    <t>PIX TRANSF RODRIGO31/10</t>
  </si>
  <si>
    <t>PIX TRANSF Joao Pe31/10</t>
  </si>
  <si>
    <t>PIX TRANSF Lucas M31/10</t>
  </si>
  <si>
    <t>PIX TRANSF GUILHER31/10</t>
  </si>
  <si>
    <t>01/11/2024</t>
  </si>
  <si>
    <t>PIX TRANSF OctÃ¡vio01/11</t>
  </si>
  <si>
    <t>PIX TRANSF Felipe 01/11</t>
  </si>
  <si>
    <t>PIX TRANSF LUCCA M01/11</t>
  </si>
  <si>
    <t>04/11/2024</t>
  </si>
  <si>
    <t>PIX TRANSF YURI LI02/11</t>
  </si>
  <si>
    <t>PIX TRANSF Miguel 04/11</t>
  </si>
  <si>
    <t>PIX TRANSF RODRIGO04/11</t>
  </si>
  <si>
    <t>PIX TRANSF CAIO H 02/11</t>
  </si>
  <si>
    <t>11/11/2024</t>
  </si>
  <si>
    <t>PIX TRANSF PEDRO C11/11</t>
  </si>
  <si>
    <t>PIX TRANSF GUSTAVO10/11</t>
  </si>
  <si>
    <t>PIX TRANSF PEDRO M10/11</t>
  </si>
  <si>
    <t>PIX TRANSF JoÃ£o Pe10/11</t>
  </si>
  <si>
    <t>PIX TRANSF FELIPE 11/11</t>
  </si>
  <si>
    <t>PIX QRS LUIS FELLIP11/11</t>
  </si>
  <si>
    <t>12/11/2024</t>
  </si>
  <si>
    <t>PIX TRANSF JoÃ£o Pe12/11</t>
  </si>
  <si>
    <t>PIX TRANSF VinÃ­ciu12/11</t>
  </si>
  <si>
    <t>14/11/2024</t>
  </si>
  <si>
    <t>PIX TRANSF MATHEUS14/11</t>
  </si>
  <si>
    <t>21/11/2024</t>
  </si>
  <si>
    <t>PIX QRS JoÃ£o Pedro 21/11</t>
  </si>
  <si>
    <t>PIX QRS LEONARDO GO18/11</t>
  </si>
  <si>
    <t>PIX QRS VINICIUS KU18/11</t>
  </si>
  <si>
    <t>22/11/2024</t>
  </si>
  <si>
    <t>PIX TRANSF OCTAVIO22/11</t>
  </si>
  <si>
    <t>27/11/2024</t>
  </si>
  <si>
    <t>PIX TRANSF Pedro H27/11</t>
  </si>
  <si>
    <t>28/11/2024</t>
  </si>
  <si>
    <t>PIX TRANSF RODRIGO28/11</t>
  </si>
  <si>
    <t>PIX TRANSF MATHEUS28/11</t>
  </si>
  <si>
    <t>PIX TRANSF Lucas M28/11</t>
  </si>
  <si>
    <t>PIX TRANSF JoÃ£o Pe28/11</t>
  </si>
  <si>
    <t>PIX QRS Vinicius Ku28/11</t>
  </si>
  <si>
    <t>PIX TRANSF THEO PA28/11</t>
  </si>
  <si>
    <t>PIX TRANSF VinÃ­ciu28/11</t>
  </si>
  <si>
    <t>PIX TRANSF LUCCA M28/11</t>
  </si>
  <si>
    <t>PIX TRANSF LUCIANO28/11</t>
  </si>
  <si>
    <t>PIX TRANSF Felipe 28/11</t>
  </si>
  <si>
    <t>PIX TRANSF TÃºlio C28/11</t>
  </si>
  <si>
    <t>PIX TRANSF OCTAVIO28/11</t>
  </si>
  <si>
    <t>29/11/2024</t>
  </si>
  <si>
    <t>PIX TRANSF YURI LI29/11</t>
  </si>
  <si>
    <t>PIX TRANSF Joao Pe29/11</t>
  </si>
  <si>
    <t>PIX TRANSF Bernard29/11</t>
  </si>
  <si>
    <t>PIX TRANSF GABRIEL29/11</t>
  </si>
  <si>
    <t>PIX TRANSF LUIS FE29/11</t>
  </si>
  <si>
    <t>PIX TRANSF DIEGO A29/11</t>
  </si>
  <si>
    <t>PIX TRANSF Murilo 29/11</t>
  </si>
  <si>
    <t>PIX TRANSF GUILHER29/11</t>
  </si>
  <si>
    <t>PIX TRANSF RICARDO29/11</t>
  </si>
  <si>
    <t>05/12/2024</t>
  </si>
  <si>
    <t>PIX TRANSF Pedro R05/12</t>
  </si>
  <si>
    <t>PIX TRANSF MATHEUS05/12</t>
  </si>
  <si>
    <t>PIX QRS Rafael Volo05/12</t>
  </si>
  <si>
    <t>PIX QRS Vinicius Ku05/12</t>
  </si>
  <si>
    <t>09/12/2024</t>
  </si>
  <si>
    <t>PIX TRANSF PEDRO M09/12</t>
  </si>
  <si>
    <t>10/12/2024</t>
  </si>
  <si>
    <t>PIX TRANSF Pedro R10/12</t>
  </si>
  <si>
    <t>11/12/2024</t>
  </si>
  <si>
    <t>PIX TRANSF MATHEUS11/12</t>
  </si>
  <si>
    <t>PIX TRANSF Pedro H11/12</t>
  </si>
  <si>
    <t>19/12/2024</t>
  </si>
  <si>
    <t>PIX TRANSF ANTONIO19/12</t>
  </si>
  <si>
    <t>Dezembro</t>
  </si>
  <si>
    <t>a</t>
  </si>
  <si>
    <t>b</t>
  </si>
  <si>
    <t>x</t>
  </si>
  <si>
    <t>y</t>
  </si>
  <si>
    <t>antiga</t>
  </si>
  <si>
    <t>nova</t>
  </si>
  <si>
    <t>Setembro - já pago</t>
  </si>
  <si>
    <t>Janeiro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</si>
</sst>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R$-416]\ * #,##0.00_-;\-[$R$-416]\ * #,##0.00_-;_-[$R$-416]\ 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sz val="11"/>
      <color indexed="17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/>
    <xf numFmtId="164" fontId="0" fillId="0" borderId="0" xfId="42" applyNumberFormat="1" applyFont="1" applyFill="1"/>
    <xf numFmtId="164" fontId="0" fillId="0" borderId="0" xfId="0" applyNumberFormat="1"/>
    <xf numFmtId="164" fontId="0" fillId="35" borderId="0" xfId="42" applyNumberFormat="1" applyFont="1" applyFill="1"/>
    <xf numFmtId="0" fontId="0" fillId="0" borderId="0" xfId="0" applyFill="1"/>
    <xf numFmtId="164" fontId="0" fillId="0" borderId="0" xfId="0" applyNumberFormat="1" applyFill="1"/>
    <xf numFmtId="10" fontId="0" fillId="0" borderId="0" xfId="43" applyNumberFormat="1" applyFont="1"/>
    <xf numFmtId="0" fontId="18" fillId="0" borderId="18" xfId="0" applyFont="1" applyBorder="1" applyAlignment="1">
      <alignment horizontal="left" vertical="center" indent="1"/>
    </xf>
    <xf numFmtId="0" fontId="18" fillId="0" borderId="18" xfId="0" applyFont="1" applyBorder="1" applyAlignment="1">
      <alignment horizontal="left" vertical="center"/>
    </xf>
    <xf numFmtId="0" fontId="18" fillId="0" borderId="18" xfId="0" applyFont="1" applyBorder="1" applyAlignment="1">
      <alignment horizontal="right" vertical="center" indent="1"/>
    </xf>
    <xf numFmtId="0" fontId="19" fillId="0" borderId="18" xfId="0" applyFont="1" applyBorder="1" applyAlignment="1">
      <alignment horizontal="left" vertical="center" indent="1"/>
    </xf>
    <xf numFmtId="4" fontId="20" fillId="0" borderId="18" xfId="0" applyNumberFormat="1" applyFont="1" applyBorder="1" applyAlignment="1">
      <alignment horizontal="right" vertical="center" inden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3"/>
  <sheetViews>
    <sheetView tabSelected="1" zoomScale="85" zoomScaleNormal="85" workbookViewId="0">
      <pane xSplit="1" topLeftCell="L1" activePane="topRight" state="frozen"/>
      <selection pane="topRight" activeCell="AI33" sqref="AI33"/>
    </sheetView>
  </sheetViews>
  <sheetFormatPr defaultRowHeight="14.4" x14ac:dyDescent="0.3"/>
  <cols>
    <col min="2" max="2" width="9.44140625" bestFit="1" customWidth="1"/>
    <col min="3" max="5" width="10.6640625" bestFit="1" customWidth="1"/>
    <col min="6" max="6" width="9.44140625" bestFit="1" customWidth="1"/>
    <col min="7" max="10" width="10.6640625" bestFit="1" customWidth="1"/>
    <col min="11" max="11" width="9.44140625" bestFit="1" customWidth="1"/>
    <col min="12" max="14" width="10.6640625" bestFit="1" customWidth="1"/>
    <col min="15" max="15" width="9.44140625" bestFit="1" customWidth="1"/>
    <col min="16" max="18" width="10.6640625" bestFit="1" customWidth="1"/>
    <col min="19" max="19" width="9.5546875" bestFit="1" customWidth="1"/>
    <col min="20" max="20" width="9.77734375" bestFit="1" customWidth="1"/>
    <col min="21" max="23" width="10.5546875" bestFit="1" customWidth="1"/>
    <col min="24" max="24" width="9.5546875" bestFit="1" customWidth="1"/>
    <col min="25" max="25" width="10.5546875" bestFit="1" customWidth="1"/>
    <col min="26" max="26" width="11.5546875" bestFit="1" customWidth="1"/>
    <col min="27" max="27" width="10.5546875" bestFit="1" customWidth="1"/>
    <col min="28" max="35" width="10.5546875" customWidth="1"/>
  </cols>
  <sheetData>
    <row r="1" spans="1:41" x14ac:dyDescent="0.3">
      <c r="A1" t="s">
        <v>0</v>
      </c>
      <c r="B1" s="1">
        <v>45448</v>
      </c>
      <c r="C1" s="1">
        <v>45455</v>
      </c>
      <c r="D1" s="1">
        <v>45462</v>
      </c>
      <c r="E1" s="1">
        <v>45469</v>
      </c>
      <c r="F1" s="1">
        <v>45476</v>
      </c>
      <c r="G1" s="1">
        <v>45483</v>
      </c>
      <c r="H1" s="1">
        <v>45490</v>
      </c>
      <c r="I1" s="1">
        <v>45498</v>
      </c>
      <c r="J1" s="1">
        <v>45504</v>
      </c>
      <c r="K1" s="1">
        <v>45511</v>
      </c>
      <c r="L1" s="1">
        <v>45518</v>
      </c>
      <c r="M1" s="1">
        <v>45525</v>
      </c>
      <c r="N1" s="1">
        <v>45532</v>
      </c>
      <c r="O1" s="1">
        <v>45539</v>
      </c>
      <c r="P1" s="1">
        <v>45546</v>
      </c>
      <c r="Q1" s="1">
        <v>45553</v>
      </c>
      <c r="R1" s="1">
        <v>45560</v>
      </c>
      <c r="S1" s="1">
        <v>45568</v>
      </c>
      <c r="T1" s="1">
        <v>45574</v>
      </c>
      <c r="U1" s="1">
        <v>45581</v>
      </c>
      <c r="V1" s="1">
        <v>45588</v>
      </c>
      <c r="W1" s="1">
        <v>45595</v>
      </c>
      <c r="X1" s="1">
        <v>45602</v>
      </c>
      <c r="Y1" s="1">
        <v>45609</v>
      </c>
      <c r="Z1" s="1">
        <v>45616</v>
      </c>
      <c r="AA1" s="1">
        <v>45623</v>
      </c>
      <c r="AB1" s="1">
        <v>45629</v>
      </c>
      <c r="AC1" s="1">
        <v>45637</v>
      </c>
      <c r="AD1" s="1">
        <v>45645</v>
      </c>
      <c r="AE1" s="1">
        <v>45666</v>
      </c>
      <c r="AF1" s="1">
        <v>45672</v>
      </c>
      <c r="AG1" s="1">
        <v>45679</v>
      </c>
      <c r="AH1" s="1">
        <v>45686</v>
      </c>
      <c r="AI1" s="1">
        <v>45693</v>
      </c>
      <c r="AL1" t="s">
        <v>57</v>
      </c>
      <c r="AM1" t="s">
        <v>58</v>
      </c>
      <c r="AN1" t="s">
        <v>59</v>
      </c>
      <c r="AO1" t="s">
        <v>62</v>
      </c>
    </row>
    <row r="2" spans="1:41" x14ac:dyDescent="0.3">
      <c r="A2" t="s">
        <v>1</v>
      </c>
      <c r="B2">
        <v>8.5</v>
      </c>
      <c r="C2">
        <v>3</v>
      </c>
      <c r="D2">
        <v>7.5</v>
      </c>
      <c r="E2">
        <v>6</v>
      </c>
      <c r="F2">
        <v>7</v>
      </c>
      <c r="G2">
        <v>7</v>
      </c>
      <c r="H2">
        <v>5.5</v>
      </c>
      <c r="I2">
        <v>7.5</v>
      </c>
      <c r="J2">
        <v>5.5</v>
      </c>
      <c r="K2">
        <v>7</v>
      </c>
      <c r="L2">
        <v>7.5</v>
      </c>
      <c r="M2">
        <v>5.5</v>
      </c>
      <c r="N2">
        <v>6</v>
      </c>
      <c r="O2">
        <v>5.5</v>
      </c>
      <c r="P2">
        <v>7</v>
      </c>
      <c r="Q2">
        <v>7</v>
      </c>
      <c r="R2">
        <v>7</v>
      </c>
      <c r="S2">
        <v>7.5</v>
      </c>
      <c r="T2">
        <v>6</v>
      </c>
      <c r="U2">
        <v>5.5</v>
      </c>
      <c r="V2">
        <v>6</v>
      </c>
      <c r="W2">
        <v>6</v>
      </c>
      <c r="X2">
        <v>6</v>
      </c>
      <c r="Y2">
        <v>7</v>
      </c>
      <c r="Z2" t="s">
        <v>26</v>
      </c>
      <c r="AA2">
        <v>6</v>
      </c>
      <c r="AB2">
        <v>6</v>
      </c>
      <c r="AC2">
        <v>7.5</v>
      </c>
      <c r="AD2">
        <v>7</v>
      </c>
      <c r="AE2">
        <v>6</v>
      </c>
      <c r="AF2">
        <v>6</v>
      </c>
      <c r="AG2">
        <v>6</v>
      </c>
      <c r="AH2">
        <v>6.5</v>
      </c>
      <c r="AI2">
        <v>6.5</v>
      </c>
      <c r="AL2">
        <f>COUNT(B2:AK2)</f>
        <v>33</v>
      </c>
      <c r="AM2" s="18">
        <f>AVERAGE(B2:AK2)</f>
        <v>6.4090909090909092</v>
      </c>
      <c r="AN2">
        <f>IF(AL2&gt;1,_xlfn.STDEV.S(B2:AK2),"")</f>
        <v>0.97991186987773216</v>
      </c>
      <c r="AO2">
        <v>1</v>
      </c>
    </row>
    <row r="3" spans="1:41" x14ac:dyDescent="0.3">
      <c r="A3" t="s">
        <v>82</v>
      </c>
      <c r="B3">
        <v>9</v>
      </c>
      <c r="C3" t="s">
        <v>26</v>
      </c>
      <c r="D3">
        <v>7.5</v>
      </c>
      <c r="E3">
        <v>7</v>
      </c>
      <c r="F3">
        <v>6</v>
      </c>
      <c r="G3">
        <v>7</v>
      </c>
      <c r="H3">
        <v>6</v>
      </c>
      <c r="I3">
        <v>7</v>
      </c>
      <c r="J3">
        <v>7</v>
      </c>
      <c r="K3">
        <v>7</v>
      </c>
      <c r="L3">
        <v>6</v>
      </c>
      <c r="M3">
        <v>6</v>
      </c>
      <c r="N3">
        <v>7</v>
      </c>
      <c r="O3">
        <v>7</v>
      </c>
      <c r="P3">
        <v>7</v>
      </c>
      <c r="Q3">
        <v>7</v>
      </c>
      <c r="R3">
        <v>7.5</v>
      </c>
      <c r="S3">
        <v>7</v>
      </c>
      <c r="T3">
        <v>7.5</v>
      </c>
      <c r="U3">
        <v>7</v>
      </c>
      <c r="V3">
        <v>7</v>
      </c>
      <c r="W3">
        <v>7</v>
      </c>
      <c r="X3">
        <v>6</v>
      </c>
      <c r="Y3">
        <v>6</v>
      </c>
      <c r="Z3">
        <v>6</v>
      </c>
      <c r="AA3">
        <v>7</v>
      </c>
      <c r="AB3">
        <v>7</v>
      </c>
      <c r="AC3">
        <v>7</v>
      </c>
      <c r="AD3" t="s">
        <v>26</v>
      </c>
      <c r="AE3">
        <v>7</v>
      </c>
      <c r="AF3">
        <v>6</v>
      </c>
      <c r="AG3">
        <v>6</v>
      </c>
      <c r="AH3">
        <v>5</v>
      </c>
      <c r="AI3">
        <v>6.5</v>
      </c>
      <c r="AL3">
        <f>COUNT(B3:AK3)</f>
        <v>32</v>
      </c>
      <c r="AM3" s="18">
        <f>AVERAGE(B3:AK3)</f>
        <v>6.75</v>
      </c>
      <c r="AN3">
        <f>IF(AL3&gt;1,_xlfn.STDEV.S(B3:AK3),"")</f>
        <v>0.71842120810709964</v>
      </c>
      <c r="AO3">
        <v>1</v>
      </c>
    </row>
    <row r="4" spans="1:41" x14ac:dyDescent="0.3">
      <c r="A4" t="s">
        <v>10</v>
      </c>
      <c r="B4">
        <v>4</v>
      </c>
      <c r="C4">
        <v>5.5</v>
      </c>
      <c r="D4">
        <v>7</v>
      </c>
      <c r="E4">
        <v>5.5</v>
      </c>
      <c r="F4">
        <v>5.5</v>
      </c>
      <c r="G4">
        <v>5.5</v>
      </c>
      <c r="H4">
        <v>6</v>
      </c>
      <c r="I4">
        <v>5.5</v>
      </c>
      <c r="J4">
        <v>6</v>
      </c>
      <c r="K4">
        <v>6</v>
      </c>
      <c r="L4">
        <v>5.5</v>
      </c>
      <c r="M4">
        <v>7</v>
      </c>
      <c r="N4">
        <v>7</v>
      </c>
      <c r="O4">
        <v>7</v>
      </c>
      <c r="P4">
        <v>4.5</v>
      </c>
      <c r="Q4">
        <v>5.5</v>
      </c>
      <c r="R4">
        <v>5.5</v>
      </c>
      <c r="S4">
        <v>7</v>
      </c>
      <c r="T4">
        <v>5.5</v>
      </c>
      <c r="U4">
        <v>7</v>
      </c>
      <c r="V4">
        <v>7</v>
      </c>
      <c r="W4" t="s">
        <v>26</v>
      </c>
      <c r="X4">
        <v>6</v>
      </c>
      <c r="Y4">
        <v>7</v>
      </c>
      <c r="Z4" t="s">
        <v>26</v>
      </c>
      <c r="AA4">
        <v>6</v>
      </c>
      <c r="AB4">
        <v>6</v>
      </c>
      <c r="AC4">
        <v>5.5</v>
      </c>
      <c r="AD4">
        <v>6</v>
      </c>
      <c r="AE4">
        <v>6.5</v>
      </c>
      <c r="AF4">
        <v>5</v>
      </c>
      <c r="AH4">
        <v>6.5</v>
      </c>
      <c r="AI4">
        <v>5</v>
      </c>
      <c r="AL4">
        <f>COUNT(B4:AK4)</f>
        <v>31</v>
      </c>
      <c r="AM4" s="18">
        <f>AVERAGE(B4:AK4)</f>
        <v>5.9516129032258061</v>
      </c>
      <c r="AN4">
        <f>IF(AL4&gt;1,_xlfn.STDEV.S(B4:AK4),"")</f>
        <v>0.79952943149577627</v>
      </c>
      <c r="AO4">
        <v>1</v>
      </c>
    </row>
    <row r="5" spans="1:41" x14ac:dyDescent="0.3">
      <c r="A5" t="s">
        <v>4</v>
      </c>
      <c r="B5">
        <v>4.5</v>
      </c>
      <c r="C5" t="s">
        <v>26</v>
      </c>
      <c r="D5">
        <v>6</v>
      </c>
      <c r="E5">
        <v>5.5</v>
      </c>
      <c r="F5">
        <v>6</v>
      </c>
      <c r="G5" t="s">
        <v>26</v>
      </c>
      <c r="H5">
        <v>7</v>
      </c>
      <c r="I5">
        <v>5.5</v>
      </c>
      <c r="J5">
        <v>6</v>
      </c>
      <c r="K5">
        <v>5.5</v>
      </c>
      <c r="L5">
        <v>7</v>
      </c>
      <c r="M5">
        <v>6</v>
      </c>
      <c r="N5">
        <v>7</v>
      </c>
      <c r="O5">
        <v>5.5</v>
      </c>
      <c r="P5">
        <v>5.5</v>
      </c>
      <c r="Q5">
        <v>7</v>
      </c>
      <c r="R5">
        <v>6</v>
      </c>
      <c r="S5">
        <v>6</v>
      </c>
      <c r="T5">
        <v>7</v>
      </c>
      <c r="U5">
        <v>6</v>
      </c>
      <c r="V5">
        <v>5.5</v>
      </c>
      <c r="W5">
        <v>5.5</v>
      </c>
      <c r="X5">
        <v>6</v>
      </c>
      <c r="Y5">
        <v>5.5</v>
      </c>
      <c r="Z5" t="s">
        <v>26</v>
      </c>
      <c r="AA5">
        <v>7</v>
      </c>
      <c r="AB5">
        <v>6</v>
      </c>
      <c r="AC5">
        <v>6</v>
      </c>
      <c r="AD5">
        <v>6</v>
      </c>
      <c r="AE5">
        <v>6.5</v>
      </c>
      <c r="AF5">
        <v>6</v>
      </c>
      <c r="AG5">
        <v>6</v>
      </c>
      <c r="AH5">
        <v>5</v>
      </c>
      <c r="AI5">
        <v>6</v>
      </c>
      <c r="AL5">
        <f>COUNT(B5:AK5)</f>
        <v>31</v>
      </c>
      <c r="AM5" s="18">
        <f>AVERAGE(B5:AK5)</f>
        <v>6</v>
      </c>
      <c r="AN5">
        <f>IF(AL5&gt;1,_xlfn.STDEV.S(B5:AK5),"")</f>
        <v>0.61913918736689033</v>
      </c>
      <c r="AO5">
        <v>1</v>
      </c>
    </row>
    <row r="6" spans="1:41" x14ac:dyDescent="0.3">
      <c r="A6" t="s">
        <v>20</v>
      </c>
      <c r="B6" t="s">
        <v>26</v>
      </c>
      <c r="C6" t="s">
        <v>26</v>
      </c>
      <c r="D6">
        <v>7</v>
      </c>
      <c r="E6">
        <v>7</v>
      </c>
      <c r="F6">
        <v>7</v>
      </c>
      <c r="G6">
        <v>7</v>
      </c>
      <c r="H6">
        <v>7.5</v>
      </c>
      <c r="I6">
        <v>7</v>
      </c>
      <c r="J6">
        <v>7.5</v>
      </c>
      <c r="K6">
        <v>7</v>
      </c>
      <c r="L6">
        <v>6</v>
      </c>
      <c r="M6">
        <v>5.5</v>
      </c>
      <c r="N6">
        <v>5.5</v>
      </c>
      <c r="O6" t="s">
        <v>26</v>
      </c>
      <c r="P6">
        <v>7</v>
      </c>
      <c r="Q6">
        <v>4.5</v>
      </c>
      <c r="R6">
        <v>6</v>
      </c>
      <c r="S6">
        <v>7</v>
      </c>
      <c r="T6">
        <v>6</v>
      </c>
      <c r="U6">
        <v>7</v>
      </c>
      <c r="V6">
        <v>6</v>
      </c>
      <c r="W6">
        <v>6</v>
      </c>
      <c r="X6">
        <v>5.5</v>
      </c>
      <c r="Y6">
        <v>6</v>
      </c>
      <c r="Z6">
        <v>6</v>
      </c>
      <c r="AA6">
        <v>7</v>
      </c>
      <c r="AB6">
        <v>5.5</v>
      </c>
      <c r="AC6">
        <v>6</v>
      </c>
      <c r="AD6">
        <v>7</v>
      </c>
      <c r="AE6">
        <v>6</v>
      </c>
      <c r="AF6">
        <v>6</v>
      </c>
      <c r="AG6">
        <v>6.5</v>
      </c>
      <c r="AI6">
        <v>5.5</v>
      </c>
      <c r="AL6">
        <f>COUNT(B6:AK6)</f>
        <v>30</v>
      </c>
      <c r="AM6" s="18">
        <f>AVERAGE(B6:AK6)</f>
        <v>6.35</v>
      </c>
      <c r="AN6">
        <f>IF(AL6&gt;1,_xlfn.STDEV.S(B6:AK6),"")</f>
        <v>0.73284989289570268</v>
      </c>
      <c r="AO6">
        <v>1</v>
      </c>
    </row>
    <row r="7" spans="1:41" x14ac:dyDescent="0.3">
      <c r="A7" t="s">
        <v>2</v>
      </c>
      <c r="B7">
        <v>7</v>
      </c>
      <c r="C7" t="s">
        <v>26</v>
      </c>
      <c r="D7">
        <v>4.5</v>
      </c>
      <c r="E7">
        <v>4.5</v>
      </c>
      <c r="F7">
        <v>5.5</v>
      </c>
      <c r="G7">
        <v>5.5</v>
      </c>
      <c r="H7">
        <v>7</v>
      </c>
      <c r="I7" t="s">
        <v>26</v>
      </c>
      <c r="J7">
        <v>6</v>
      </c>
      <c r="K7">
        <v>6</v>
      </c>
      <c r="L7">
        <v>5.5</v>
      </c>
      <c r="M7">
        <v>6</v>
      </c>
      <c r="N7" t="s">
        <v>26</v>
      </c>
      <c r="O7">
        <v>5.5</v>
      </c>
      <c r="P7">
        <v>6</v>
      </c>
      <c r="Q7">
        <v>4.5</v>
      </c>
      <c r="R7">
        <v>6</v>
      </c>
      <c r="S7">
        <v>7</v>
      </c>
      <c r="T7">
        <v>5.5</v>
      </c>
      <c r="U7">
        <v>5.5</v>
      </c>
      <c r="V7">
        <v>5.5</v>
      </c>
      <c r="W7">
        <v>5.5</v>
      </c>
      <c r="X7">
        <v>6</v>
      </c>
      <c r="Y7">
        <v>5.5</v>
      </c>
      <c r="Z7" t="s">
        <v>26</v>
      </c>
      <c r="AA7">
        <v>7</v>
      </c>
      <c r="AB7">
        <v>6</v>
      </c>
      <c r="AC7">
        <v>6</v>
      </c>
      <c r="AD7" t="s">
        <v>26</v>
      </c>
      <c r="AE7">
        <v>7</v>
      </c>
      <c r="AH7">
        <v>6.5</v>
      </c>
      <c r="AI7">
        <v>4.5</v>
      </c>
      <c r="AL7">
        <f>COUNT(B7:AK7)</f>
        <v>27</v>
      </c>
      <c r="AM7" s="18">
        <f>AVERAGE(B7:AK7)</f>
        <v>5.8148148148148149</v>
      </c>
      <c r="AN7">
        <f>IF(AL7&gt;1,_xlfn.STDEV.S(B7:AK7),"")</f>
        <v>0.7739527433912532</v>
      </c>
      <c r="AO7">
        <v>1</v>
      </c>
    </row>
    <row r="8" spans="1:41" x14ac:dyDescent="0.3">
      <c r="A8" t="s">
        <v>9</v>
      </c>
      <c r="B8">
        <v>7</v>
      </c>
      <c r="C8" t="s">
        <v>26</v>
      </c>
      <c r="D8">
        <v>7</v>
      </c>
      <c r="E8">
        <v>6</v>
      </c>
      <c r="F8">
        <v>7.5</v>
      </c>
      <c r="G8">
        <v>7</v>
      </c>
      <c r="H8">
        <v>7</v>
      </c>
      <c r="I8" t="s">
        <v>26</v>
      </c>
      <c r="J8">
        <v>6</v>
      </c>
      <c r="K8" t="s">
        <v>26</v>
      </c>
      <c r="L8">
        <v>7</v>
      </c>
      <c r="M8">
        <v>7</v>
      </c>
      <c r="N8">
        <v>7.5</v>
      </c>
      <c r="O8">
        <v>6</v>
      </c>
      <c r="P8">
        <v>6</v>
      </c>
      <c r="Q8">
        <v>7</v>
      </c>
      <c r="R8" t="s">
        <v>26</v>
      </c>
      <c r="S8">
        <v>6</v>
      </c>
      <c r="T8">
        <v>7.5</v>
      </c>
      <c r="U8" t="s">
        <v>26</v>
      </c>
      <c r="V8">
        <v>6</v>
      </c>
      <c r="W8">
        <v>7</v>
      </c>
      <c r="X8">
        <v>7</v>
      </c>
      <c r="Y8" t="s">
        <v>26</v>
      </c>
      <c r="Z8">
        <v>7.5</v>
      </c>
      <c r="AA8">
        <v>7</v>
      </c>
      <c r="AB8">
        <v>7</v>
      </c>
      <c r="AC8">
        <v>6</v>
      </c>
      <c r="AD8">
        <v>7</v>
      </c>
      <c r="AE8">
        <v>8</v>
      </c>
      <c r="AF8">
        <v>6.5</v>
      </c>
      <c r="AH8">
        <v>7.5</v>
      </c>
      <c r="AI8">
        <v>5.5</v>
      </c>
      <c r="AL8">
        <f>COUNT(B8:AK8)</f>
        <v>27</v>
      </c>
      <c r="AM8" s="18">
        <f>AVERAGE(B8:AK8)</f>
        <v>6.7962962962962967</v>
      </c>
      <c r="AN8">
        <f>IF(AL8&gt;1,_xlfn.STDEV.S(B8:AK8),"")</f>
        <v>0.63939964719407594</v>
      </c>
      <c r="AO8">
        <v>1</v>
      </c>
    </row>
    <row r="9" spans="1:41" x14ac:dyDescent="0.3">
      <c r="A9" t="s">
        <v>23</v>
      </c>
      <c r="B9">
        <v>8.5</v>
      </c>
      <c r="C9" t="s">
        <v>26</v>
      </c>
      <c r="D9" t="s">
        <v>26</v>
      </c>
      <c r="E9">
        <v>7</v>
      </c>
      <c r="F9">
        <v>7</v>
      </c>
      <c r="G9" t="s">
        <v>26</v>
      </c>
      <c r="H9">
        <v>10</v>
      </c>
      <c r="I9">
        <v>7</v>
      </c>
      <c r="J9" t="s">
        <v>26</v>
      </c>
      <c r="K9">
        <v>6</v>
      </c>
      <c r="L9">
        <v>7</v>
      </c>
      <c r="M9">
        <v>6</v>
      </c>
      <c r="N9">
        <v>6</v>
      </c>
      <c r="O9">
        <v>6</v>
      </c>
      <c r="P9">
        <v>7</v>
      </c>
      <c r="Q9">
        <v>5.5</v>
      </c>
      <c r="R9">
        <v>7.5</v>
      </c>
      <c r="S9">
        <v>7</v>
      </c>
      <c r="T9">
        <v>7</v>
      </c>
      <c r="U9">
        <v>6</v>
      </c>
      <c r="V9">
        <v>7</v>
      </c>
      <c r="W9">
        <v>7</v>
      </c>
      <c r="X9">
        <v>7</v>
      </c>
      <c r="Y9" t="s">
        <v>26</v>
      </c>
      <c r="Z9">
        <v>6</v>
      </c>
      <c r="AA9">
        <v>6</v>
      </c>
      <c r="AB9" t="s">
        <v>26</v>
      </c>
      <c r="AC9">
        <v>6</v>
      </c>
      <c r="AD9" t="s">
        <v>26</v>
      </c>
      <c r="AF9">
        <v>7</v>
      </c>
      <c r="AG9">
        <v>5.5</v>
      </c>
      <c r="AH9">
        <v>5.5</v>
      </c>
      <c r="AI9">
        <v>5.5</v>
      </c>
      <c r="AL9">
        <f>COUNT(B9:AK9)</f>
        <v>26</v>
      </c>
      <c r="AM9" s="18">
        <f>AVERAGE(B9:AK9)</f>
        <v>6.6538461538461542</v>
      </c>
      <c r="AN9">
        <f>IF(AL9&gt;1,_xlfn.STDEV.S(B9:AK9),"")</f>
        <v>1.0076629473115595</v>
      </c>
      <c r="AO9">
        <v>1</v>
      </c>
    </row>
    <row r="10" spans="1:41" x14ac:dyDescent="0.3">
      <c r="A10" t="s">
        <v>5</v>
      </c>
      <c r="B10">
        <v>10</v>
      </c>
      <c r="C10">
        <v>8.5</v>
      </c>
      <c r="D10">
        <v>8.5</v>
      </c>
      <c r="E10">
        <v>7.5</v>
      </c>
      <c r="F10">
        <v>7</v>
      </c>
      <c r="G10">
        <v>7.5</v>
      </c>
      <c r="H10">
        <v>7</v>
      </c>
      <c r="I10" t="s">
        <v>26</v>
      </c>
      <c r="J10">
        <v>8.5</v>
      </c>
      <c r="K10">
        <v>7.5</v>
      </c>
      <c r="L10">
        <v>8.5</v>
      </c>
      <c r="M10">
        <v>7</v>
      </c>
      <c r="N10">
        <v>7.5</v>
      </c>
      <c r="O10">
        <v>7.5</v>
      </c>
      <c r="P10">
        <v>7</v>
      </c>
      <c r="Q10">
        <v>7</v>
      </c>
      <c r="R10" t="s">
        <v>26</v>
      </c>
      <c r="S10" t="s">
        <v>26</v>
      </c>
      <c r="T10" t="s">
        <v>26</v>
      </c>
      <c r="U10">
        <v>7</v>
      </c>
      <c r="V10">
        <v>6</v>
      </c>
      <c r="W10">
        <v>7.5</v>
      </c>
      <c r="X10">
        <v>7</v>
      </c>
      <c r="Y10">
        <v>7</v>
      </c>
      <c r="Z10">
        <v>7</v>
      </c>
      <c r="AA10">
        <v>7</v>
      </c>
      <c r="AB10" t="s">
        <v>26</v>
      </c>
      <c r="AC10" t="s">
        <v>26</v>
      </c>
      <c r="AD10" t="s">
        <v>26</v>
      </c>
      <c r="AF10">
        <v>6.5</v>
      </c>
      <c r="AG10">
        <v>10</v>
      </c>
      <c r="AI10">
        <v>6.5</v>
      </c>
      <c r="AL10">
        <f>COUNT(B10:AK10)</f>
        <v>25</v>
      </c>
      <c r="AM10" s="18">
        <f>AVERAGE(B10:AK10)</f>
        <v>7.52</v>
      </c>
      <c r="AN10">
        <f>IF(AL10&gt;1,_xlfn.STDEV.S(B10:AK10),"")</f>
        <v>0.98403929460836759</v>
      </c>
      <c r="AO10">
        <v>0</v>
      </c>
    </row>
    <row r="11" spans="1:41" x14ac:dyDescent="0.3">
      <c r="A11" t="s">
        <v>14</v>
      </c>
      <c r="B11">
        <v>7</v>
      </c>
      <c r="C11" t="s">
        <v>26</v>
      </c>
      <c r="D11">
        <v>7.5</v>
      </c>
      <c r="E11" t="s">
        <v>26</v>
      </c>
      <c r="F11">
        <v>6</v>
      </c>
      <c r="G11">
        <v>7</v>
      </c>
      <c r="H11">
        <v>4.5</v>
      </c>
      <c r="I11">
        <v>5.5</v>
      </c>
      <c r="J11" t="s">
        <v>26</v>
      </c>
      <c r="K11">
        <v>6</v>
      </c>
      <c r="L11">
        <v>6</v>
      </c>
      <c r="M11">
        <v>6</v>
      </c>
      <c r="N11" t="s">
        <v>26</v>
      </c>
      <c r="O11">
        <v>6</v>
      </c>
      <c r="P11">
        <v>5.5</v>
      </c>
      <c r="Q11">
        <v>5.5</v>
      </c>
      <c r="R11">
        <v>6</v>
      </c>
      <c r="S11">
        <v>4.5</v>
      </c>
      <c r="T11">
        <v>7</v>
      </c>
      <c r="U11" t="s">
        <v>26</v>
      </c>
      <c r="V11">
        <v>6</v>
      </c>
      <c r="W11" t="s">
        <v>26</v>
      </c>
      <c r="X11">
        <v>7</v>
      </c>
      <c r="Y11">
        <v>6</v>
      </c>
      <c r="Z11" t="s">
        <v>26</v>
      </c>
      <c r="AA11">
        <v>6</v>
      </c>
      <c r="AB11">
        <v>5.5</v>
      </c>
      <c r="AC11">
        <v>6</v>
      </c>
      <c r="AD11">
        <v>5.5</v>
      </c>
      <c r="AI11">
        <v>5</v>
      </c>
      <c r="AL11">
        <f>COUNT(B11:AK11)</f>
        <v>23</v>
      </c>
      <c r="AM11" s="18">
        <f>AVERAGE(B11:AK11)</f>
        <v>5.9565217391304346</v>
      </c>
      <c r="AN11">
        <f>IF(AL11&gt;1,_xlfn.STDEV.S(B11:AK11),"")</f>
        <v>0.76741957645352532</v>
      </c>
      <c r="AO11">
        <v>0</v>
      </c>
    </row>
    <row r="12" spans="1:41" x14ac:dyDescent="0.3">
      <c r="A12" t="s">
        <v>25</v>
      </c>
      <c r="B12" t="s">
        <v>26</v>
      </c>
      <c r="C12" t="s">
        <v>26</v>
      </c>
      <c r="D12" t="s">
        <v>26</v>
      </c>
      <c r="E12">
        <v>4.5</v>
      </c>
      <c r="F12">
        <v>6</v>
      </c>
      <c r="G12">
        <v>4</v>
      </c>
      <c r="H12" t="s">
        <v>26</v>
      </c>
      <c r="I12" t="s">
        <v>26</v>
      </c>
      <c r="J12">
        <v>4.5</v>
      </c>
      <c r="K12" t="s">
        <v>26</v>
      </c>
      <c r="L12">
        <v>2.5</v>
      </c>
      <c r="M12">
        <v>4.5</v>
      </c>
      <c r="N12">
        <v>5.5</v>
      </c>
      <c r="O12">
        <v>6</v>
      </c>
      <c r="P12">
        <v>4.5</v>
      </c>
      <c r="Q12" t="s">
        <v>26</v>
      </c>
      <c r="R12" t="s">
        <v>26</v>
      </c>
      <c r="S12">
        <v>4</v>
      </c>
      <c r="T12">
        <v>6</v>
      </c>
      <c r="U12">
        <v>2.5</v>
      </c>
      <c r="V12">
        <v>5.5</v>
      </c>
      <c r="W12">
        <v>6</v>
      </c>
      <c r="X12">
        <v>6</v>
      </c>
      <c r="Y12" t="s">
        <v>26</v>
      </c>
      <c r="Z12">
        <v>5.5</v>
      </c>
      <c r="AA12" t="s">
        <v>26</v>
      </c>
      <c r="AB12" t="s">
        <v>26</v>
      </c>
      <c r="AC12">
        <v>4</v>
      </c>
      <c r="AD12">
        <v>4.5</v>
      </c>
      <c r="AE12">
        <v>4</v>
      </c>
      <c r="AF12">
        <v>2.5</v>
      </c>
      <c r="AG12">
        <v>3</v>
      </c>
      <c r="AH12">
        <v>5</v>
      </c>
      <c r="AL12">
        <f>COUNT(B12:AK12)</f>
        <v>22</v>
      </c>
      <c r="AM12" s="18">
        <f>AVERAGE(B12:AK12)</f>
        <v>4.5681818181818183</v>
      </c>
      <c r="AN12">
        <f>IF(AL12&gt;1,_xlfn.STDEV.S(B12:AK12),"")</f>
        <v>1.1881904463496311</v>
      </c>
      <c r="AO12">
        <v>1</v>
      </c>
    </row>
    <row r="13" spans="1:41" x14ac:dyDescent="0.3">
      <c r="A13" t="s">
        <v>11</v>
      </c>
      <c r="B13">
        <v>5.5</v>
      </c>
      <c r="C13" t="s">
        <v>26</v>
      </c>
      <c r="D13">
        <v>7.5</v>
      </c>
      <c r="E13">
        <v>7.5</v>
      </c>
      <c r="F13">
        <v>7.5</v>
      </c>
      <c r="G13">
        <v>5.5</v>
      </c>
      <c r="H13" t="s">
        <v>26</v>
      </c>
      <c r="I13">
        <v>4.5</v>
      </c>
      <c r="J13">
        <v>7</v>
      </c>
      <c r="K13">
        <v>6</v>
      </c>
      <c r="L13" t="s">
        <v>26</v>
      </c>
      <c r="M13" t="s">
        <v>26</v>
      </c>
      <c r="N13">
        <v>6</v>
      </c>
      <c r="O13">
        <v>5.5</v>
      </c>
      <c r="P13">
        <v>6</v>
      </c>
      <c r="Q13" t="s">
        <v>26</v>
      </c>
      <c r="R13" t="s">
        <v>26</v>
      </c>
      <c r="S13">
        <v>4.5</v>
      </c>
      <c r="T13">
        <v>7</v>
      </c>
      <c r="U13" t="s">
        <v>26</v>
      </c>
      <c r="V13" t="s">
        <v>26</v>
      </c>
      <c r="W13" t="s">
        <v>26</v>
      </c>
      <c r="X13">
        <v>6</v>
      </c>
      <c r="Y13">
        <v>6</v>
      </c>
      <c r="Z13" t="s">
        <v>26</v>
      </c>
      <c r="AA13">
        <v>4.5</v>
      </c>
      <c r="AB13" t="s">
        <v>26</v>
      </c>
      <c r="AC13">
        <v>7</v>
      </c>
      <c r="AD13" t="s">
        <v>26</v>
      </c>
      <c r="AE13">
        <v>3</v>
      </c>
      <c r="AF13">
        <v>6</v>
      </c>
      <c r="AG13">
        <v>4.5</v>
      </c>
      <c r="AH13">
        <v>6</v>
      </c>
      <c r="AI13">
        <v>6</v>
      </c>
      <c r="AL13">
        <f>COUNT(B13:AK13)</f>
        <v>22</v>
      </c>
      <c r="AM13" s="18">
        <f>AVERAGE(B13:AK13)</f>
        <v>5.8636363636363633</v>
      </c>
      <c r="AN13">
        <f>IF(AL13&gt;1,_xlfn.STDEV.S(B13:AK13),"")</f>
        <v>1.1565735331842673</v>
      </c>
      <c r="AO13">
        <v>1</v>
      </c>
    </row>
    <row r="14" spans="1:41" x14ac:dyDescent="0.3">
      <c r="A14" t="s">
        <v>6</v>
      </c>
      <c r="B14">
        <v>7.5</v>
      </c>
      <c r="C14">
        <v>7</v>
      </c>
      <c r="D14">
        <v>7</v>
      </c>
      <c r="E14">
        <v>7.5</v>
      </c>
      <c r="F14">
        <v>6</v>
      </c>
      <c r="G14">
        <v>6</v>
      </c>
      <c r="H14" t="s">
        <v>26</v>
      </c>
      <c r="I14">
        <v>7.5</v>
      </c>
      <c r="J14" t="s">
        <v>26</v>
      </c>
      <c r="K14">
        <v>7.5</v>
      </c>
      <c r="L14" t="s">
        <v>26</v>
      </c>
      <c r="M14" t="s">
        <v>26</v>
      </c>
      <c r="N14">
        <v>6</v>
      </c>
      <c r="O14">
        <v>7</v>
      </c>
      <c r="P14">
        <v>6</v>
      </c>
      <c r="Q14" t="s">
        <v>26</v>
      </c>
      <c r="R14" t="s">
        <v>26</v>
      </c>
      <c r="S14">
        <v>6</v>
      </c>
      <c r="T14">
        <v>7</v>
      </c>
      <c r="U14">
        <v>7</v>
      </c>
      <c r="V14" t="s">
        <v>26</v>
      </c>
      <c r="W14">
        <v>6</v>
      </c>
      <c r="X14">
        <v>6</v>
      </c>
      <c r="Y14" t="s">
        <v>26</v>
      </c>
      <c r="Z14" t="s">
        <v>26</v>
      </c>
      <c r="AA14">
        <v>6</v>
      </c>
      <c r="AB14" t="s">
        <v>26</v>
      </c>
      <c r="AC14" t="s">
        <v>26</v>
      </c>
      <c r="AD14" t="s">
        <v>26</v>
      </c>
      <c r="AE14">
        <v>6</v>
      </c>
      <c r="AF14">
        <v>6.5</v>
      </c>
      <c r="AG14">
        <v>7</v>
      </c>
      <c r="AH14">
        <v>5.5</v>
      </c>
      <c r="AL14">
        <f>COUNT(B14:AK14)</f>
        <v>21</v>
      </c>
      <c r="AM14" s="18">
        <f>AVERAGE(B14:AK14)</f>
        <v>6.5714285714285712</v>
      </c>
      <c r="AN14">
        <f>IF(AL14&gt;1,_xlfn.STDEV.S(B14:AK14),"")</f>
        <v>0.65737573513391634</v>
      </c>
      <c r="AO14">
        <v>1</v>
      </c>
    </row>
    <row r="15" spans="1:41" x14ac:dyDescent="0.3">
      <c r="A15" t="s">
        <v>19</v>
      </c>
      <c r="B15">
        <v>10</v>
      </c>
      <c r="C15" t="s">
        <v>26</v>
      </c>
      <c r="D15">
        <v>7</v>
      </c>
      <c r="E15">
        <v>7</v>
      </c>
      <c r="F15">
        <v>6</v>
      </c>
      <c r="G15" t="s">
        <v>26</v>
      </c>
      <c r="H15" t="s">
        <v>26</v>
      </c>
      <c r="I15" t="s">
        <v>26</v>
      </c>
      <c r="J15" t="s">
        <v>26</v>
      </c>
      <c r="K15" t="s">
        <v>26</v>
      </c>
      <c r="L15" t="s">
        <v>26</v>
      </c>
      <c r="M15">
        <v>6</v>
      </c>
      <c r="N15">
        <v>6</v>
      </c>
      <c r="O15">
        <v>6</v>
      </c>
      <c r="P15">
        <v>6</v>
      </c>
      <c r="Q15">
        <v>7</v>
      </c>
      <c r="R15" t="s">
        <v>26</v>
      </c>
      <c r="S15" t="s">
        <v>26</v>
      </c>
      <c r="T15">
        <v>6</v>
      </c>
      <c r="U15">
        <v>6</v>
      </c>
      <c r="V15">
        <v>7</v>
      </c>
      <c r="W15">
        <v>6</v>
      </c>
      <c r="X15" t="s">
        <v>26</v>
      </c>
      <c r="Y15">
        <v>8.5</v>
      </c>
      <c r="Z15">
        <v>6</v>
      </c>
      <c r="AA15">
        <v>6</v>
      </c>
      <c r="AB15">
        <v>5.5</v>
      </c>
      <c r="AC15" t="s">
        <v>26</v>
      </c>
      <c r="AD15" t="s">
        <v>26</v>
      </c>
      <c r="AE15">
        <v>6</v>
      </c>
      <c r="AF15">
        <v>6.5</v>
      </c>
      <c r="AG15">
        <v>6.5</v>
      </c>
      <c r="AL15">
        <f>COUNT(B15:AK15)</f>
        <v>20</v>
      </c>
      <c r="AM15" s="18">
        <f>AVERAGE(B15:AK15)</f>
        <v>6.55</v>
      </c>
      <c r="AN15">
        <f>IF(AL15&gt;1,_xlfn.STDEV.S(B15:AK15),"")</f>
        <v>1.050062654772262</v>
      </c>
      <c r="AO15">
        <v>1</v>
      </c>
    </row>
    <row r="16" spans="1:41" x14ac:dyDescent="0.3">
      <c r="A16" t="s">
        <v>15</v>
      </c>
      <c r="B16">
        <v>7</v>
      </c>
      <c r="C16">
        <v>5.5</v>
      </c>
      <c r="D16" t="s">
        <v>26</v>
      </c>
      <c r="E16" t="s">
        <v>26</v>
      </c>
      <c r="F16" t="s">
        <v>26</v>
      </c>
      <c r="G16">
        <v>6</v>
      </c>
      <c r="H16">
        <v>4.5</v>
      </c>
      <c r="I16" t="s">
        <v>26</v>
      </c>
      <c r="J16" t="s">
        <v>26</v>
      </c>
      <c r="K16" t="s">
        <v>26</v>
      </c>
      <c r="L16" t="s">
        <v>26</v>
      </c>
      <c r="M16" t="s">
        <v>26</v>
      </c>
      <c r="N16" t="s">
        <v>26</v>
      </c>
      <c r="O16" t="s">
        <v>26</v>
      </c>
      <c r="P16">
        <v>6</v>
      </c>
      <c r="Q16">
        <v>5.5</v>
      </c>
      <c r="R16">
        <v>7</v>
      </c>
      <c r="S16">
        <v>6</v>
      </c>
      <c r="T16">
        <v>6</v>
      </c>
      <c r="U16">
        <v>7</v>
      </c>
      <c r="V16">
        <v>5.5</v>
      </c>
      <c r="W16">
        <v>6</v>
      </c>
      <c r="X16">
        <v>5.5</v>
      </c>
      <c r="Y16">
        <v>7</v>
      </c>
      <c r="Z16" t="s">
        <v>26</v>
      </c>
      <c r="AA16">
        <v>7</v>
      </c>
      <c r="AB16">
        <v>6</v>
      </c>
      <c r="AC16" t="s">
        <v>26</v>
      </c>
      <c r="AD16">
        <v>6</v>
      </c>
      <c r="AL16">
        <f>COUNT(B16:AK16)</f>
        <v>17</v>
      </c>
      <c r="AM16" s="18">
        <f>AVERAGE(B16:AK16)</f>
        <v>6.0882352941176467</v>
      </c>
      <c r="AN16">
        <f>IF(AL16&gt;1,_xlfn.STDEV.S(B16:AK16),"")</f>
        <v>0.71228711990072591</v>
      </c>
      <c r="AO16">
        <v>1</v>
      </c>
    </row>
    <row r="17" spans="1:41" x14ac:dyDescent="0.3">
      <c r="A17" t="s">
        <v>3</v>
      </c>
      <c r="B17">
        <v>7.5</v>
      </c>
      <c r="C17">
        <v>6</v>
      </c>
      <c r="D17">
        <v>7.5</v>
      </c>
      <c r="E17">
        <v>4</v>
      </c>
      <c r="F17">
        <v>6</v>
      </c>
      <c r="G17">
        <v>5.5</v>
      </c>
      <c r="H17">
        <v>4.5</v>
      </c>
      <c r="I17">
        <v>5.5</v>
      </c>
      <c r="J17">
        <v>5.5</v>
      </c>
      <c r="K17" t="s">
        <v>26</v>
      </c>
      <c r="L17" t="s">
        <v>26</v>
      </c>
      <c r="M17" t="s">
        <v>26</v>
      </c>
      <c r="N17" t="s">
        <v>26</v>
      </c>
      <c r="O17">
        <v>7</v>
      </c>
      <c r="P17">
        <v>6</v>
      </c>
      <c r="Q17">
        <v>6</v>
      </c>
      <c r="R17">
        <v>7</v>
      </c>
      <c r="S17" t="s">
        <v>26</v>
      </c>
      <c r="T17" t="s">
        <v>26</v>
      </c>
      <c r="U17" t="s">
        <v>26</v>
      </c>
      <c r="V17" t="s">
        <v>26</v>
      </c>
      <c r="W17" t="s">
        <v>26</v>
      </c>
      <c r="X17" t="s">
        <v>26</v>
      </c>
      <c r="Y17">
        <v>6</v>
      </c>
      <c r="Z17" t="s">
        <v>26</v>
      </c>
      <c r="AA17" t="s">
        <v>26</v>
      </c>
      <c r="AB17" t="s">
        <v>26</v>
      </c>
      <c r="AC17" t="s">
        <v>26</v>
      </c>
      <c r="AD17" t="s">
        <v>26</v>
      </c>
      <c r="AE17">
        <v>6.5</v>
      </c>
      <c r="AI17">
        <v>5</v>
      </c>
      <c r="AL17">
        <f>COUNT(B17:AK17)</f>
        <v>16</v>
      </c>
      <c r="AM17" s="18">
        <f>AVERAGE(B17:AK17)</f>
        <v>5.96875</v>
      </c>
      <c r="AN17">
        <f>IF(AL17&gt;1,_xlfn.STDEV.S(B17:AK17),"")</f>
        <v>0.99110628424335334</v>
      </c>
      <c r="AO17">
        <v>0</v>
      </c>
    </row>
    <row r="18" spans="1:41" x14ac:dyDescent="0.3">
      <c r="A18" t="s">
        <v>55</v>
      </c>
      <c r="B18" t="s">
        <v>26</v>
      </c>
      <c r="C18" t="s">
        <v>26</v>
      </c>
      <c r="D18" t="s">
        <v>26</v>
      </c>
      <c r="E18" t="s">
        <v>26</v>
      </c>
      <c r="F18" t="s">
        <v>26</v>
      </c>
      <c r="G18" t="s">
        <v>26</v>
      </c>
      <c r="H18" t="s">
        <v>26</v>
      </c>
      <c r="I18" t="s">
        <v>26</v>
      </c>
      <c r="J18" t="s">
        <v>26</v>
      </c>
      <c r="K18" t="s">
        <v>26</v>
      </c>
      <c r="L18" t="s">
        <v>26</v>
      </c>
      <c r="M18" t="s">
        <v>26</v>
      </c>
      <c r="N18" t="s">
        <v>26</v>
      </c>
      <c r="O18">
        <v>6</v>
      </c>
      <c r="P18" t="s">
        <v>26</v>
      </c>
      <c r="Q18">
        <v>4.5</v>
      </c>
      <c r="R18" t="s">
        <v>26</v>
      </c>
      <c r="S18" t="s">
        <v>26</v>
      </c>
      <c r="T18">
        <v>7</v>
      </c>
      <c r="U18">
        <v>7</v>
      </c>
      <c r="V18">
        <v>6</v>
      </c>
      <c r="W18">
        <v>6</v>
      </c>
      <c r="X18">
        <v>6</v>
      </c>
      <c r="Y18">
        <v>7.5</v>
      </c>
      <c r="Z18">
        <v>6</v>
      </c>
      <c r="AA18">
        <v>6</v>
      </c>
      <c r="AB18" t="s">
        <v>26</v>
      </c>
      <c r="AC18">
        <v>6</v>
      </c>
      <c r="AD18">
        <v>7</v>
      </c>
      <c r="AF18">
        <v>7</v>
      </c>
      <c r="AG18">
        <v>7</v>
      </c>
      <c r="AL18">
        <f>COUNT(B18:AK18)</f>
        <v>14</v>
      </c>
      <c r="AM18" s="18">
        <f>AVERAGE(B18:AK18)</f>
        <v>6.3571428571428568</v>
      </c>
      <c r="AN18">
        <f>IF(AL18&gt;1,_xlfn.STDEV.S(B18:AK18),"")</f>
        <v>0.77032888651964082</v>
      </c>
      <c r="AO18">
        <v>1</v>
      </c>
    </row>
    <row r="19" spans="1:41" x14ac:dyDescent="0.3">
      <c r="A19" t="s">
        <v>16</v>
      </c>
      <c r="B19">
        <v>7.5</v>
      </c>
      <c r="C19" t="s">
        <v>26</v>
      </c>
      <c r="D19" t="s">
        <v>26</v>
      </c>
      <c r="E19" t="s">
        <v>26</v>
      </c>
      <c r="F19" t="s">
        <v>26</v>
      </c>
      <c r="G19" t="s">
        <v>26</v>
      </c>
      <c r="H19" t="s">
        <v>26</v>
      </c>
      <c r="I19" t="s">
        <v>26</v>
      </c>
      <c r="J19" t="s">
        <v>26</v>
      </c>
      <c r="K19" t="s">
        <v>26</v>
      </c>
      <c r="L19" t="s">
        <v>26</v>
      </c>
      <c r="M19" t="s">
        <v>26</v>
      </c>
      <c r="N19" t="s">
        <v>26</v>
      </c>
      <c r="O19" t="s">
        <v>26</v>
      </c>
      <c r="P19" t="s">
        <v>26</v>
      </c>
      <c r="Q19" t="s">
        <v>26</v>
      </c>
      <c r="R19" t="s">
        <v>26</v>
      </c>
      <c r="S19" t="s">
        <v>26</v>
      </c>
      <c r="T19" t="s">
        <v>26</v>
      </c>
      <c r="U19" t="s">
        <v>26</v>
      </c>
      <c r="V19">
        <v>7</v>
      </c>
      <c r="W19">
        <v>7</v>
      </c>
      <c r="X19">
        <v>6</v>
      </c>
      <c r="Y19">
        <v>7</v>
      </c>
      <c r="Z19">
        <v>7.5</v>
      </c>
      <c r="AA19">
        <v>7</v>
      </c>
      <c r="AB19">
        <v>7</v>
      </c>
      <c r="AC19">
        <v>7.5</v>
      </c>
      <c r="AD19">
        <v>7</v>
      </c>
      <c r="AE19">
        <v>6</v>
      </c>
      <c r="AF19">
        <v>6.5</v>
      </c>
      <c r="AH19">
        <v>6.5</v>
      </c>
      <c r="AI19">
        <v>6.5</v>
      </c>
      <c r="AL19">
        <f>COUNT(B19:AK19)</f>
        <v>14</v>
      </c>
      <c r="AM19" s="18">
        <f>AVERAGE(B19:AK19)</f>
        <v>6.8571428571428568</v>
      </c>
      <c r="AN19">
        <f>IF(AL19&gt;1,_xlfn.STDEV.S(B19:AK19),"")</f>
        <v>0.49724515809884695</v>
      </c>
      <c r="AO19">
        <v>1</v>
      </c>
    </row>
    <row r="20" spans="1:41" x14ac:dyDescent="0.3">
      <c r="A20" t="s">
        <v>56</v>
      </c>
      <c r="B20" t="s">
        <v>26</v>
      </c>
      <c r="C20" t="s">
        <v>26</v>
      </c>
      <c r="D20" t="s">
        <v>26</v>
      </c>
      <c r="E20" t="s">
        <v>26</v>
      </c>
      <c r="F20" t="s">
        <v>26</v>
      </c>
      <c r="G20" t="s">
        <v>26</v>
      </c>
      <c r="H20" t="s">
        <v>26</v>
      </c>
      <c r="I20" t="s">
        <v>26</v>
      </c>
      <c r="J20" t="s">
        <v>26</v>
      </c>
      <c r="K20" t="s">
        <v>26</v>
      </c>
      <c r="L20" t="s">
        <v>26</v>
      </c>
      <c r="M20" t="s">
        <v>26</v>
      </c>
      <c r="N20" t="s">
        <v>26</v>
      </c>
      <c r="O20" t="s">
        <v>26</v>
      </c>
      <c r="P20" t="s">
        <v>26</v>
      </c>
      <c r="Q20">
        <v>5.5</v>
      </c>
      <c r="R20" t="s">
        <v>26</v>
      </c>
      <c r="S20">
        <v>7</v>
      </c>
      <c r="T20" t="s">
        <v>26</v>
      </c>
      <c r="U20" t="s">
        <v>26</v>
      </c>
      <c r="V20">
        <v>7</v>
      </c>
      <c r="W20" t="s">
        <v>26</v>
      </c>
      <c r="X20">
        <v>6</v>
      </c>
      <c r="Y20">
        <v>7</v>
      </c>
      <c r="Z20">
        <v>7</v>
      </c>
      <c r="AA20" t="s">
        <v>26</v>
      </c>
      <c r="AB20">
        <v>7</v>
      </c>
      <c r="AC20">
        <v>4.5</v>
      </c>
      <c r="AD20">
        <v>7</v>
      </c>
      <c r="AE20">
        <v>6</v>
      </c>
      <c r="AF20">
        <v>5</v>
      </c>
      <c r="AG20">
        <v>6.5</v>
      </c>
      <c r="AH20">
        <v>6.5</v>
      </c>
      <c r="AI20">
        <v>6.5</v>
      </c>
      <c r="AL20">
        <f>COUNT(B20:AK20)</f>
        <v>14</v>
      </c>
      <c r="AM20" s="18">
        <f>AVERAGE(B20:AK20)</f>
        <v>6.3214285714285712</v>
      </c>
      <c r="AN20">
        <f>IF(AL20&gt;1,_xlfn.STDEV.S(B20:AK20),"")</f>
        <v>0.82292028909111448</v>
      </c>
      <c r="AO20">
        <v>1</v>
      </c>
    </row>
    <row r="21" spans="1:41" x14ac:dyDescent="0.3">
      <c r="A21" t="s">
        <v>7</v>
      </c>
      <c r="B21">
        <v>6</v>
      </c>
      <c r="C21">
        <v>1.5</v>
      </c>
      <c r="D21">
        <v>4.5</v>
      </c>
      <c r="E21">
        <v>4</v>
      </c>
      <c r="F21">
        <v>7.5</v>
      </c>
      <c r="G21">
        <v>5.5</v>
      </c>
      <c r="H21">
        <v>6</v>
      </c>
      <c r="I21">
        <v>4.5</v>
      </c>
      <c r="J21">
        <v>3</v>
      </c>
      <c r="K21">
        <v>5.5</v>
      </c>
      <c r="L21">
        <v>2.5</v>
      </c>
      <c r="M21">
        <v>1.5</v>
      </c>
      <c r="N21" t="s">
        <v>26</v>
      </c>
      <c r="O21" t="s">
        <v>26</v>
      </c>
      <c r="P21" t="s">
        <v>26</v>
      </c>
      <c r="Q21" t="s">
        <v>26</v>
      </c>
      <c r="R21" t="s">
        <v>26</v>
      </c>
      <c r="S21" t="s">
        <v>26</v>
      </c>
      <c r="T21" t="s">
        <v>26</v>
      </c>
      <c r="U21" t="s">
        <v>26</v>
      </c>
      <c r="V21" t="s">
        <v>26</v>
      </c>
      <c r="W21" t="s">
        <v>26</v>
      </c>
      <c r="X21" t="s">
        <v>26</v>
      </c>
      <c r="Y21" t="s">
        <v>26</v>
      </c>
      <c r="Z21" t="s">
        <v>26</v>
      </c>
      <c r="AA21" t="s">
        <v>26</v>
      </c>
      <c r="AB21" t="s">
        <v>26</v>
      </c>
      <c r="AC21" t="s">
        <v>26</v>
      </c>
      <c r="AD21">
        <v>6</v>
      </c>
      <c r="AL21">
        <f>COUNT(B21:AK21)</f>
        <v>13</v>
      </c>
      <c r="AM21" s="18">
        <f>AVERAGE(B21:AK21)</f>
        <v>4.4615384615384617</v>
      </c>
      <c r="AN21">
        <f>IF(AL21&gt;1,_xlfn.STDEV.S(B21:AK21),"")</f>
        <v>1.875961292039569</v>
      </c>
      <c r="AO21">
        <v>0</v>
      </c>
    </row>
    <row r="22" spans="1:41" x14ac:dyDescent="0.3">
      <c r="A22" t="s">
        <v>8</v>
      </c>
      <c r="B22">
        <v>6</v>
      </c>
      <c r="C22" t="s">
        <v>26</v>
      </c>
      <c r="D22">
        <v>4</v>
      </c>
      <c r="E22" t="s">
        <v>26</v>
      </c>
      <c r="F22" t="s">
        <v>26</v>
      </c>
      <c r="G22">
        <v>5.5</v>
      </c>
      <c r="H22">
        <v>4</v>
      </c>
      <c r="I22">
        <v>4.5</v>
      </c>
      <c r="J22">
        <v>7</v>
      </c>
      <c r="K22">
        <v>7</v>
      </c>
      <c r="L22" t="s">
        <v>26</v>
      </c>
      <c r="M22" t="s">
        <v>26</v>
      </c>
      <c r="N22" t="s">
        <v>26</v>
      </c>
      <c r="O22">
        <v>5.5</v>
      </c>
      <c r="P22" t="s">
        <v>26</v>
      </c>
      <c r="Q22" t="s">
        <v>26</v>
      </c>
      <c r="R22" t="s">
        <v>26</v>
      </c>
      <c r="S22" t="s">
        <v>26</v>
      </c>
      <c r="T22" t="s">
        <v>26</v>
      </c>
      <c r="U22">
        <v>6</v>
      </c>
      <c r="V22" t="s">
        <v>26</v>
      </c>
      <c r="W22" t="s">
        <v>26</v>
      </c>
      <c r="X22" t="s">
        <v>26</v>
      </c>
      <c r="Y22" t="s">
        <v>26</v>
      </c>
      <c r="Z22" t="s">
        <v>26</v>
      </c>
      <c r="AA22">
        <v>7</v>
      </c>
      <c r="AB22" t="s">
        <v>26</v>
      </c>
      <c r="AC22">
        <v>7</v>
      </c>
      <c r="AD22" t="s">
        <v>26</v>
      </c>
      <c r="AI22">
        <v>5</v>
      </c>
      <c r="AL22">
        <f>COUNT(B22:AK22)</f>
        <v>12</v>
      </c>
      <c r="AM22" s="18">
        <f>AVERAGE(B22:AK22)</f>
        <v>5.708333333333333</v>
      </c>
      <c r="AN22">
        <f>IF(AL22&gt;1,_xlfn.STDEV.S(B22:AK22),"")</f>
        <v>1.1571582223339871</v>
      </c>
      <c r="AO22">
        <v>1</v>
      </c>
    </row>
    <row r="23" spans="1:41" x14ac:dyDescent="0.3">
      <c r="A23" t="s">
        <v>46</v>
      </c>
      <c r="B23" t="s">
        <v>26</v>
      </c>
      <c r="C23" t="s">
        <v>26</v>
      </c>
      <c r="D23" t="s">
        <v>26</v>
      </c>
      <c r="E23" t="s">
        <v>26</v>
      </c>
      <c r="F23" t="s">
        <v>26</v>
      </c>
      <c r="G23" t="s">
        <v>26</v>
      </c>
      <c r="H23">
        <v>6</v>
      </c>
      <c r="I23">
        <v>5.5</v>
      </c>
      <c r="J23">
        <v>5.5</v>
      </c>
      <c r="K23">
        <v>4</v>
      </c>
      <c r="L23" t="s">
        <v>26</v>
      </c>
      <c r="M23">
        <v>4</v>
      </c>
      <c r="N23">
        <v>4.5</v>
      </c>
      <c r="O23">
        <v>7.5</v>
      </c>
      <c r="P23">
        <v>7</v>
      </c>
      <c r="Q23">
        <v>4.5</v>
      </c>
      <c r="R23" t="s">
        <v>26</v>
      </c>
      <c r="S23" t="s">
        <v>26</v>
      </c>
      <c r="T23" t="s">
        <v>26</v>
      </c>
      <c r="U23">
        <v>5.5</v>
      </c>
      <c r="V23" t="s">
        <v>26</v>
      </c>
      <c r="W23" t="s">
        <v>26</v>
      </c>
      <c r="X23" t="s">
        <v>26</v>
      </c>
      <c r="Y23" t="s">
        <v>26</v>
      </c>
      <c r="Z23" t="s">
        <v>26</v>
      </c>
      <c r="AA23" t="s">
        <v>26</v>
      </c>
      <c r="AB23" t="s">
        <v>26</v>
      </c>
      <c r="AC23" t="s">
        <v>26</v>
      </c>
      <c r="AD23" t="s">
        <v>26</v>
      </c>
      <c r="AH23">
        <v>5</v>
      </c>
      <c r="AI23">
        <v>5.5</v>
      </c>
      <c r="AL23">
        <f>COUNT(B23:AK23)</f>
        <v>12</v>
      </c>
      <c r="AM23" s="18">
        <f>AVERAGE(B23:AK23)</f>
        <v>5.375</v>
      </c>
      <c r="AN23">
        <f>IF(AL23&gt;1,_xlfn.STDEV.S(B23:AK23),"")</f>
        <v>1.0897247358851685</v>
      </c>
      <c r="AO23">
        <v>0</v>
      </c>
    </row>
    <row r="24" spans="1:41" x14ac:dyDescent="0.3">
      <c r="A24" t="s">
        <v>12</v>
      </c>
      <c r="B24">
        <v>8.5</v>
      </c>
      <c r="C24" t="s">
        <v>26</v>
      </c>
      <c r="D24">
        <v>7.5</v>
      </c>
      <c r="E24">
        <v>7.5</v>
      </c>
      <c r="F24" t="s">
        <v>26</v>
      </c>
      <c r="G24" t="s">
        <v>26</v>
      </c>
      <c r="H24">
        <v>6</v>
      </c>
      <c r="I24">
        <v>7.5</v>
      </c>
      <c r="J24" t="s">
        <v>26</v>
      </c>
      <c r="K24">
        <v>6</v>
      </c>
      <c r="L24">
        <v>7.5</v>
      </c>
      <c r="M24">
        <v>7</v>
      </c>
      <c r="N24">
        <v>6</v>
      </c>
      <c r="O24" t="s">
        <v>26</v>
      </c>
      <c r="P24" t="s">
        <v>26</v>
      </c>
      <c r="Q24" t="s">
        <v>26</v>
      </c>
      <c r="R24">
        <v>9</v>
      </c>
      <c r="S24" t="s">
        <v>26</v>
      </c>
      <c r="T24" t="s">
        <v>26</v>
      </c>
      <c r="U24" t="s">
        <v>26</v>
      </c>
      <c r="V24" t="s">
        <v>26</v>
      </c>
      <c r="W24" t="s">
        <v>26</v>
      </c>
      <c r="X24" t="s">
        <v>26</v>
      </c>
      <c r="Y24" t="s">
        <v>26</v>
      </c>
      <c r="Z24" t="s">
        <v>26</v>
      </c>
      <c r="AA24" t="s">
        <v>26</v>
      </c>
      <c r="AB24" t="s">
        <v>26</v>
      </c>
      <c r="AC24" t="s">
        <v>26</v>
      </c>
      <c r="AD24" t="s">
        <v>26</v>
      </c>
      <c r="AG24">
        <v>6.5</v>
      </c>
      <c r="AL24">
        <f>COUNT(B24:AK24)</f>
        <v>11</v>
      </c>
      <c r="AM24" s="18">
        <f>AVERAGE(B24:AK24)</f>
        <v>7.1818181818181817</v>
      </c>
      <c r="AN24">
        <f>IF(AL24&gt;1,_xlfn.STDEV.S(B24:AK24),"")</f>
        <v>1.006795095159071</v>
      </c>
      <c r="AO24">
        <v>0</v>
      </c>
    </row>
    <row r="25" spans="1:41" x14ac:dyDescent="0.3">
      <c r="A25" t="s">
        <v>45</v>
      </c>
      <c r="B25" t="s">
        <v>26</v>
      </c>
      <c r="C25" t="s">
        <v>26</v>
      </c>
      <c r="D25" t="s">
        <v>26</v>
      </c>
      <c r="E25" t="s">
        <v>26</v>
      </c>
      <c r="F25" t="s">
        <v>26</v>
      </c>
      <c r="G25">
        <v>7.5</v>
      </c>
      <c r="H25">
        <v>7.5</v>
      </c>
      <c r="I25" t="s">
        <v>26</v>
      </c>
      <c r="J25">
        <v>8.5</v>
      </c>
      <c r="K25">
        <v>8.5</v>
      </c>
      <c r="L25">
        <v>7.5</v>
      </c>
      <c r="M25">
        <v>7.5</v>
      </c>
      <c r="N25">
        <v>7.5</v>
      </c>
      <c r="O25">
        <v>9</v>
      </c>
      <c r="P25">
        <v>8.5</v>
      </c>
      <c r="Q25" t="s">
        <v>26</v>
      </c>
      <c r="R25" t="s">
        <v>26</v>
      </c>
      <c r="S25" t="s">
        <v>26</v>
      </c>
      <c r="T25" t="s">
        <v>26</v>
      </c>
      <c r="U25" t="s">
        <v>26</v>
      </c>
      <c r="V25" t="s">
        <v>26</v>
      </c>
      <c r="W25" t="s">
        <v>26</v>
      </c>
      <c r="X25" t="s">
        <v>26</v>
      </c>
      <c r="Y25" t="s">
        <v>26</v>
      </c>
      <c r="Z25" t="s">
        <v>26</v>
      </c>
      <c r="AA25" t="s">
        <v>26</v>
      </c>
      <c r="AB25" t="s">
        <v>26</v>
      </c>
      <c r="AC25" t="s">
        <v>26</v>
      </c>
      <c r="AD25" t="s">
        <v>26</v>
      </c>
      <c r="AL25">
        <f>COUNT(B25:AK25)</f>
        <v>9</v>
      </c>
      <c r="AM25" s="18">
        <f>AVERAGE(B25:AK25)</f>
        <v>8</v>
      </c>
      <c r="AN25">
        <f>IF(AL25&gt;1,_xlfn.STDEV.S(B25:AK25),"")</f>
        <v>0.61237243569579447</v>
      </c>
      <c r="AO25">
        <v>0</v>
      </c>
    </row>
    <row r="26" spans="1:41" x14ac:dyDescent="0.3">
      <c r="A26" t="s">
        <v>17</v>
      </c>
      <c r="B26" t="s">
        <v>26</v>
      </c>
      <c r="C26">
        <v>5.5</v>
      </c>
      <c r="D26" t="s">
        <v>26</v>
      </c>
      <c r="E26" t="s">
        <v>26</v>
      </c>
      <c r="F26" t="s">
        <v>26</v>
      </c>
      <c r="G26" t="s">
        <v>26</v>
      </c>
      <c r="H26" t="s">
        <v>26</v>
      </c>
      <c r="I26" t="s">
        <v>26</v>
      </c>
      <c r="J26" t="s">
        <v>26</v>
      </c>
      <c r="K26" t="s">
        <v>26</v>
      </c>
      <c r="L26" t="s">
        <v>26</v>
      </c>
      <c r="M26" t="s">
        <v>26</v>
      </c>
      <c r="N26" t="s">
        <v>26</v>
      </c>
      <c r="O26" t="s">
        <v>26</v>
      </c>
      <c r="P26" t="s">
        <v>26</v>
      </c>
      <c r="Q26" t="s">
        <v>26</v>
      </c>
      <c r="R26">
        <v>4.5</v>
      </c>
      <c r="S26" t="s">
        <v>26</v>
      </c>
      <c r="T26" t="s">
        <v>26</v>
      </c>
      <c r="U26" t="s">
        <v>26</v>
      </c>
      <c r="V26" t="s">
        <v>26</v>
      </c>
      <c r="W26" t="s">
        <v>26</v>
      </c>
      <c r="X26" t="s">
        <v>26</v>
      </c>
      <c r="Y26">
        <v>5.5</v>
      </c>
      <c r="Z26">
        <v>5.5</v>
      </c>
      <c r="AA26" t="s">
        <v>26</v>
      </c>
      <c r="AB26">
        <v>5.5</v>
      </c>
      <c r="AC26">
        <v>5.5</v>
      </c>
      <c r="AD26">
        <v>4</v>
      </c>
      <c r="AH26">
        <v>4</v>
      </c>
      <c r="AL26">
        <f>COUNT(B26:AK26)</f>
        <v>8</v>
      </c>
      <c r="AM26" s="18">
        <f>AVERAGE(B26:AK26)</f>
        <v>5</v>
      </c>
      <c r="AN26">
        <f>IF(AL26&gt;1,_xlfn.STDEV.S(B26:AK26),"")</f>
        <v>0.70710678118654757</v>
      </c>
      <c r="AO26">
        <v>0</v>
      </c>
    </row>
    <row r="27" spans="1:41" x14ac:dyDescent="0.3">
      <c r="A27" t="s">
        <v>44</v>
      </c>
      <c r="B27" t="s">
        <v>26</v>
      </c>
      <c r="C27" t="s">
        <v>26</v>
      </c>
      <c r="D27" t="s">
        <v>26</v>
      </c>
      <c r="E27" t="s">
        <v>26</v>
      </c>
      <c r="F27">
        <v>5.5</v>
      </c>
      <c r="G27">
        <v>4.5</v>
      </c>
      <c r="H27">
        <v>6</v>
      </c>
      <c r="I27" t="s">
        <v>26</v>
      </c>
      <c r="J27" t="s">
        <v>26</v>
      </c>
      <c r="K27" t="s">
        <v>26</v>
      </c>
      <c r="L27" t="s">
        <v>26</v>
      </c>
      <c r="M27" t="s">
        <v>26</v>
      </c>
      <c r="N27" t="s">
        <v>26</v>
      </c>
      <c r="O27" t="s">
        <v>26</v>
      </c>
      <c r="P27" t="s">
        <v>26</v>
      </c>
      <c r="Q27">
        <v>6</v>
      </c>
      <c r="R27" t="s">
        <v>26</v>
      </c>
      <c r="S27">
        <v>6</v>
      </c>
      <c r="T27">
        <v>6</v>
      </c>
      <c r="U27" t="s">
        <v>26</v>
      </c>
      <c r="V27" t="s">
        <v>26</v>
      </c>
      <c r="W27" t="s">
        <v>26</v>
      </c>
      <c r="X27" t="s">
        <v>26</v>
      </c>
      <c r="Y27" t="s">
        <v>26</v>
      </c>
      <c r="Z27" t="s">
        <v>26</v>
      </c>
      <c r="AA27" t="s">
        <v>26</v>
      </c>
      <c r="AB27" t="s">
        <v>26</v>
      </c>
      <c r="AC27" t="s">
        <v>26</v>
      </c>
      <c r="AD27" t="s">
        <v>26</v>
      </c>
      <c r="AG27">
        <v>6.5</v>
      </c>
      <c r="AI27">
        <v>4</v>
      </c>
      <c r="AL27">
        <f>COUNT(B27:AK27)</f>
        <v>8</v>
      </c>
      <c r="AM27" s="18">
        <f>AVERAGE(B27:AK27)</f>
        <v>5.5625</v>
      </c>
      <c r="AN27">
        <f>IF(AL27&gt;1,_xlfn.STDEV.S(B27:AK27),"")</f>
        <v>0.86344410026689877</v>
      </c>
      <c r="AO27">
        <v>0</v>
      </c>
    </row>
    <row r="28" spans="1:41" x14ac:dyDescent="0.3">
      <c r="A28" t="s">
        <v>22</v>
      </c>
      <c r="B28" t="s">
        <v>26</v>
      </c>
      <c r="C28" t="s">
        <v>26</v>
      </c>
      <c r="D28">
        <v>7</v>
      </c>
      <c r="E28">
        <v>7</v>
      </c>
      <c r="F28">
        <v>5.5</v>
      </c>
      <c r="G28" t="s">
        <v>26</v>
      </c>
      <c r="H28" t="s">
        <v>26</v>
      </c>
      <c r="I28" t="s">
        <v>26</v>
      </c>
      <c r="J28" t="s">
        <v>26</v>
      </c>
      <c r="K28">
        <v>7</v>
      </c>
      <c r="L28">
        <v>7</v>
      </c>
      <c r="M28" t="s">
        <v>26</v>
      </c>
      <c r="N28">
        <v>7.5</v>
      </c>
      <c r="O28" t="s">
        <v>26</v>
      </c>
      <c r="P28" t="s">
        <v>26</v>
      </c>
      <c r="Q28" t="s">
        <v>26</v>
      </c>
      <c r="R28" t="s">
        <v>26</v>
      </c>
      <c r="S28">
        <v>7</v>
      </c>
      <c r="T28" t="s">
        <v>26</v>
      </c>
      <c r="U28" t="s">
        <v>26</v>
      </c>
      <c r="V28" t="s">
        <v>26</v>
      </c>
      <c r="W28" t="s">
        <v>26</v>
      </c>
      <c r="X28" t="s">
        <v>26</v>
      </c>
      <c r="Y28" t="s">
        <v>26</v>
      </c>
      <c r="Z28" t="s">
        <v>26</v>
      </c>
      <c r="AA28" t="s">
        <v>26</v>
      </c>
      <c r="AB28" t="s">
        <v>26</v>
      </c>
      <c r="AC28" t="s">
        <v>26</v>
      </c>
      <c r="AD28" t="s">
        <v>26</v>
      </c>
      <c r="AL28">
        <f>COUNT(B28:AK28)</f>
        <v>7</v>
      </c>
      <c r="AM28" s="18">
        <f>AVERAGE(B28:AK28)</f>
        <v>6.8571428571428568</v>
      </c>
      <c r="AN28">
        <f>IF(AL28&gt;1,_xlfn.STDEV.S(B28:AK28),"")</f>
        <v>0.62678317052800869</v>
      </c>
      <c r="AO28">
        <v>0</v>
      </c>
    </row>
    <row r="29" spans="1:41" x14ac:dyDescent="0.3">
      <c r="A29" t="s">
        <v>66</v>
      </c>
      <c r="B29" t="s">
        <v>26</v>
      </c>
      <c r="C29" t="s">
        <v>26</v>
      </c>
      <c r="D29" t="s">
        <v>26</v>
      </c>
      <c r="E29" t="s">
        <v>26</v>
      </c>
      <c r="F29" t="s">
        <v>26</v>
      </c>
      <c r="G29" t="s">
        <v>26</v>
      </c>
      <c r="H29" t="s">
        <v>26</v>
      </c>
      <c r="I29" t="s">
        <v>26</v>
      </c>
      <c r="J29" t="s">
        <v>26</v>
      </c>
      <c r="K29" t="s">
        <v>26</v>
      </c>
      <c r="L29" t="s">
        <v>26</v>
      </c>
      <c r="M29" t="s">
        <v>26</v>
      </c>
      <c r="N29" t="s">
        <v>26</v>
      </c>
      <c r="O29" t="s">
        <v>26</v>
      </c>
      <c r="P29" t="s">
        <v>26</v>
      </c>
      <c r="Q29" t="s">
        <v>26</v>
      </c>
      <c r="R29" t="s">
        <v>26</v>
      </c>
      <c r="S29" t="s">
        <v>26</v>
      </c>
      <c r="T29" t="s">
        <v>26</v>
      </c>
      <c r="U29" t="s">
        <v>26</v>
      </c>
      <c r="V29">
        <v>6</v>
      </c>
      <c r="W29">
        <v>6</v>
      </c>
      <c r="X29" t="s">
        <v>26</v>
      </c>
      <c r="Y29">
        <v>6</v>
      </c>
      <c r="Z29" t="s">
        <v>26</v>
      </c>
      <c r="AA29" t="s">
        <v>26</v>
      </c>
      <c r="AB29">
        <v>7</v>
      </c>
      <c r="AC29">
        <v>6</v>
      </c>
      <c r="AD29" t="s">
        <v>26</v>
      </c>
      <c r="AE29">
        <v>6</v>
      </c>
      <c r="AF29">
        <v>5</v>
      </c>
      <c r="AL29">
        <f>COUNT(B29:AK29)</f>
        <v>7</v>
      </c>
      <c r="AM29" s="18">
        <f>AVERAGE(B29:AK29)</f>
        <v>6</v>
      </c>
      <c r="AN29">
        <f>IF(AL29&gt;1,_xlfn.STDEV.S(B29:AK29),"")</f>
        <v>0.57735026918962573</v>
      </c>
      <c r="AO29">
        <v>0</v>
      </c>
    </row>
    <row r="30" spans="1:41" x14ac:dyDescent="0.3">
      <c r="A30" t="s">
        <v>84</v>
      </c>
      <c r="B30" t="s">
        <v>26</v>
      </c>
      <c r="C30" t="s">
        <v>26</v>
      </c>
      <c r="D30" t="s">
        <v>26</v>
      </c>
      <c r="E30" t="s">
        <v>26</v>
      </c>
      <c r="F30" t="s">
        <v>26</v>
      </c>
      <c r="G30" t="s">
        <v>26</v>
      </c>
      <c r="H30" t="s">
        <v>26</v>
      </c>
      <c r="I30" t="s">
        <v>26</v>
      </c>
      <c r="J30" t="s">
        <v>26</v>
      </c>
      <c r="K30" t="s">
        <v>26</v>
      </c>
      <c r="L30" t="s">
        <v>26</v>
      </c>
      <c r="M30" t="s">
        <v>26</v>
      </c>
      <c r="N30" t="s">
        <v>26</v>
      </c>
      <c r="O30" t="s">
        <v>26</v>
      </c>
      <c r="P30" t="s">
        <v>26</v>
      </c>
      <c r="Q30" t="s">
        <v>26</v>
      </c>
      <c r="R30" t="s">
        <v>26</v>
      </c>
      <c r="S30" t="s">
        <v>26</v>
      </c>
      <c r="T30" t="s">
        <v>26</v>
      </c>
      <c r="U30" t="s">
        <v>26</v>
      </c>
      <c r="V30" t="s">
        <v>26</v>
      </c>
      <c r="W30" t="s">
        <v>26</v>
      </c>
      <c r="X30" t="s">
        <v>26</v>
      </c>
      <c r="Y30" t="s">
        <v>26</v>
      </c>
      <c r="Z30" t="s">
        <v>26</v>
      </c>
      <c r="AA30" t="s">
        <v>26</v>
      </c>
      <c r="AB30">
        <v>4.5</v>
      </c>
      <c r="AC30">
        <v>6</v>
      </c>
      <c r="AD30" t="s">
        <v>26</v>
      </c>
      <c r="AE30">
        <v>6.5</v>
      </c>
      <c r="AF30">
        <v>6</v>
      </c>
      <c r="AG30">
        <v>6.5</v>
      </c>
      <c r="AH30">
        <v>5</v>
      </c>
      <c r="AI30">
        <v>5.5</v>
      </c>
      <c r="AL30">
        <f>COUNT(B30:AK30)</f>
        <v>7</v>
      </c>
      <c r="AM30" s="18">
        <f>AVERAGE(B30:AK30)</f>
        <v>5.7142857142857144</v>
      </c>
      <c r="AN30">
        <f>IF(AL30&gt;1,_xlfn.STDEV.S(B30:AK30),"")</f>
        <v>0.75592894601845306</v>
      </c>
      <c r="AO30">
        <v>1</v>
      </c>
    </row>
    <row r="31" spans="1:41" x14ac:dyDescent="0.3">
      <c r="A31" t="s">
        <v>48</v>
      </c>
      <c r="B31" t="s">
        <v>26</v>
      </c>
      <c r="C31" t="s">
        <v>26</v>
      </c>
      <c r="D31" t="s">
        <v>26</v>
      </c>
      <c r="E31" t="s">
        <v>26</v>
      </c>
      <c r="F31" t="s">
        <v>26</v>
      </c>
      <c r="G31" t="s">
        <v>26</v>
      </c>
      <c r="H31" t="s">
        <v>26</v>
      </c>
      <c r="I31">
        <v>7</v>
      </c>
      <c r="J31" t="s">
        <v>26</v>
      </c>
      <c r="K31">
        <v>7</v>
      </c>
      <c r="L31">
        <v>7.5</v>
      </c>
      <c r="M31" t="s">
        <v>26</v>
      </c>
      <c r="N31" t="s">
        <v>26</v>
      </c>
      <c r="O31" t="s">
        <v>26</v>
      </c>
      <c r="P31" t="s">
        <v>26</v>
      </c>
      <c r="Q31" t="s">
        <v>26</v>
      </c>
      <c r="R31">
        <v>7</v>
      </c>
      <c r="S31" t="s">
        <v>26</v>
      </c>
      <c r="T31" t="s">
        <v>26</v>
      </c>
      <c r="U31">
        <v>7</v>
      </c>
      <c r="V31" t="s">
        <v>26</v>
      </c>
      <c r="W31" t="s">
        <v>26</v>
      </c>
      <c r="X31" t="s">
        <v>26</v>
      </c>
      <c r="Y31" t="s">
        <v>26</v>
      </c>
      <c r="Z31" t="s">
        <v>26</v>
      </c>
      <c r="AA31" t="s">
        <v>26</v>
      </c>
      <c r="AB31" t="s">
        <v>26</v>
      </c>
      <c r="AC31" t="s">
        <v>26</v>
      </c>
      <c r="AD31">
        <v>6</v>
      </c>
      <c r="AL31">
        <f>COUNT(B31:AK31)</f>
        <v>6</v>
      </c>
      <c r="AM31" s="18">
        <f>AVERAGE(B31:AK31)</f>
        <v>6.916666666666667</v>
      </c>
      <c r="AN31">
        <f>IF(AL31&gt;1,_xlfn.STDEV.S(B31:AK31),"")</f>
        <v>0.49159604012508756</v>
      </c>
      <c r="AO31">
        <v>0</v>
      </c>
    </row>
    <row r="32" spans="1:41" x14ac:dyDescent="0.3">
      <c r="A32" t="s">
        <v>68</v>
      </c>
      <c r="B32" t="s">
        <v>26</v>
      </c>
      <c r="C32" t="s">
        <v>26</v>
      </c>
      <c r="D32" t="s">
        <v>26</v>
      </c>
      <c r="E32" t="s">
        <v>26</v>
      </c>
      <c r="F32" t="s">
        <v>26</v>
      </c>
      <c r="G32" t="s">
        <v>26</v>
      </c>
      <c r="H32" t="s">
        <v>26</v>
      </c>
      <c r="I32" t="s">
        <v>26</v>
      </c>
      <c r="J32" t="s">
        <v>26</v>
      </c>
      <c r="K32" t="s">
        <v>26</v>
      </c>
      <c r="L32" t="s">
        <v>26</v>
      </c>
      <c r="M32" t="s">
        <v>26</v>
      </c>
      <c r="N32" t="s">
        <v>26</v>
      </c>
      <c r="O32" t="s">
        <v>26</v>
      </c>
      <c r="P32" t="s">
        <v>26</v>
      </c>
      <c r="Q32" t="s">
        <v>26</v>
      </c>
      <c r="R32" t="s">
        <v>26</v>
      </c>
      <c r="S32" t="s">
        <v>26</v>
      </c>
      <c r="T32" t="s">
        <v>26</v>
      </c>
      <c r="U32" t="s">
        <v>26</v>
      </c>
      <c r="V32" t="s">
        <v>26</v>
      </c>
      <c r="W32" t="s">
        <v>26</v>
      </c>
      <c r="X32">
        <v>6</v>
      </c>
      <c r="Y32" t="s">
        <v>26</v>
      </c>
      <c r="Z32">
        <v>5.5</v>
      </c>
      <c r="AA32">
        <v>4</v>
      </c>
      <c r="AB32">
        <v>3</v>
      </c>
      <c r="AC32" t="s">
        <v>26</v>
      </c>
      <c r="AD32" t="s">
        <v>26</v>
      </c>
      <c r="AG32">
        <v>6</v>
      </c>
      <c r="AH32">
        <v>5</v>
      </c>
      <c r="AL32">
        <f>COUNT(B32:AK32)</f>
        <v>6</v>
      </c>
      <c r="AM32" s="18">
        <f>AVERAGE(B32:AK32)</f>
        <v>4.916666666666667</v>
      </c>
      <c r="AN32">
        <f>IF(AL32&gt;1,_xlfn.STDEV.S(B32:AK32),"")</f>
        <v>1.2006942436218593</v>
      </c>
      <c r="AO32">
        <v>0</v>
      </c>
    </row>
    <row r="33" spans="1:41" x14ac:dyDescent="0.3">
      <c r="A33" t="s">
        <v>24</v>
      </c>
      <c r="B33" t="s">
        <v>26</v>
      </c>
      <c r="C33" t="s">
        <v>26</v>
      </c>
      <c r="D33" t="s">
        <v>26</v>
      </c>
      <c r="E33">
        <v>7.5</v>
      </c>
      <c r="F33" t="s">
        <v>26</v>
      </c>
      <c r="G33" t="s">
        <v>26</v>
      </c>
      <c r="H33" t="s">
        <v>26</v>
      </c>
      <c r="I33" t="s">
        <v>26</v>
      </c>
      <c r="J33">
        <v>8.5</v>
      </c>
      <c r="K33" t="s">
        <v>26</v>
      </c>
      <c r="L33">
        <v>7.5</v>
      </c>
      <c r="M33" t="s">
        <v>26</v>
      </c>
      <c r="N33">
        <v>7</v>
      </c>
      <c r="O33" t="s">
        <v>26</v>
      </c>
      <c r="P33" t="s">
        <v>26</v>
      </c>
      <c r="Q33" t="s">
        <v>26</v>
      </c>
      <c r="R33" t="s">
        <v>26</v>
      </c>
      <c r="S33" t="s">
        <v>26</v>
      </c>
      <c r="T33" t="s">
        <v>26</v>
      </c>
      <c r="U33" t="s">
        <v>26</v>
      </c>
      <c r="V33" t="s">
        <v>26</v>
      </c>
      <c r="W33" t="s">
        <v>26</v>
      </c>
      <c r="X33" t="s">
        <v>26</v>
      </c>
      <c r="Y33" t="s">
        <v>26</v>
      </c>
      <c r="Z33" t="s">
        <v>26</v>
      </c>
      <c r="AA33" t="s">
        <v>26</v>
      </c>
      <c r="AB33" t="s">
        <v>26</v>
      </c>
      <c r="AC33" t="s">
        <v>26</v>
      </c>
      <c r="AD33" t="s">
        <v>26</v>
      </c>
      <c r="AL33">
        <f>COUNT(B33:AK33)</f>
        <v>4</v>
      </c>
      <c r="AM33" s="18">
        <f>AVERAGE(B33:AK33)</f>
        <v>7.625</v>
      </c>
      <c r="AN33">
        <f>IF(AL33&gt;1,_xlfn.STDEV.S(B33:AK33),"")</f>
        <v>0.62915286960589578</v>
      </c>
      <c r="AO33">
        <v>0</v>
      </c>
    </row>
    <row r="34" spans="1:41" x14ac:dyDescent="0.3">
      <c r="A34" t="s">
        <v>61</v>
      </c>
      <c r="B34" t="s">
        <v>26</v>
      </c>
      <c r="C34" t="s">
        <v>26</v>
      </c>
      <c r="D34" t="s">
        <v>26</v>
      </c>
      <c r="E34" t="s">
        <v>26</v>
      </c>
      <c r="F34" t="s">
        <v>26</v>
      </c>
      <c r="G34" t="s">
        <v>26</v>
      </c>
      <c r="H34" t="s">
        <v>26</v>
      </c>
      <c r="I34" t="s">
        <v>26</v>
      </c>
      <c r="J34" t="s">
        <v>26</v>
      </c>
      <c r="K34" t="s">
        <v>26</v>
      </c>
      <c r="L34" t="s">
        <v>26</v>
      </c>
      <c r="M34" t="s">
        <v>26</v>
      </c>
      <c r="N34" t="s">
        <v>26</v>
      </c>
      <c r="O34" t="s">
        <v>26</v>
      </c>
      <c r="P34" t="s">
        <v>26</v>
      </c>
      <c r="Q34" t="s">
        <v>26</v>
      </c>
      <c r="R34">
        <v>7</v>
      </c>
      <c r="S34">
        <v>5.5</v>
      </c>
      <c r="T34">
        <v>5.5</v>
      </c>
      <c r="U34" t="s">
        <v>26</v>
      </c>
      <c r="V34" t="s">
        <v>26</v>
      </c>
      <c r="W34">
        <v>6</v>
      </c>
      <c r="X34" t="s">
        <v>26</v>
      </c>
      <c r="Y34" t="s">
        <v>26</v>
      </c>
      <c r="Z34" t="s">
        <v>26</v>
      </c>
      <c r="AA34" t="s">
        <v>26</v>
      </c>
      <c r="AB34" t="s">
        <v>26</v>
      </c>
      <c r="AC34" t="s">
        <v>26</v>
      </c>
      <c r="AD34" t="s">
        <v>26</v>
      </c>
      <c r="AL34">
        <f>COUNT(B34:AK34)</f>
        <v>4</v>
      </c>
      <c r="AM34" s="18">
        <f>AVERAGE(B34:AK34)</f>
        <v>6</v>
      </c>
      <c r="AN34">
        <f>IF(AL34&gt;1,_xlfn.STDEV.S(B34:AK34),"")</f>
        <v>0.70710678118654757</v>
      </c>
      <c r="AO34">
        <v>0</v>
      </c>
    </row>
    <row r="35" spans="1:41" x14ac:dyDescent="0.3">
      <c r="A35" t="s">
        <v>54</v>
      </c>
      <c r="B35" t="s">
        <v>26</v>
      </c>
      <c r="C35" t="s">
        <v>26</v>
      </c>
      <c r="D35" t="s">
        <v>26</v>
      </c>
      <c r="E35" t="s">
        <v>26</v>
      </c>
      <c r="F35" t="s">
        <v>26</v>
      </c>
      <c r="G35" t="s">
        <v>26</v>
      </c>
      <c r="H35" t="s">
        <v>26</v>
      </c>
      <c r="I35" t="s">
        <v>26</v>
      </c>
      <c r="J35" t="s">
        <v>26</v>
      </c>
      <c r="K35" t="s">
        <v>26</v>
      </c>
      <c r="L35" t="s">
        <v>26</v>
      </c>
      <c r="M35">
        <v>6</v>
      </c>
      <c r="N35" t="s">
        <v>26</v>
      </c>
      <c r="O35" t="s">
        <v>26</v>
      </c>
      <c r="P35" t="s">
        <v>26</v>
      </c>
      <c r="Q35" t="s">
        <v>26</v>
      </c>
      <c r="R35" t="s">
        <v>26</v>
      </c>
      <c r="S35" t="s">
        <v>26</v>
      </c>
      <c r="T35" t="s">
        <v>26</v>
      </c>
      <c r="U35" t="s">
        <v>26</v>
      </c>
      <c r="V35">
        <v>7</v>
      </c>
      <c r="W35">
        <v>7.5</v>
      </c>
      <c r="X35" t="s">
        <v>26</v>
      </c>
      <c r="Y35" t="s">
        <v>26</v>
      </c>
      <c r="Z35" t="s">
        <v>26</v>
      </c>
      <c r="AA35" t="s">
        <v>26</v>
      </c>
      <c r="AB35" t="s">
        <v>26</v>
      </c>
      <c r="AC35" t="s">
        <v>26</v>
      </c>
      <c r="AD35" t="s">
        <v>26</v>
      </c>
      <c r="AL35">
        <f>COUNT(B35:AK35)</f>
        <v>3</v>
      </c>
      <c r="AM35" s="18">
        <f>AVERAGE(B35:AK35)</f>
        <v>6.833333333333333</v>
      </c>
      <c r="AN35">
        <f>IF(AL35&gt;1,_xlfn.STDEV.S(B35:AK35),"")</f>
        <v>0.76376261582597338</v>
      </c>
      <c r="AO35">
        <v>0</v>
      </c>
    </row>
    <row r="36" spans="1:41" x14ac:dyDescent="0.3">
      <c r="A36" t="s">
        <v>18</v>
      </c>
      <c r="B36" t="s">
        <v>26</v>
      </c>
      <c r="C36">
        <v>4</v>
      </c>
      <c r="D36" t="s">
        <v>26</v>
      </c>
      <c r="E36" t="s">
        <v>26</v>
      </c>
      <c r="F36" t="s">
        <v>26</v>
      </c>
      <c r="G36" t="s">
        <v>26</v>
      </c>
      <c r="H36" t="s">
        <v>26</v>
      </c>
      <c r="I36" t="s">
        <v>26</v>
      </c>
      <c r="J36" t="s">
        <v>26</v>
      </c>
      <c r="K36" t="s">
        <v>26</v>
      </c>
      <c r="L36" t="s">
        <v>26</v>
      </c>
      <c r="M36" t="s">
        <v>26</v>
      </c>
      <c r="N36" t="s">
        <v>26</v>
      </c>
      <c r="O36" t="s">
        <v>26</v>
      </c>
      <c r="P36" t="s">
        <v>26</v>
      </c>
      <c r="Q36">
        <v>6</v>
      </c>
      <c r="R36">
        <v>6</v>
      </c>
      <c r="S36" t="s">
        <v>26</v>
      </c>
      <c r="T36" t="s">
        <v>26</v>
      </c>
      <c r="U36" t="s">
        <v>26</v>
      </c>
      <c r="V36" t="s">
        <v>26</v>
      </c>
      <c r="W36" t="s">
        <v>26</v>
      </c>
      <c r="X36" t="s">
        <v>26</v>
      </c>
      <c r="Y36" t="s">
        <v>26</v>
      </c>
      <c r="Z36" t="s">
        <v>26</v>
      </c>
      <c r="AA36" t="s">
        <v>26</v>
      </c>
      <c r="AB36" t="s">
        <v>26</v>
      </c>
      <c r="AC36" t="s">
        <v>26</v>
      </c>
      <c r="AD36" t="s">
        <v>26</v>
      </c>
      <c r="AL36">
        <f>COUNT(B36:AK36)</f>
        <v>3</v>
      </c>
      <c r="AM36" s="18">
        <f>AVERAGE(B36:AK36)</f>
        <v>5.333333333333333</v>
      </c>
      <c r="AN36">
        <f>IF(AL36&gt;1,_xlfn.STDEV.S(B36:AK36),"")</f>
        <v>1.1547005383792526</v>
      </c>
      <c r="AO36">
        <v>0</v>
      </c>
    </row>
    <row r="37" spans="1:41" x14ac:dyDescent="0.3">
      <c r="A37" t="s">
        <v>63</v>
      </c>
      <c r="B37" t="s">
        <v>26</v>
      </c>
      <c r="C37" t="s">
        <v>26</v>
      </c>
      <c r="D37" t="s">
        <v>26</v>
      </c>
      <c r="E37" t="s">
        <v>26</v>
      </c>
      <c r="F37" t="s">
        <v>26</v>
      </c>
      <c r="G37" t="s">
        <v>26</v>
      </c>
      <c r="H37" t="s">
        <v>26</v>
      </c>
      <c r="I37" t="s">
        <v>26</v>
      </c>
      <c r="J37" t="s">
        <v>26</v>
      </c>
      <c r="K37" t="s">
        <v>26</v>
      </c>
      <c r="L37" t="s">
        <v>26</v>
      </c>
      <c r="M37" t="s">
        <v>26</v>
      </c>
      <c r="N37" t="s">
        <v>26</v>
      </c>
      <c r="O37" t="s">
        <v>26</v>
      </c>
      <c r="P37" t="s">
        <v>26</v>
      </c>
      <c r="Q37" t="s">
        <v>26</v>
      </c>
      <c r="R37" t="s">
        <v>26</v>
      </c>
      <c r="S37">
        <v>4.5</v>
      </c>
      <c r="T37" t="s">
        <v>26</v>
      </c>
      <c r="U37">
        <v>4.5</v>
      </c>
      <c r="V37" t="s">
        <v>26</v>
      </c>
      <c r="W37">
        <v>5.5</v>
      </c>
      <c r="X37" t="s">
        <v>26</v>
      </c>
      <c r="Y37" t="s">
        <v>26</v>
      </c>
      <c r="Z37" t="s">
        <v>26</v>
      </c>
      <c r="AA37" t="s">
        <v>26</v>
      </c>
      <c r="AB37" t="s">
        <v>26</v>
      </c>
      <c r="AC37" t="s">
        <v>26</v>
      </c>
      <c r="AD37" t="s">
        <v>26</v>
      </c>
      <c r="AL37">
        <f>COUNT(B37:AK37)</f>
        <v>3</v>
      </c>
      <c r="AM37" s="18">
        <f>AVERAGE(B37:AK37)</f>
        <v>4.833333333333333</v>
      </c>
      <c r="AN37">
        <f>IF(AL37&gt;1,_xlfn.STDEV.S(B37:AK37),"")</f>
        <v>0.57735026918962584</v>
      </c>
      <c r="AO37">
        <v>0</v>
      </c>
    </row>
    <row r="38" spans="1:41" x14ac:dyDescent="0.3">
      <c r="A38" t="s">
        <v>60</v>
      </c>
      <c r="B38" t="s">
        <v>26</v>
      </c>
      <c r="C38" t="s">
        <v>26</v>
      </c>
      <c r="D38" t="s">
        <v>26</v>
      </c>
      <c r="E38" t="s">
        <v>26</v>
      </c>
      <c r="F38" t="s">
        <v>26</v>
      </c>
      <c r="G38" t="s">
        <v>26</v>
      </c>
      <c r="H38" t="s">
        <v>26</v>
      </c>
      <c r="I38" t="s">
        <v>26</v>
      </c>
      <c r="J38" t="s">
        <v>26</v>
      </c>
      <c r="K38" t="s">
        <v>26</v>
      </c>
      <c r="L38" t="s">
        <v>26</v>
      </c>
      <c r="M38" t="s">
        <v>26</v>
      </c>
      <c r="N38" t="s">
        <v>26</v>
      </c>
      <c r="O38" t="s">
        <v>26</v>
      </c>
      <c r="P38" t="s">
        <v>26</v>
      </c>
      <c r="Q38" t="s">
        <v>26</v>
      </c>
      <c r="R38">
        <v>4.5</v>
      </c>
      <c r="S38" t="s">
        <v>26</v>
      </c>
      <c r="T38">
        <v>4</v>
      </c>
      <c r="U38">
        <v>4</v>
      </c>
      <c r="V38" t="s">
        <v>26</v>
      </c>
      <c r="W38" t="s">
        <v>26</v>
      </c>
      <c r="X38" t="s">
        <v>26</v>
      </c>
      <c r="Y38" t="s">
        <v>26</v>
      </c>
      <c r="Z38" t="s">
        <v>26</v>
      </c>
      <c r="AA38" t="s">
        <v>26</v>
      </c>
      <c r="AB38" t="s">
        <v>26</v>
      </c>
      <c r="AC38" t="s">
        <v>26</v>
      </c>
      <c r="AD38" t="s">
        <v>26</v>
      </c>
      <c r="AL38">
        <f>COUNT(B38:AK38)</f>
        <v>3</v>
      </c>
      <c r="AM38" s="18">
        <f>AVERAGE(B38:AK38)</f>
        <v>4.166666666666667</v>
      </c>
      <c r="AN38">
        <f>IF(AL38&gt;1,_xlfn.STDEV.S(B38:AK38),"")</f>
        <v>0.28867513459481287</v>
      </c>
      <c r="AO38">
        <v>0</v>
      </c>
    </row>
    <row r="39" spans="1:41" x14ac:dyDescent="0.3">
      <c r="A39" t="s">
        <v>21</v>
      </c>
      <c r="B39" t="s">
        <v>26</v>
      </c>
      <c r="C39" t="s">
        <v>26</v>
      </c>
      <c r="D39">
        <v>3</v>
      </c>
      <c r="E39" t="s">
        <v>26</v>
      </c>
      <c r="F39" t="s">
        <v>26</v>
      </c>
      <c r="G39">
        <v>1</v>
      </c>
      <c r="H39" t="s">
        <v>26</v>
      </c>
      <c r="I39" t="s">
        <v>26</v>
      </c>
      <c r="J39" t="s">
        <v>26</v>
      </c>
      <c r="K39" t="s">
        <v>26</v>
      </c>
      <c r="L39" t="s">
        <v>26</v>
      </c>
      <c r="M39" t="s">
        <v>26</v>
      </c>
      <c r="N39" t="s">
        <v>26</v>
      </c>
      <c r="O39" t="s">
        <v>26</v>
      </c>
      <c r="P39" t="s">
        <v>26</v>
      </c>
      <c r="Q39" t="s">
        <v>26</v>
      </c>
      <c r="R39" t="s">
        <v>26</v>
      </c>
      <c r="S39" t="s">
        <v>26</v>
      </c>
      <c r="T39" t="s">
        <v>26</v>
      </c>
      <c r="U39" t="s">
        <v>26</v>
      </c>
      <c r="V39" t="s">
        <v>26</v>
      </c>
      <c r="W39" t="s">
        <v>26</v>
      </c>
      <c r="X39" t="s">
        <v>26</v>
      </c>
      <c r="Y39" t="s">
        <v>26</v>
      </c>
      <c r="Z39" t="s">
        <v>26</v>
      </c>
      <c r="AA39" t="s">
        <v>26</v>
      </c>
      <c r="AB39" t="s">
        <v>26</v>
      </c>
      <c r="AC39" t="s">
        <v>26</v>
      </c>
      <c r="AD39" t="s">
        <v>26</v>
      </c>
      <c r="AE39">
        <v>1.5</v>
      </c>
      <c r="AL39">
        <f>COUNT(B39:AK39)</f>
        <v>3</v>
      </c>
      <c r="AM39" s="18">
        <f>AVERAGE(B39:AK39)</f>
        <v>1.8333333333333333</v>
      </c>
      <c r="AN39">
        <f>IF(AL39&gt;1,_xlfn.STDEV.S(B39:AK39),"")</f>
        <v>1.0408329997330663</v>
      </c>
      <c r="AO39">
        <v>0</v>
      </c>
    </row>
    <row r="40" spans="1:41" x14ac:dyDescent="0.3">
      <c r="A40" t="s">
        <v>85</v>
      </c>
      <c r="B40" t="s">
        <v>26</v>
      </c>
      <c r="C40" t="s">
        <v>26</v>
      </c>
      <c r="D40" t="s">
        <v>26</v>
      </c>
      <c r="E40" t="s">
        <v>26</v>
      </c>
      <c r="F40" t="s">
        <v>26</v>
      </c>
      <c r="G40" t="s">
        <v>26</v>
      </c>
      <c r="H40" t="s">
        <v>26</v>
      </c>
      <c r="I40" t="s">
        <v>26</v>
      </c>
      <c r="J40" t="s">
        <v>26</v>
      </c>
      <c r="K40" t="s">
        <v>26</v>
      </c>
      <c r="L40" t="s">
        <v>26</v>
      </c>
      <c r="M40" t="s">
        <v>26</v>
      </c>
      <c r="N40" t="s">
        <v>26</v>
      </c>
      <c r="O40" t="s">
        <v>26</v>
      </c>
      <c r="P40" t="s">
        <v>26</v>
      </c>
      <c r="Q40" t="s">
        <v>26</v>
      </c>
      <c r="R40" t="s">
        <v>26</v>
      </c>
      <c r="S40" t="s">
        <v>26</v>
      </c>
      <c r="T40" t="s">
        <v>26</v>
      </c>
      <c r="U40" t="s">
        <v>26</v>
      </c>
      <c r="V40" t="s">
        <v>26</v>
      </c>
      <c r="W40" t="s">
        <v>26</v>
      </c>
      <c r="X40" t="s">
        <v>26</v>
      </c>
      <c r="Y40" t="s">
        <v>26</v>
      </c>
      <c r="Z40" t="s">
        <v>26</v>
      </c>
      <c r="AA40" t="s">
        <v>26</v>
      </c>
      <c r="AB40" t="s">
        <v>26</v>
      </c>
      <c r="AC40" t="s">
        <v>26</v>
      </c>
      <c r="AD40">
        <v>7</v>
      </c>
      <c r="AE40">
        <v>7</v>
      </c>
      <c r="AF40">
        <v>9</v>
      </c>
      <c r="AL40">
        <f>COUNT(B40:AK40)</f>
        <v>3</v>
      </c>
      <c r="AM40" s="18">
        <f>AVERAGE(B40:AK40)</f>
        <v>7.666666666666667</v>
      </c>
      <c r="AN40">
        <f>IF(AL40&gt;1,_xlfn.STDEV.S(B40:AK40),"")</f>
        <v>1.1547005383792495</v>
      </c>
      <c r="AO40">
        <v>0</v>
      </c>
    </row>
    <row r="41" spans="1:41" x14ac:dyDescent="0.3">
      <c r="A41" t="s">
        <v>49</v>
      </c>
      <c r="B41" t="s">
        <v>26</v>
      </c>
      <c r="C41" t="s">
        <v>26</v>
      </c>
      <c r="D41" t="s">
        <v>26</v>
      </c>
      <c r="E41" t="s">
        <v>26</v>
      </c>
      <c r="F41" t="s">
        <v>26</v>
      </c>
      <c r="G41" t="s">
        <v>26</v>
      </c>
      <c r="H41" t="s">
        <v>26</v>
      </c>
      <c r="I41">
        <v>5.5</v>
      </c>
      <c r="J41" t="s">
        <v>26</v>
      </c>
      <c r="K41" t="s">
        <v>26</v>
      </c>
      <c r="L41" t="s">
        <v>26</v>
      </c>
      <c r="M41" t="s">
        <v>26</v>
      </c>
      <c r="N41" t="s">
        <v>26</v>
      </c>
      <c r="O41" t="s">
        <v>26</v>
      </c>
      <c r="P41" t="s">
        <v>26</v>
      </c>
      <c r="Q41" t="s">
        <v>26</v>
      </c>
      <c r="R41" t="s">
        <v>26</v>
      </c>
      <c r="S41" t="s">
        <v>26</v>
      </c>
      <c r="T41" t="s">
        <v>26</v>
      </c>
      <c r="U41" t="s">
        <v>26</v>
      </c>
      <c r="V41" t="s">
        <v>26</v>
      </c>
      <c r="W41" t="s">
        <v>26</v>
      </c>
      <c r="X41" t="s">
        <v>26</v>
      </c>
      <c r="Y41" t="s">
        <v>26</v>
      </c>
      <c r="Z41">
        <v>5.5</v>
      </c>
      <c r="AA41" t="s">
        <v>26</v>
      </c>
      <c r="AB41" t="s">
        <v>26</v>
      </c>
      <c r="AC41" t="s">
        <v>26</v>
      </c>
      <c r="AD41" t="s">
        <v>26</v>
      </c>
      <c r="AG41">
        <v>2.5</v>
      </c>
      <c r="AL41">
        <f>COUNT(B41:AK41)</f>
        <v>3</v>
      </c>
      <c r="AM41" s="18">
        <f>AVERAGE(B41:AK41)</f>
        <v>4.5</v>
      </c>
      <c r="AN41">
        <f>IF(AL41&gt;1,_xlfn.STDEV.S(B41:AK41),"")</f>
        <v>1.7320508075688772</v>
      </c>
      <c r="AO41">
        <v>0</v>
      </c>
    </row>
    <row r="42" spans="1:41" x14ac:dyDescent="0.3">
      <c r="A42" t="s">
        <v>81</v>
      </c>
      <c r="B42" t="s">
        <v>26</v>
      </c>
      <c r="C42" t="s">
        <v>26</v>
      </c>
      <c r="D42" t="s">
        <v>26</v>
      </c>
      <c r="E42" t="s">
        <v>26</v>
      </c>
      <c r="F42" t="s">
        <v>26</v>
      </c>
      <c r="G42" t="s">
        <v>26</v>
      </c>
      <c r="H42" t="s">
        <v>26</v>
      </c>
      <c r="I42" t="s">
        <v>26</v>
      </c>
      <c r="J42" t="s">
        <v>26</v>
      </c>
      <c r="K42" t="s">
        <v>26</v>
      </c>
      <c r="L42" t="s">
        <v>26</v>
      </c>
      <c r="M42" t="s">
        <v>26</v>
      </c>
      <c r="N42" t="s">
        <v>26</v>
      </c>
      <c r="O42" t="s">
        <v>26</v>
      </c>
      <c r="P42" t="s">
        <v>26</v>
      </c>
      <c r="Q42" t="s">
        <v>26</v>
      </c>
      <c r="R42" t="s">
        <v>26</v>
      </c>
      <c r="S42" t="s">
        <v>26</v>
      </c>
      <c r="T42" t="s">
        <v>26</v>
      </c>
      <c r="U42" t="s">
        <v>26</v>
      </c>
      <c r="V42" t="s">
        <v>26</v>
      </c>
      <c r="W42" t="s">
        <v>26</v>
      </c>
      <c r="X42" t="s">
        <v>26</v>
      </c>
      <c r="Y42" t="s">
        <v>26</v>
      </c>
      <c r="Z42">
        <v>7</v>
      </c>
      <c r="AA42" t="s">
        <v>26</v>
      </c>
      <c r="AB42" t="s">
        <v>26</v>
      </c>
      <c r="AC42" t="s">
        <v>26</v>
      </c>
      <c r="AD42">
        <v>7.5</v>
      </c>
      <c r="AL42">
        <f>COUNT(B42:AK42)</f>
        <v>2</v>
      </c>
      <c r="AM42" s="18">
        <f>AVERAGE(B42:AK42)</f>
        <v>7.25</v>
      </c>
      <c r="AN42">
        <f>IF(AL42&gt;1,_xlfn.STDEV.S(B42:AK42),"")</f>
        <v>0.35355339059327379</v>
      </c>
      <c r="AO42">
        <v>0</v>
      </c>
    </row>
    <row r="43" spans="1:41" x14ac:dyDescent="0.3">
      <c r="A43" t="s">
        <v>51</v>
      </c>
      <c r="B43" t="s">
        <v>26</v>
      </c>
      <c r="C43" t="s">
        <v>26</v>
      </c>
      <c r="D43" t="s">
        <v>26</v>
      </c>
      <c r="E43" t="s">
        <v>26</v>
      </c>
      <c r="F43" t="s">
        <v>26</v>
      </c>
      <c r="G43" t="s">
        <v>26</v>
      </c>
      <c r="H43" t="s">
        <v>26</v>
      </c>
      <c r="I43" t="s">
        <v>26</v>
      </c>
      <c r="J43">
        <v>2.5</v>
      </c>
      <c r="K43" t="s">
        <v>26</v>
      </c>
      <c r="L43" t="s">
        <v>26</v>
      </c>
      <c r="M43">
        <v>4.5</v>
      </c>
      <c r="N43" t="s">
        <v>26</v>
      </c>
      <c r="O43" t="s">
        <v>26</v>
      </c>
      <c r="P43" t="s">
        <v>26</v>
      </c>
      <c r="Q43" t="s">
        <v>26</v>
      </c>
      <c r="R43" t="s">
        <v>26</v>
      </c>
      <c r="S43" t="s">
        <v>26</v>
      </c>
      <c r="T43" t="s">
        <v>26</v>
      </c>
      <c r="U43" t="s">
        <v>26</v>
      </c>
      <c r="V43" t="s">
        <v>26</v>
      </c>
      <c r="W43" t="s">
        <v>26</v>
      </c>
      <c r="X43" t="s">
        <v>26</v>
      </c>
      <c r="Y43" t="s">
        <v>26</v>
      </c>
      <c r="Z43" t="s">
        <v>26</v>
      </c>
      <c r="AA43" t="s">
        <v>26</v>
      </c>
      <c r="AB43" t="s">
        <v>26</v>
      </c>
      <c r="AC43" t="s">
        <v>26</v>
      </c>
      <c r="AD43" t="s">
        <v>26</v>
      </c>
      <c r="AL43">
        <f>COUNT(B43:AK43)</f>
        <v>2</v>
      </c>
      <c r="AM43" s="18">
        <f>AVERAGE(B43:AK43)</f>
        <v>3.5</v>
      </c>
      <c r="AN43">
        <f>IF(AL43&gt;1,_xlfn.STDEV.S(B43:AK43),"")</f>
        <v>1.4142135623730951</v>
      </c>
      <c r="AO43">
        <v>0</v>
      </c>
    </row>
    <row r="44" spans="1:41" x14ac:dyDescent="0.3">
      <c r="A44" t="s">
        <v>43</v>
      </c>
      <c r="B44" t="s">
        <v>26</v>
      </c>
      <c r="C44">
        <v>1.5</v>
      </c>
      <c r="D44" t="s">
        <v>26</v>
      </c>
      <c r="E44" t="s">
        <v>26</v>
      </c>
      <c r="F44" t="s">
        <v>26</v>
      </c>
      <c r="G44" t="s">
        <v>26</v>
      </c>
      <c r="H44" t="s">
        <v>26</v>
      </c>
      <c r="I44" t="s">
        <v>26</v>
      </c>
      <c r="J44" t="s">
        <v>26</v>
      </c>
      <c r="K44" t="s">
        <v>26</v>
      </c>
      <c r="L44" t="s">
        <v>26</v>
      </c>
      <c r="M44" t="s">
        <v>26</v>
      </c>
      <c r="N44" t="s">
        <v>26</v>
      </c>
      <c r="O44" t="s">
        <v>26</v>
      </c>
      <c r="P44" t="s">
        <v>26</v>
      </c>
      <c r="Q44" t="s">
        <v>26</v>
      </c>
      <c r="R44">
        <v>2.5</v>
      </c>
      <c r="S44" t="s">
        <v>26</v>
      </c>
      <c r="T44" t="s">
        <v>26</v>
      </c>
      <c r="U44" t="s">
        <v>26</v>
      </c>
      <c r="V44" t="s">
        <v>26</v>
      </c>
      <c r="W44" t="s">
        <v>26</v>
      </c>
      <c r="X44" t="s">
        <v>26</v>
      </c>
      <c r="Y44" t="s">
        <v>26</v>
      </c>
      <c r="Z44" t="s">
        <v>26</v>
      </c>
      <c r="AA44" t="s">
        <v>26</v>
      </c>
      <c r="AB44" t="s">
        <v>26</v>
      </c>
      <c r="AC44" t="s">
        <v>26</v>
      </c>
      <c r="AD44" t="s">
        <v>26</v>
      </c>
      <c r="AL44">
        <f>COUNT(B44:AK44)</f>
        <v>2</v>
      </c>
      <c r="AM44" s="18">
        <f>AVERAGE(B44:AK44)</f>
        <v>2</v>
      </c>
      <c r="AN44">
        <f>IF(AL44&gt;1,_xlfn.STDEV.S(B44:AK44),"")</f>
        <v>0.70710678118654757</v>
      </c>
      <c r="AO44">
        <v>0</v>
      </c>
    </row>
    <row r="45" spans="1:41" x14ac:dyDescent="0.3">
      <c r="A45" t="s">
        <v>53</v>
      </c>
      <c r="B45" t="s">
        <v>26</v>
      </c>
      <c r="C45" t="s">
        <v>26</v>
      </c>
      <c r="D45" t="s">
        <v>26</v>
      </c>
      <c r="E45" t="s">
        <v>26</v>
      </c>
      <c r="F45" t="s">
        <v>26</v>
      </c>
      <c r="G45" t="s">
        <v>26</v>
      </c>
      <c r="H45" t="s">
        <v>26</v>
      </c>
      <c r="I45" t="s">
        <v>26</v>
      </c>
      <c r="J45" t="s">
        <v>26</v>
      </c>
      <c r="K45" t="s">
        <v>26</v>
      </c>
      <c r="L45">
        <v>5.5</v>
      </c>
      <c r="M45" t="s">
        <v>26</v>
      </c>
      <c r="N45" t="s">
        <v>26</v>
      </c>
      <c r="O45" t="s">
        <v>26</v>
      </c>
      <c r="P45" t="s">
        <v>26</v>
      </c>
      <c r="Q45" t="s">
        <v>26</v>
      </c>
      <c r="R45" t="s">
        <v>26</v>
      </c>
      <c r="S45" t="s">
        <v>26</v>
      </c>
      <c r="T45" t="s">
        <v>26</v>
      </c>
      <c r="U45" t="s">
        <v>26</v>
      </c>
      <c r="V45" t="s">
        <v>26</v>
      </c>
      <c r="W45" t="s">
        <v>26</v>
      </c>
      <c r="X45" t="s">
        <v>26</v>
      </c>
      <c r="Y45" t="s">
        <v>26</v>
      </c>
      <c r="Z45" t="s">
        <v>26</v>
      </c>
      <c r="AA45" t="s">
        <v>26</v>
      </c>
      <c r="AB45" t="s">
        <v>26</v>
      </c>
      <c r="AC45" t="s">
        <v>26</v>
      </c>
      <c r="AD45" t="s">
        <v>26</v>
      </c>
      <c r="AG45">
        <v>5</v>
      </c>
      <c r="AL45">
        <f>COUNT(B45:AK45)</f>
        <v>2</v>
      </c>
      <c r="AM45" s="18">
        <f>AVERAGE(B45:AK45)</f>
        <v>5.25</v>
      </c>
      <c r="AN45">
        <f>IF(AL45&gt;1,_xlfn.STDEV.S(B45:AK45),"")</f>
        <v>0.35355339059327379</v>
      </c>
      <c r="AO45">
        <v>0</v>
      </c>
    </row>
    <row r="46" spans="1:41" x14ac:dyDescent="0.3">
      <c r="A46" t="s">
        <v>86</v>
      </c>
      <c r="B46" t="s">
        <v>26</v>
      </c>
      <c r="C46" t="s">
        <v>26</v>
      </c>
      <c r="D46" t="s">
        <v>26</v>
      </c>
      <c r="E46" t="s">
        <v>26</v>
      </c>
      <c r="F46" t="s">
        <v>26</v>
      </c>
      <c r="G46" t="s">
        <v>26</v>
      </c>
      <c r="H46" t="s">
        <v>26</v>
      </c>
      <c r="I46" t="s">
        <v>26</v>
      </c>
      <c r="J46" t="s">
        <v>26</v>
      </c>
      <c r="K46" t="s">
        <v>26</v>
      </c>
      <c r="L46" t="s">
        <v>26</v>
      </c>
      <c r="M46" t="s">
        <v>26</v>
      </c>
      <c r="N46" t="s">
        <v>26</v>
      </c>
      <c r="O46" t="s">
        <v>26</v>
      </c>
      <c r="P46" t="s">
        <v>26</v>
      </c>
      <c r="Q46" t="s">
        <v>26</v>
      </c>
      <c r="R46" t="s">
        <v>26</v>
      </c>
      <c r="S46" t="s">
        <v>26</v>
      </c>
      <c r="T46" t="s">
        <v>26</v>
      </c>
      <c r="U46" t="s">
        <v>26</v>
      </c>
      <c r="V46" t="s">
        <v>26</v>
      </c>
      <c r="W46" t="s">
        <v>26</v>
      </c>
      <c r="X46" t="s">
        <v>26</v>
      </c>
      <c r="Y46" t="s">
        <v>26</v>
      </c>
      <c r="Z46" t="s">
        <v>26</v>
      </c>
      <c r="AA46" t="s">
        <v>26</v>
      </c>
      <c r="AB46" t="s">
        <v>26</v>
      </c>
      <c r="AC46" t="s">
        <v>26</v>
      </c>
      <c r="AD46">
        <v>9</v>
      </c>
      <c r="AL46">
        <f>COUNT(B46:AK46)</f>
        <v>1</v>
      </c>
      <c r="AM46" s="18">
        <f>AVERAGE(B46:AK46)</f>
        <v>9</v>
      </c>
      <c r="AN46" t="str">
        <f>IF(AL46&gt;1,_xlfn.STDEV.S(B46:AK46),"")</f>
        <v/>
      </c>
      <c r="AO46">
        <v>0</v>
      </c>
    </row>
    <row r="47" spans="1:41" x14ac:dyDescent="0.3">
      <c r="A47" t="s">
        <v>77</v>
      </c>
      <c r="B47" t="s">
        <v>26</v>
      </c>
      <c r="C47" t="s">
        <v>26</v>
      </c>
      <c r="D47" t="s">
        <v>26</v>
      </c>
      <c r="E47" t="s">
        <v>26</v>
      </c>
      <c r="F47" t="s">
        <v>26</v>
      </c>
      <c r="G47" t="s">
        <v>26</v>
      </c>
      <c r="H47" t="s">
        <v>26</v>
      </c>
      <c r="I47" t="s">
        <v>26</v>
      </c>
      <c r="J47" t="s">
        <v>26</v>
      </c>
      <c r="K47" t="s">
        <v>26</v>
      </c>
      <c r="L47" t="s">
        <v>26</v>
      </c>
      <c r="M47" t="s">
        <v>26</v>
      </c>
      <c r="N47" t="s">
        <v>26</v>
      </c>
      <c r="O47" t="s">
        <v>26</v>
      </c>
      <c r="P47" t="s">
        <v>26</v>
      </c>
      <c r="Q47" t="s">
        <v>26</v>
      </c>
      <c r="R47" t="s">
        <v>26</v>
      </c>
      <c r="S47" t="s">
        <v>26</v>
      </c>
      <c r="T47" t="s">
        <v>26</v>
      </c>
      <c r="U47" t="s">
        <v>26</v>
      </c>
      <c r="V47" t="s">
        <v>26</v>
      </c>
      <c r="W47" t="s">
        <v>26</v>
      </c>
      <c r="X47" t="s">
        <v>26</v>
      </c>
      <c r="Y47" t="s">
        <v>26</v>
      </c>
      <c r="Z47">
        <v>7</v>
      </c>
      <c r="AA47" t="s">
        <v>26</v>
      </c>
      <c r="AB47" t="s">
        <v>26</v>
      </c>
      <c r="AC47" t="s">
        <v>26</v>
      </c>
      <c r="AD47" t="s">
        <v>26</v>
      </c>
      <c r="AL47">
        <f>COUNT(B47:AK47)</f>
        <v>1</v>
      </c>
      <c r="AM47" s="18">
        <f>AVERAGE(B47:AK47)</f>
        <v>7</v>
      </c>
      <c r="AN47" t="str">
        <f>IF(AL47&gt;1,_xlfn.STDEV.S(B47:AK47),"")</f>
        <v/>
      </c>
      <c r="AO47">
        <v>0</v>
      </c>
    </row>
    <row r="48" spans="1:41" x14ac:dyDescent="0.3">
      <c r="A48" t="s">
        <v>79</v>
      </c>
      <c r="B48" t="s">
        <v>26</v>
      </c>
      <c r="C48" t="s">
        <v>26</v>
      </c>
      <c r="D48" t="s">
        <v>26</v>
      </c>
      <c r="E48" t="s">
        <v>26</v>
      </c>
      <c r="F48" t="s">
        <v>26</v>
      </c>
      <c r="G48" t="s">
        <v>26</v>
      </c>
      <c r="H48" t="s">
        <v>26</v>
      </c>
      <c r="I48" t="s">
        <v>26</v>
      </c>
      <c r="J48" t="s">
        <v>26</v>
      </c>
      <c r="K48" t="s">
        <v>26</v>
      </c>
      <c r="L48" t="s">
        <v>26</v>
      </c>
      <c r="M48" t="s">
        <v>26</v>
      </c>
      <c r="O48" t="s">
        <v>26</v>
      </c>
      <c r="P48" t="s">
        <v>26</v>
      </c>
      <c r="Q48" t="s">
        <v>26</v>
      </c>
      <c r="R48" t="s">
        <v>26</v>
      </c>
      <c r="S48" t="s">
        <v>26</v>
      </c>
      <c r="T48" t="s">
        <v>26</v>
      </c>
      <c r="U48" t="s">
        <v>26</v>
      </c>
      <c r="V48" t="s">
        <v>26</v>
      </c>
      <c r="W48" t="s">
        <v>26</v>
      </c>
      <c r="X48" t="s">
        <v>26</v>
      </c>
      <c r="Y48" t="s">
        <v>26</v>
      </c>
      <c r="Z48">
        <v>7</v>
      </c>
      <c r="AA48" t="s">
        <v>26</v>
      </c>
      <c r="AB48" t="s">
        <v>26</v>
      </c>
      <c r="AC48" t="s">
        <v>26</v>
      </c>
      <c r="AD48" t="s">
        <v>26</v>
      </c>
      <c r="AL48">
        <f>COUNT(B48:AK48)</f>
        <v>1</v>
      </c>
      <c r="AM48" s="18">
        <f>AVERAGE(B48:AK48)</f>
        <v>7</v>
      </c>
      <c r="AN48" t="str">
        <f>IF(AL48&gt;1,_xlfn.STDEV.S(B48:AK48),"")</f>
        <v/>
      </c>
      <c r="AO48">
        <v>0</v>
      </c>
    </row>
    <row r="49" spans="1:41" x14ac:dyDescent="0.3">
      <c r="A49" t="s">
        <v>80</v>
      </c>
      <c r="B49" t="s">
        <v>26</v>
      </c>
      <c r="C49" t="s">
        <v>26</v>
      </c>
      <c r="D49" t="s">
        <v>26</v>
      </c>
      <c r="E49" t="s">
        <v>26</v>
      </c>
      <c r="F49" t="s">
        <v>26</v>
      </c>
      <c r="G49" t="s">
        <v>26</v>
      </c>
      <c r="H49" t="s">
        <v>26</v>
      </c>
      <c r="I49" t="s">
        <v>26</v>
      </c>
      <c r="J49" t="s">
        <v>26</v>
      </c>
      <c r="K49" t="s">
        <v>26</v>
      </c>
      <c r="L49" t="s">
        <v>26</v>
      </c>
      <c r="M49" t="s">
        <v>26</v>
      </c>
      <c r="N49" t="s">
        <v>26</v>
      </c>
      <c r="O49" t="s">
        <v>26</v>
      </c>
      <c r="P49" t="s">
        <v>26</v>
      </c>
      <c r="Q49" t="s">
        <v>26</v>
      </c>
      <c r="R49" t="s">
        <v>26</v>
      </c>
      <c r="S49" t="s">
        <v>26</v>
      </c>
      <c r="T49" t="s">
        <v>26</v>
      </c>
      <c r="U49" t="s">
        <v>26</v>
      </c>
      <c r="V49" t="s">
        <v>26</v>
      </c>
      <c r="W49" t="s">
        <v>26</v>
      </c>
      <c r="X49" t="s">
        <v>26</v>
      </c>
      <c r="Y49">
        <v>7</v>
      </c>
      <c r="Z49" t="s">
        <v>26</v>
      </c>
      <c r="AA49" t="s">
        <v>26</v>
      </c>
      <c r="AB49" t="s">
        <v>26</v>
      </c>
      <c r="AC49" t="s">
        <v>26</v>
      </c>
      <c r="AD49" t="s">
        <v>26</v>
      </c>
      <c r="AL49">
        <f>COUNT(B49:AK49)</f>
        <v>1</v>
      </c>
      <c r="AM49" s="18">
        <f>AVERAGE(B49:AK49)</f>
        <v>7</v>
      </c>
      <c r="AN49" t="str">
        <f>IF(AL49&gt;1,_xlfn.STDEV.S(B49:AK49),"")</f>
        <v/>
      </c>
      <c r="AO49">
        <v>0</v>
      </c>
    </row>
    <row r="50" spans="1:41" x14ac:dyDescent="0.3">
      <c r="A50" t="s">
        <v>52</v>
      </c>
      <c r="B50" t="s">
        <v>26</v>
      </c>
      <c r="C50" t="s">
        <v>26</v>
      </c>
      <c r="D50" t="s">
        <v>26</v>
      </c>
      <c r="E50" t="s">
        <v>26</v>
      </c>
      <c r="F50" t="s">
        <v>26</v>
      </c>
      <c r="G50" t="s">
        <v>26</v>
      </c>
      <c r="H50" t="s">
        <v>26</v>
      </c>
      <c r="I50" t="s">
        <v>26</v>
      </c>
      <c r="J50">
        <v>6</v>
      </c>
      <c r="K50" t="s">
        <v>26</v>
      </c>
      <c r="L50" t="s">
        <v>26</v>
      </c>
      <c r="M50" t="s">
        <v>26</v>
      </c>
      <c r="N50" t="s">
        <v>26</v>
      </c>
      <c r="O50" t="s">
        <v>26</v>
      </c>
      <c r="P50" t="s">
        <v>26</v>
      </c>
      <c r="Q50" t="s">
        <v>26</v>
      </c>
      <c r="R50" t="s">
        <v>26</v>
      </c>
      <c r="S50" t="s">
        <v>26</v>
      </c>
      <c r="T50" t="s">
        <v>26</v>
      </c>
      <c r="U50" t="s">
        <v>26</v>
      </c>
      <c r="V50" t="s">
        <v>26</v>
      </c>
      <c r="W50" t="s">
        <v>26</v>
      </c>
      <c r="X50" t="s">
        <v>26</v>
      </c>
      <c r="Y50" t="s">
        <v>26</v>
      </c>
      <c r="Z50" t="s">
        <v>26</v>
      </c>
      <c r="AA50" t="s">
        <v>26</v>
      </c>
      <c r="AB50" t="s">
        <v>26</v>
      </c>
      <c r="AC50" t="s">
        <v>26</v>
      </c>
      <c r="AD50" t="s">
        <v>26</v>
      </c>
      <c r="AL50">
        <f>COUNT(B50:AK50)</f>
        <v>1</v>
      </c>
      <c r="AM50" s="18">
        <f>AVERAGE(B50:AK50)</f>
        <v>6</v>
      </c>
      <c r="AN50" t="str">
        <f>IF(AL50&gt;1,_xlfn.STDEV.S(B50:AK50),"")</f>
        <v/>
      </c>
      <c r="AO50">
        <v>0</v>
      </c>
    </row>
    <row r="51" spans="1:41" x14ac:dyDescent="0.3">
      <c r="A51" t="s">
        <v>47</v>
      </c>
      <c r="B51" t="s">
        <v>26</v>
      </c>
      <c r="C51" t="s">
        <v>26</v>
      </c>
      <c r="D51" t="s">
        <v>26</v>
      </c>
      <c r="E51" t="s">
        <v>26</v>
      </c>
      <c r="F51" t="s">
        <v>26</v>
      </c>
      <c r="G51" t="s">
        <v>26</v>
      </c>
      <c r="H51" t="s">
        <v>26</v>
      </c>
      <c r="I51">
        <v>4.5</v>
      </c>
      <c r="J51" t="s">
        <v>26</v>
      </c>
      <c r="K51" t="s">
        <v>26</v>
      </c>
      <c r="L51" t="s">
        <v>26</v>
      </c>
      <c r="M51" t="s">
        <v>26</v>
      </c>
      <c r="N51" t="s">
        <v>26</v>
      </c>
      <c r="O51" t="s">
        <v>26</v>
      </c>
      <c r="P51" t="s">
        <v>26</v>
      </c>
      <c r="Q51" t="s">
        <v>26</v>
      </c>
      <c r="R51" t="s">
        <v>26</v>
      </c>
      <c r="S51" t="s">
        <v>26</v>
      </c>
      <c r="T51" t="s">
        <v>26</v>
      </c>
      <c r="U51" t="s">
        <v>26</v>
      </c>
      <c r="V51" t="s">
        <v>26</v>
      </c>
      <c r="W51" t="s">
        <v>26</v>
      </c>
      <c r="X51" t="s">
        <v>26</v>
      </c>
      <c r="Y51" t="s">
        <v>26</v>
      </c>
      <c r="Z51" t="s">
        <v>26</v>
      </c>
      <c r="AA51" t="s">
        <v>26</v>
      </c>
      <c r="AB51" t="s">
        <v>26</v>
      </c>
      <c r="AC51" t="s">
        <v>26</v>
      </c>
      <c r="AD51" t="s">
        <v>26</v>
      </c>
      <c r="AL51">
        <f>COUNT(B51:AK51)</f>
        <v>1</v>
      </c>
      <c r="AM51" s="18">
        <f>AVERAGE(B51:AK51)</f>
        <v>4.5</v>
      </c>
      <c r="AN51" t="str">
        <f>IF(AL51&gt;1,_xlfn.STDEV.S(B51:AK51),"")</f>
        <v/>
      </c>
      <c r="AO51">
        <v>0</v>
      </c>
    </row>
    <row r="52" spans="1:41" x14ac:dyDescent="0.3">
      <c r="A52" t="s">
        <v>78</v>
      </c>
      <c r="B52" t="s">
        <v>26</v>
      </c>
      <c r="C52" t="s">
        <v>26</v>
      </c>
      <c r="D52" t="s">
        <v>26</v>
      </c>
      <c r="E52" t="s">
        <v>26</v>
      </c>
      <c r="F52" t="s">
        <v>26</v>
      </c>
      <c r="G52" t="s">
        <v>26</v>
      </c>
      <c r="H52" t="s">
        <v>26</v>
      </c>
      <c r="I52" t="s">
        <v>26</v>
      </c>
      <c r="J52" t="s">
        <v>26</v>
      </c>
      <c r="K52" t="s">
        <v>26</v>
      </c>
      <c r="L52" t="s">
        <v>26</v>
      </c>
      <c r="M52" t="s">
        <v>26</v>
      </c>
      <c r="N52" t="s">
        <v>26</v>
      </c>
      <c r="O52" t="s">
        <v>26</v>
      </c>
      <c r="P52" t="s">
        <v>26</v>
      </c>
      <c r="Q52" t="s">
        <v>26</v>
      </c>
      <c r="R52" t="s">
        <v>26</v>
      </c>
      <c r="S52" t="s">
        <v>26</v>
      </c>
      <c r="T52" t="s">
        <v>26</v>
      </c>
      <c r="U52" t="s">
        <v>26</v>
      </c>
      <c r="V52" t="s">
        <v>26</v>
      </c>
      <c r="W52" t="s">
        <v>26</v>
      </c>
      <c r="X52" t="s">
        <v>26</v>
      </c>
      <c r="Y52" t="s">
        <v>26</v>
      </c>
      <c r="Z52">
        <v>4.5</v>
      </c>
      <c r="AA52" t="s">
        <v>26</v>
      </c>
      <c r="AB52" t="s">
        <v>26</v>
      </c>
      <c r="AC52" t="s">
        <v>26</v>
      </c>
      <c r="AD52" t="s">
        <v>26</v>
      </c>
      <c r="AL52">
        <f>COUNT(B52:AK52)</f>
        <v>1</v>
      </c>
      <c r="AM52" s="18">
        <f>AVERAGE(B52:AK52)</f>
        <v>4.5</v>
      </c>
      <c r="AN52" t="str">
        <f>IF(AL52&gt;1,_xlfn.STDEV.S(B52:AK52),"")</f>
        <v/>
      </c>
      <c r="AO52">
        <v>0</v>
      </c>
    </row>
    <row r="53" spans="1:41" x14ac:dyDescent="0.3">
      <c r="A53" t="s">
        <v>83</v>
      </c>
      <c r="B53" t="s">
        <v>26</v>
      </c>
      <c r="C53" t="s">
        <v>26</v>
      </c>
      <c r="D53" t="s">
        <v>26</v>
      </c>
      <c r="E53" t="s">
        <v>26</v>
      </c>
      <c r="F53" t="s">
        <v>26</v>
      </c>
      <c r="G53" t="s">
        <v>26</v>
      </c>
      <c r="H53" t="s">
        <v>26</v>
      </c>
      <c r="I53" t="s">
        <v>26</v>
      </c>
      <c r="J53" t="s">
        <v>26</v>
      </c>
      <c r="K53" t="s">
        <v>26</v>
      </c>
      <c r="L53" t="s">
        <v>26</v>
      </c>
      <c r="M53" t="s">
        <v>26</v>
      </c>
      <c r="N53" t="s">
        <v>26</v>
      </c>
      <c r="O53" t="s">
        <v>26</v>
      </c>
      <c r="P53" t="s">
        <v>26</v>
      </c>
      <c r="Q53" t="s">
        <v>26</v>
      </c>
      <c r="R53" t="s">
        <v>26</v>
      </c>
      <c r="S53" t="s">
        <v>26</v>
      </c>
      <c r="T53" t="s">
        <v>26</v>
      </c>
      <c r="U53" t="s">
        <v>26</v>
      </c>
      <c r="V53" t="s">
        <v>26</v>
      </c>
      <c r="W53" t="s">
        <v>26</v>
      </c>
      <c r="X53" t="s">
        <v>26</v>
      </c>
      <c r="Y53" t="s">
        <v>26</v>
      </c>
      <c r="Z53" t="s">
        <v>26</v>
      </c>
      <c r="AA53" t="s">
        <v>26</v>
      </c>
      <c r="AB53">
        <v>4</v>
      </c>
      <c r="AC53" t="s">
        <v>26</v>
      </c>
      <c r="AD53" t="s">
        <v>26</v>
      </c>
      <c r="AL53">
        <f>COUNT(B53:AK53)</f>
        <v>1</v>
      </c>
      <c r="AM53" s="18">
        <f>AVERAGE(B53:AK53)</f>
        <v>4</v>
      </c>
      <c r="AN53" t="str">
        <f>IF(AL53&gt;1,_xlfn.STDEV.S(B53:AK53),"")</f>
        <v/>
      </c>
      <c r="AO53">
        <v>0</v>
      </c>
    </row>
  </sheetData>
  <autoFilter ref="A1:AO54" xr:uid="{7217F6E2-94B9-43BA-8347-6F8651201F03}">
    <sortState ref="A2:AO53">
      <sortCondition descending="1" ref="AL1:AL54"/>
    </sortState>
  </autoFilter>
  <conditionalFormatting sqref="AA2:AJ3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9"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40:AL4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0:AN42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:AJ4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4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0:AM4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4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J4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45 AL43 AL4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5 AN43 AN47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4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5 AM43 AM4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46 AL44 AL48:AL5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6 AN44 AN48:AN53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4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6 AM44 AM48:AM5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I4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Q3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Z38 W2 W7 W11:W12 W15:W21 W31 B2:V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Z47 X2:Z43 W2 W7 W11:W12 W15:W21 W31 W40 B2:V43 Z4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I49 AB51:AI51 AD53:AI5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I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2F67-43DE-48B9-BCC3-7D7A05DB9885}">
  <dimension ref="A1:J39"/>
  <sheetViews>
    <sheetView workbookViewId="0">
      <selection activeCell="F18" sqref="F18"/>
    </sheetView>
  </sheetViews>
  <sheetFormatPr defaultRowHeight="14.4" x14ac:dyDescent="0.3"/>
  <cols>
    <col min="5" max="5" width="0" hidden="1" customWidth="1"/>
    <col min="9" max="9" width="8.88671875" hidden="1" customWidth="1"/>
  </cols>
  <sheetData>
    <row r="1" spans="1:10" x14ac:dyDescent="0.3">
      <c r="A1" t="s">
        <v>336</v>
      </c>
      <c r="B1" t="s">
        <v>337</v>
      </c>
      <c r="D1" t="s">
        <v>334</v>
      </c>
      <c r="E1" t="s">
        <v>335</v>
      </c>
      <c r="F1" t="s">
        <v>337</v>
      </c>
      <c r="H1" t="s">
        <v>334</v>
      </c>
      <c r="I1" t="s">
        <v>335</v>
      </c>
      <c r="J1" t="s">
        <v>337</v>
      </c>
    </row>
    <row r="2" spans="1:10" x14ac:dyDescent="0.3">
      <c r="A2">
        <v>8.5</v>
      </c>
      <c r="B2">
        <v>9.76</v>
      </c>
      <c r="D2">
        <v>2.5</v>
      </c>
      <c r="E2">
        <f>$B$5*D2+$B$6</f>
        <v>0.75</v>
      </c>
      <c r="F2">
        <f>MROUND(E2,0.5)</f>
        <v>1</v>
      </c>
      <c r="H2">
        <f>D39+0.1</f>
        <v>6.2999999999999927</v>
      </c>
      <c r="I2">
        <f>$B$5*H2+$B$6</f>
        <v>6.4563333333333226</v>
      </c>
      <c r="J2">
        <f>MROUND(I2,0.5)</f>
        <v>6.5</v>
      </c>
    </row>
    <row r="3" spans="1:10" x14ac:dyDescent="0.3">
      <c r="A3">
        <v>2.5</v>
      </c>
      <c r="B3">
        <v>0.75</v>
      </c>
      <c r="D3">
        <f>D2+0.1</f>
        <v>2.6</v>
      </c>
      <c r="E3">
        <f t="shared" ref="E3:E39" si="0">$B$5*D3+$B$6</f>
        <v>0.90016666666666678</v>
      </c>
      <c r="F3">
        <f t="shared" ref="F3:F39" si="1">MROUND(E3,0.5)</f>
        <v>1</v>
      </c>
      <c r="H3">
        <f>H2+0.1</f>
        <v>6.3999999999999924</v>
      </c>
      <c r="I3">
        <f>$B$5*H3+$B$6</f>
        <v>6.6064999999999898</v>
      </c>
      <c r="J3">
        <f t="shared" ref="J3:J39" si="2">MROUND(I3,0.5)</f>
        <v>6.5</v>
      </c>
    </row>
    <row r="4" spans="1:10" x14ac:dyDescent="0.3">
      <c r="D4">
        <f t="shared" ref="D4:D39" si="3">D3+0.1</f>
        <v>2.7</v>
      </c>
      <c r="E4">
        <f t="shared" si="0"/>
        <v>1.0503333333333331</v>
      </c>
      <c r="F4">
        <f t="shared" si="1"/>
        <v>1</v>
      </c>
      <c r="H4">
        <f t="shared" ref="H4:H39" si="4">H3+0.1</f>
        <v>6.499999999999992</v>
      </c>
      <c r="I4">
        <f t="shared" ref="I4:I39" si="5">$B$5*H4+$B$6</f>
        <v>6.7566666666666553</v>
      </c>
      <c r="J4">
        <f t="shared" si="2"/>
        <v>7</v>
      </c>
    </row>
    <row r="5" spans="1:10" x14ac:dyDescent="0.3">
      <c r="A5" t="s">
        <v>332</v>
      </c>
      <c r="B5">
        <f>(B2-B3)/(A2-A3)</f>
        <v>1.5016666666666667</v>
      </c>
      <c r="D5">
        <f t="shared" si="3"/>
        <v>2.8000000000000003</v>
      </c>
      <c r="E5">
        <f t="shared" si="0"/>
        <v>1.2005000000000003</v>
      </c>
      <c r="F5">
        <f t="shared" si="1"/>
        <v>1</v>
      </c>
      <c r="H5">
        <f t="shared" si="4"/>
        <v>6.5999999999999917</v>
      </c>
      <c r="I5">
        <f t="shared" si="5"/>
        <v>6.9068333333333207</v>
      </c>
      <c r="J5">
        <f t="shared" si="2"/>
        <v>7</v>
      </c>
    </row>
    <row r="6" spans="1:10" x14ac:dyDescent="0.3">
      <c r="A6" t="s">
        <v>333</v>
      </c>
      <c r="B6">
        <f>B3-A3*B5</f>
        <v>-3.0041666666666669</v>
      </c>
      <c r="D6">
        <f t="shared" si="3"/>
        <v>2.9000000000000004</v>
      </c>
      <c r="E6">
        <f t="shared" si="0"/>
        <v>1.3506666666666667</v>
      </c>
      <c r="F6">
        <f t="shared" si="1"/>
        <v>1.5</v>
      </c>
      <c r="H6">
        <f t="shared" si="4"/>
        <v>6.6999999999999913</v>
      </c>
      <c r="I6">
        <f t="shared" si="5"/>
        <v>7.0569999999999879</v>
      </c>
      <c r="J6">
        <f t="shared" si="2"/>
        <v>7</v>
      </c>
    </row>
    <row r="7" spans="1:10" x14ac:dyDescent="0.3">
      <c r="D7">
        <f t="shared" si="3"/>
        <v>3.0000000000000004</v>
      </c>
      <c r="E7">
        <f t="shared" si="0"/>
        <v>1.5008333333333339</v>
      </c>
      <c r="F7">
        <f t="shared" si="1"/>
        <v>1.5</v>
      </c>
      <c r="H7">
        <f t="shared" si="4"/>
        <v>6.7999999999999909</v>
      </c>
      <c r="I7">
        <f t="shared" si="5"/>
        <v>7.2071666666666534</v>
      </c>
      <c r="J7">
        <f t="shared" si="2"/>
        <v>7</v>
      </c>
    </row>
    <row r="8" spans="1:10" x14ac:dyDescent="0.3">
      <c r="D8">
        <f t="shared" si="3"/>
        <v>3.1000000000000005</v>
      </c>
      <c r="E8">
        <f t="shared" si="0"/>
        <v>1.6510000000000011</v>
      </c>
      <c r="F8">
        <f t="shared" si="1"/>
        <v>1.5</v>
      </c>
      <c r="H8">
        <f t="shared" si="4"/>
        <v>6.8999999999999906</v>
      </c>
      <c r="I8">
        <f t="shared" si="5"/>
        <v>7.3573333333333188</v>
      </c>
      <c r="J8">
        <f t="shared" si="2"/>
        <v>7.5</v>
      </c>
    </row>
    <row r="9" spans="1:10" x14ac:dyDescent="0.3">
      <c r="D9">
        <f t="shared" si="3"/>
        <v>3.2000000000000006</v>
      </c>
      <c r="E9">
        <f t="shared" si="0"/>
        <v>1.8011666666666675</v>
      </c>
      <c r="F9">
        <f t="shared" si="1"/>
        <v>2</v>
      </c>
      <c r="H9">
        <f t="shared" si="4"/>
        <v>6.9999999999999902</v>
      </c>
      <c r="I9">
        <f t="shared" si="5"/>
        <v>7.5074999999999861</v>
      </c>
      <c r="J9">
        <f t="shared" si="2"/>
        <v>7.5</v>
      </c>
    </row>
    <row r="10" spans="1:10" x14ac:dyDescent="0.3">
      <c r="B10">
        <f>6.5*B5+B6</f>
        <v>6.7566666666666677</v>
      </c>
      <c r="D10">
        <f t="shared" si="3"/>
        <v>3.3000000000000007</v>
      </c>
      <c r="E10">
        <f t="shared" si="0"/>
        <v>1.9513333333333347</v>
      </c>
      <c r="F10">
        <f t="shared" si="1"/>
        <v>2</v>
      </c>
      <c r="H10">
        <f t="shared" si="4"/>
        <v>7.0999999999999899</v>
      </c>
      <c r="I10">
        <f t="shared" si="5"/>
        <v>7.6576666666666515</v>
      </c>
      <c r="J10">
        <f t="shared" si="2"/>
        <v>7.5</v>
      </c>
    </row>
    <row r="11" spans="1:10" x14ac:dyDescent="0.3">
      <c r="D11">
        <f t="shared" si="3"/>
        <v>3.4000000000000008</v>
      </c>
      <c r="E11">
        <f t="shared" si="0"/>
        <v>2.101500000000001</v>
      </c>
      <c r="F11">
        <f t="shared" si="1"/>
        <v>2</v>
      </c>
      <c r="H11">
        <f t="shared" si="4"/>
        <v>7.1999999999999895</v>
      </c>
      <c r="I11">
        <f t="shared" si="5"/>
        <v>7.8078333333333187</v>
      </c>
      <c r="J11">
        <f t="shared" si="2"/>
        <v>8</v>
      </c>
    </row>
    <row r="12" spans="1:10" x14ac:dyDescent="0.3">
      <c r="D12">
        <f t="shared" si="3"/>
        <v>3.5000000000000009</v>
      </c>
      <c r="E12">
        <f t="shared" si="0"/>
        <v>2.2516666666666683</v>
      </c>
      <c r="F12">
        <f t="shared" si="1"/>
        <v>2.5</v>
      </c>
      <c r="H12">
        <f t="shared" si="4"/>
        <v>7.2999999999999892</v>
      </c>
      <c r="I12">
        <f t="shared" si="5"/>
        <v>7.9579999999999842</v>
      </c>
      <c r="J12">
        <f t="shared" si="2"/>
        <v>8</v>
      </c>
    </row>
    <row r="13" spans="1:10" x14ac:dyDescent="0.3">
      <c r="D13">
        <f t="shared" si="3"/>
        <v>3.600000000000001</v>
      </c>
      <c r="E13">
        <f t="shared" si="0"/>
        <v>2.4018333333333346</v>
      </c>
      <c r="F13">
        <f t="shared" si="1"/>
        <v>2.5</v>
      </c>
      <c r="H13">
        <f t="shared" si="4"/>
        <v>7.3999999999999888</v>
      </c>
      <c r="I13">
        <f t="shared" si="5"/>
        <v>8.1081666666666496</v>
      </c>
      <c r="J13">
        <f t="shared" si="2"/>
        <v>8</v>
      </c>
    </row>
    <row r="14" spans="1:10" x14ac:dyDescent="0.3">
      <c r="D14">
        <f t="shared" si="3"/>
        <v>3.7000000000000011</v>
      </c>
      <c r="E14">
        <f t="shared" si="0"/>
        <v>2.5520000000000018</v>
      </c>
      <c r="F14">
        <f t="shared" si="1"/>
        <v>2.5</v>
      </c>
      <c r="H14">
        <f t="shared" si="4"/>
        <v>7.4999999999999885</v>
      </c>
      <c r="I14">
        <f t="shared" si="5"/>
        <v>8.2583333333333169</v>
      </c>
      <c r="J14">
        <f t="shared" si="2"/>
        <v>8.5</v>
      </c>
    </row>
    <row r="15" spans="1:10" x14ac:dyDescent="0.3">
      <c r="D15">
        <f t="shared" si="3"/>
        <v>3.8000000000000012</v>
      </c>
      <c r="E15">
        <f t="shared" si="0"/>
        <v>2.7021666666666682</v>
      </c>
      <c r="F15">
        <f t="shared" si="1"/>
        <v>2.5</v>
      </c>
      <c r="H15">
        <f t="shared" si="4"/>
        <v>7.5999999999999881</v>
      </c>
      <c r="I15">
        <f t="shared" si="5"/>
        <v>8.4084999999999823</v>
      </c>
      <c r="J15">
        <f t="shared" si="2"/>
        <v>8.5</v>
      </c>
    </row>
    <row r="16" spans="1:10" x14ac:dyDescent="0.3">
      <c r="D16">
        <f t="shared" si="3"/>
        <v>3.9000000000000012</v>
      </c>
      <c r="E16">
        <f t="shared" si="0"/>
        <v>2.8523333333333354</v>
      </c>
      <c r="F16">
        <f t="shared" si="1"/>
        <v>3</v>
      </c>
      <c r="H16">
        <f t="shared" si="4"/>
        <v>7.6999999999999877</v>
      </c>
      <c r="I16">
        <f t="shared" si="5"/>
        <v>8.5586666666666495</v>
      </c>
      <c r="J16">
        <f t="shared" si="2"/>
        <v>8.5</v>
      </c>
    </row>
    <row r="17" spans="4:10" x14ac:dyDescent="0.3">
      <c r="D17">
        <f t="shared" si="3"/>
        <v>4.0000000000000009</v>
      </c>
      <c r="E17">
        <f t="shared" si="0"/>
        <v>3.0025000000000017</v>
      </c>
      <c r="F17">
        <f t="shared" si="1"/>
        <v>3</v>
      </c>
      <c r="H17">
        <f t="shared" si="4"/>
        <v>7.7999999999999874</v>
      </c>
      <c r="I17">
        <f t="shared" si="5"/>
        <v>8.708833333333315</v>
      </c>
      <c r="J17">
        <f t="shared" si="2"/>
        <v>8.5</v>
      </c>
    </row>
    <row r="18" spans="4:10" x14ac:dyDescent="0.3">
      <c r="D18">
        <f t="shared" si="3"/>
        <v>4.1000000000000005</v>
      </c>
      <c r="E18">
        <f t="shared" si="0"/>
        <v>3.1526666666666672</v>
      </c>
      <c r="F18">
        <f t="shared" si="1"/>
        <v>3</v>
      </c>
      <c r="H18">
        <f t="shared" si="4"/>
        <v>7.899999999999987</v>
      </c>
      <c r="I18">
        <f t="shared" si="5"/>
        <v>8.8589999999999804</v>
      </c>
      <c r="J18">
        <f t="shared" si="2"/>
        <v>9</v>
      </c>
    </row>
    <row r="19" spans="4:10" x14ac:dyDescent="0.3">
      <c r="D19">
        <f t="shared" si="3"/>
        <v>4.2</v>
      </c>
      <c r="E19">
        <f t="shared" si="0"/>
        <v>3.3028333333333335</v>
      </c>
      <c r="F19">
        <f t="shared" si="1"/>
        <v>3.5</v>
      </c>
      <c r="H19">
        <f t="shared" si="4"/>
        <v>7.9999999999999867</v>
      </c>
      <c r="I19">
        <f t="shared" si="5"/>
        <v>9.0091666666666477</v>
      </c>
      <c r="J19">
        <f t="shared" si="2"/>
        <v>9</v>
      </c>
    </row>
    <row r="20" spans="4:10" x14ac:dyDescent="0.3">
      <c r="D20">
        <f t="shared" si="3"/>
        <v>4.3</v>
      </c>
      <c r="E20">
        <f t="shared" si="0"/>
        <v>3.4529999999999998</v>
      </c>
      <c r="F20">
        <f t="shared" si="1"/>
        <v>3.5</v>
      </c>
      <c r="H20">
        <f t="shared" si="4"/>
        <v>8.0999999999999872</v>
      </c>
      <c r="I20">
        <f t="shared" si="5"/>
        <v>9.1593333333333149</v>
      </c>
      <c r="J20">
        <f t="shared" si="2"/>
        <v>9</v>
      </c>
    </row>
    <row r="21" spans="4:10" x14ac:dyDescent="0.3">
      <c r="D21">
        <f t="shared" si="3"/>
        <v>4.3999999999999995</v>
      </c>
      <c r="E21">
        <f t="shared" si="0"/>
        <v>3.6031666666666662</v>
      </c>
      <c r="F21">
        <f t="shared" si="1"/>
        <v>3.5</v>
      </c>
      <c r="H21">
        <f t="shared" si="4"/>
        <v>8.1999999999999869</v>
      </c>
      <c r="I21">
        <f t="shared" si="5"/>
        <v>9.3094999999999803</v>
      </c>
      <c r="J21">
        <f t="shared" si="2"/>
        <v>9.5</v>
      </c>
    </row>
    <row r="22" spans="4:10" x14ac:dyDescent="0.3">
      <c r="D22">
        <f t="shared" si="3"/>
        <v>4.4999999999999991</v>
      </c>
      <c r="E22">
        <f t="shared" si="0"/>
        <v>3.7533333333333316</v>
      </c>
      <c r="F22">
        <f t="shared" si="1"/>
        <v>4</v>
      </c>
      <c r="H22">
        <f t="shared" si="4"/>
        <v>8.2999999999999865</v>
      </c>
      <c r="I22">
        <f t="shared" si="5"/>
        <v>9.4596666666666476</v>
      </c>
      <c r="J22">
        <f t="shared" si="2"/>
        <v>9.5</v>
      </c>
    </row>
    <row r="23" spans="4:10" x14ac:dyDescent="0.3">
      <c r="D23">
        <f t="shared" si="3"/>
        <v>4.5999999999999988</v>
      </c>
      <c r="E23">
        <f t="shared" si="0"/>
        <v>3.903499999999998</v>
      </c>
      <c r="F23">
        <f t="shared" si="1"/>
        <v>4</v>
      </c>
      <c r="H23">
        <f t="shared" si="4"/>
        <v>8.3999999999999861</v>
      </c>
      <c r="I23">
        <f t="shared" si="5"/>
        <v>9.609833333333313</v>
      </c>
      <c r="J23">
        <f t="shared" si="2"/>
        <v>9.5</v>
      </c>
    </row>
    <row r="24" spans="4:10" x14ac:dyDescent="0.3">
      <c r="D24">
        <f t="shared" si="3"/>
        <v>4.6999999999999984</v>
      </c>
      <c r="E24">
        <f t="shared" si="0"/>
        <v>4.0536666666666648</v>
      </c>
      <c r="F24">
        <f t="shared" si="1"/>
        <v>4</v>
      </c>
      <c r="H24">
        <f t="shared" si="4"/>
        <v>8.4999999999999858</v>
      </c>
      <c r="I24" s="18">
        <f t="shared" si="5"/>
        <v>9.7599999999999785</v>
      </c>
      <c r="J24">
        <f>MROUND(I24,0.5)</f>
        <v>10</v>
      </c>
    </row>
    <row r="25" spans="4:10" x14ac:dyDescent="0.3">
      <c r="D25">
        <f t="shared" si="3"/>
        <v>4.799999999999998</v>
      </c>
      <c r="E25">
        <f t="shared" si="0"/>
        <v>4.2038333333333302</v>
      </c>
      <c r="F25">
        <f t="shared" si="1"/>
        <v>4</v>
      </c>
      <c r="H25">
        <f t="shared" si="4"/>
        <v>8.5999999999999854</v>
      </c>
      <c r="I25">
        <f t="shared" si="5"/>
        <v>9.9101666666666457</v>
      </c>
      <c r="J25">
        <f t="shared" si="2"/>
        <v>10</v>
      </c>
    </row>
    <row r="26" spans="4:10" x14ac:dyDescent="0.3">
      <c r="D26">
        <f t="shared" si="3"/>
        <v>4.8999999999999977</v>
      </c>
      <c r="E26">
        <f t="shared" si="0"/>
        <v>4.3539999999999957</v>
      </c>
      <c r="F26">
        <f t="shared" si="1"/>
        <v>4.5</v>
      </c>
      <c r="H26">
        <f t="shared" si="4"/>
        <v>8.6999999999999851</v>
      </c>
      <c r="I26">
        <f t="shared" si="5"/>
        <v>10.060333333333311</v>
      </c>
      <c r="J26">
        <f t="shared" si="2"/>
        <v>10</v>
      </c>
    </row>
    <row r="27" spans="4:10" x14ac:dyDescent="0.3">
      <c r="D27">
        <f t="shared" si="3"/>
        <v>4.9999999999999973</v>
      </c>
      <c r="E27">
        <f t="shared" si="0"/>
        <v>4.5041666666666629</v>
      </c>
      <c r="F27">
        <f t="shared" si="1"/>
        <v>4.5</v>
      </c>
      <c r="H27">
        <f t="shared" si="4"/>
        <v>8.7999999999999847</v>
      </c>
      <c r="I27">
        <f t="shared" si="5"/>
        <v>10.210499999999978</v>
      </c>
      <c r="J27">
        <f t="shared" si="2"/>
        <v>10</v>
      </c>
    </row>
    <row r="28" spans="4:10" x14ac:dyDescent="0.3">
      <c r="D28">
        <f t="shared" si="3"/>
        <v>5.099999999999997</v>
      </c>
      <c r="E28">
        <f t="shared" si="0"/>
        <v>4.6543333333333283</v>
      </c>
      <c r="F28">
        <f t="shared" si="1"/>
        <v>4.5</v>
      </c>
      <c r="H28">
        <f t="shared" si="4"/>
        <v>8.8999999999999844</v>
      </c>
      <c r="I28">
        <f t="shared" si="5"/>
        <v>10.360666666666644</v>
      </c>
      <c r="J28">
        <f t="shared" si="2"/>
        <v>10.5</v>
      </c>
    </row>
    <row r="29" spans="4:10" x14ac:dyDescent="0.3">
      <c r="D29">
        <f t="shared" si="3"/>
        <v>5.1999999999999966</v>
      </c>
      <c r="E29">
        <f t="shared" si="0"/>
        <v>4.8044999999999956</v>
      </c>
      <c r="F29">
        <f t="shared" si="1"/>
        <v>5</v>
      </c>
      <c r="H29">
        <f t="shared" si="4"/>
        <v>8.999999999999984</v>
      </c>
      <c r="I29">
        <f t="shared" si="5"/>
        <v>10.510833333333309</v>
      </c>
      <c r="J29">
        <f t="shared" si="2"/>
        <v>10.5</v>
      </c>
    </row>
    <row r="30" spans="4:10" x14ac:dyDescent="0.3">
      <c r="D30">
        <f t="shared" si="3"/>
        <v>5.2999999999999963</v>
      </c>
      <c r="E30">
        <f t="shared" si="0"/>
        <v>4.954666666666661</v>
      </c>
      <c r="F30">
        <f t="shared" si="1"/>
        <v>5</v>
      </c>
      <c r="H30">
        <f t="shared" si="4"/>
        <v>9.0999999999999837</v>
      </c>
      <c r="I30">
        <f t="shared" si="5"/>
        <v>10.660999999999976</v>
      </c>
      <c r="J30">
        <f t="shared" si="2"/>
        <v>10.5</v>
      </c>
    </row>
    <row r="31" spans="4:10" x14ac:dyDescent="0.3">
      <c r="D31">
        <f t="shared" si="3"/>
        <v>5.3999999999999959</v>
      </c>
      <c r="E31">
        <f t="shared" si="0"/>
        <v>5.1048333333333282</v>
      </c>
      <c r="F31">
        <f t="shared" si="1"/>
        <v>5</v>
      </c>
      <c r="H31">
        <f t="shared" si="4"/>
        <v>9.1999999999999833</v>
      </c>
      <c r="I31">
        <f t="shared" si="5"/>
        <v>10.811166666666642</v>
      </c>
      <c r="J31">
        <f t="shared" si="2"/>
        <v>11</v>
      </c>
    </row>
    <row r="32" spans="4:10" x14ac:dyDescent="0.3">
      <c r="D32">
        <f t="shared" si="3"/>
        <v>5.4999999999999956</v>
      </c>
      <c r="E32">
        <f t="shared" si="0"/>
        <v>5.2549999999999937</v>
      </c>
      <c r="F32">
        <f t="shared" si="1"/>
        <v>5.5</v>
      </c>
      <c r="H32">
        <f t="shared" si="4"/>
        <v>9.2999999999999829</v>
      </c>
      <c r="I32">
        <f t="shared" si="5"/>
        <v>10.961333333333309</v>
      </c>
      <c r="J32">
        <f t="shared" si="2"/>
        <v>11</v>
      </c>
    </row>
    <row r="33" spans="4:10" x14ac:dyDescent="0.3">
      <c r="D33">
        <f t="shared" si="3"/>
        <v>5.5999999999999952</v>
      </c>
      <c r="E33">
        <f t="shared" si="0"/>
        <v>5.4051666666666591</v>
      </c>
      <c r="F33">
        <f t="shared" si="1"/>
        <v>5.5</v>
      </c>
      <c r="H33">
        <f t="shared" si="4"/>
        <v>9.3999999999999826</v>
      </c>
      <c r="I33">
        <f t="shared" si="5"/>
        <v>11.111499999999975</v>
      </c>
      <c r="J33">
        <f t="shared" si="2"/>
        <v>11</v>
      </c>
    </row>
    <row r="34" spans="4:10" x14ac:dyDescent="0.3">
      <c r="D34">
        <f t="shared" si="3"/>
        <v>5.6999999999999948</v>
      </c>
      <c r="E34">
        <f t="shared" si="0"/>
        <v>5.5553333333333264</v>
      </c>
      <c r="F34">
        <f t="shared" si="1"/>
        <v>5.5</v>
      </c>
      <c r="H34">
        <f t="shared" si="4"/>
        <v>9.4999999999999822</v>
      </c>
      <c r="I34">
        <f t="shared" si="5"/>
        <v>11.26166666666664</v>
      </c>
      <c r="J34">
        <f t="shared" si="2"/>
        <v>11.5</v>
      </c>
    </row>
    <row r="35" spans="4:10" x14ac:dyDescent="0.3">
      <c r="D35">
        <f t="shared" si="3"/>
        <v>5.7999999999999945</v>
      </c>
      <c r="E35">
        <f t="shared" si="0"/>
        <v>5.7054999999999918</v>
      </c>
      <c r="F35">
        <f t="shared" si="1"/>
        <v>5.5</v>
      </c>
      <c r="H35">
        <f t="shared" si="4"/>
        <v>9.5999999999999819</v>
      </c>
      <c r="I35">
        <f t="shared" si="5"/>
        <v>11.411833333333307</v>
      </c>
      <c r="J35">
        <f t="shared" si="2"/>
        <v>11.5</v>
      </c>
    </row>
    <row r="36" spans="4:10" x14ac:dyDescent="0.3">
      <c r="D36">
        <f t="shared" si="3"/>
        <v>5.8999999999999941</v>
      </c>
      <c r="E36">
        <f t="shared" si="0"/>
        <v>5.855666666666659</v>
      </c>
      <c r="F36">
        <f t="shared" si="1"/>
        <v>6</v>
      </c>
      <c r="H36">
        <f t="shared" si="4"/>
        <v>9.6999999999999815</v>
      </c>
      <c r="I36">
        <f t="shared" si="5"/>
        <v>11.561999999999973</v>
      </c>
      <c r="J36">
        <f t="shared" si="2"/>
        <v>11.5</v>
      </c>
    </row>
    <row r="37" spans="4:10" x14ac:dyDescent="0.3">
      <c r="D37">
        <f t="shared" si="3"/>
        <v>5.9999999999999938</v>
      </c>
      <c r="E37">
        <f t="shared" si="0"/>
        <v>6.0058333333333245</v>
      </c>
      <c r="F37">
        <f t="shared" si="1"/>
        <v>6</v>
      </c>
      <c r="H37">
        <f t="shared" si="4"/>
        <v>9.7999999999999812</v>
      </c>
      <c r="I37">
        <f t="shared" si="5"/>
        <v>11.712166666666638</v>
      </c>
      <c r="J37">
        <f t="shared" si="2"/>
        <v>11.5</v>
      </c>
    </row>
    <row r="38" spans="4:10" x14ac:dyDescent="0.3">
      <c r="D38">
        <f t="shared" si="3"/>
        <v>6.0999999999999934</v>
      </c>
      <c r="E38">
        <f t="shared" si="0"/>
        <v>6.1559999999999899</v>
      </c>
      <c r="F38">
        <f t="shared" si="1"/>
        <v>6</v>
      </c>
      <c r="H38">
        <f t="shared" si="4"/>
        <v>9.8999999999999808</v>
      </c>
      <c r="I38">
        <f t="shared" si="5"/>
        <v>11.862333333333305</v>
      </c>
      <c r="J38">
        <f t="shared" si="2"/>
        <v>12</v>
      </c>
    </row>
    <row r="39" spans="4:10" x14ac:dyDescent="0.3">
      <c r="D39">
        <f t="shared" si="3"/>
        <v>6.1999999999999931</v>
      </c>
      <c r="E39">
        <f t="shared" si="0"/>
        <v>6.3061666666666572</v>
      </c>
      <c r="F39">
        <f t="shared" si="1"/>
        <v>6.5</v>
      </c>
      <c r="H39">
        <f t="shared" si="4"/>
        <v>9.9999999999999805</v>
      </c>
      <c r="I39">
        <f t="shared" si="5"/>
        <v>12.012499999999971</v>
      </c>
      <c r="J39">
        <f t="shared" si="2"/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4468-5FF9-485E-BCBE-2F73FE35F0BA}">
  <dimension ref="A1:L58"/>
  <sheetViews>
    <sheetView topLeftCell="A25" workbookViewId="0">
      <selection activeCell="J28" sqref="J28"/>
    </sheetView>
  </sheetViews>
  <sheetFormatPr defaultRowHeight="14.4" x14ac:dyDescent="0.3"/>
  <cols>
    <col min="2" max="2" width="11.88671875" bestFit="1" customWidth="1"/>
    <col min="3" max="3" width="15.88671875" bestFit="1" customWidth="1"/>
    <col min="4" max="6" width="15.88671875" customWidth="1"/>
    <col min="7" max="9" width="15.88671875" style="22" customWidth="1"/>
    <col min="10" max="10" width="12" bestFit="1" customWidth="1"/>
    <col min="11" max="12" width="10.44140625" bestFit="1" customWidth="1"/>
  </cols>
  <sheetData>
    <row r="1" spans="1:12" x14ac:dyDescent="0.3"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76</v>
      </c>
      <c r="H1" s="22" t="s">
        <v>331</v>
      </c>
      <c r="I1" s="22" t="s">
        <v>339</v>
      </c>
      <c r="J1" t="s">
        <v>338</v>
      </c>
    </row>
    <row r="2" spans="1:12" x14ac:dyDescent="0.3">
      <c r="A2" t="s">
        <v>1</v>
      </c>
      <c r="B2" s="19">
        <f>(1800-12*25)/18</f>
        <v>83.333333333333329</v>
      </c>
      <c r="C2" s="19">
        <v>70.84</v>
      </c>
      <c r="D2" s="19">
        <v>70.84</v>
      </c>
      <c r="E2" s="19">
        <v>77.78</v>
      </c>
      <c r="F2" s="19">
        <v>77.78</v>
      </c>
      <c r="G2" s="19">
        <v>77.78</v>
      </c>
      <c r="H2" s="19">
        <v>84.73</v>
      </c>
      <c r="I2" s="19">
        <v>77.78</v>
      </c>
    </row>
    <row r="3" spans="1:12" x14ac:dyDescent="0.3">
      <c r="A3" t="s">
        <v>2</v>
      </c>
      <c r="B3" s="19">
        <f t="shared" ref="B3:B19" si="0">(1800-12*25)/18</f>
        <v>83.333333333333329</v>
      </c>
      <c r="C3" s="19">
        <v>70.84</v>
      </c>
      <c r="D3" s="19">
        <v>70.84</v>
      </c>
      <c r="E3" s="19">
        <v>77.78</v>
      </c>
      <c r="F3" s="19">
        <v>77.78</v>
      </c>
      <c r="G3" s="19">
        <v>77.78</v>
      </c>
      <c r="H3" s="19">
        <v>84.73</v>
      </c>
      <c r="I3" s="21">
        <v>77.78</v>
      </c>
      <c r="J3" s="20"/>
      <c r="L3" s="20"/>
    </row>
    <row r="4" spans="1:12" x14ac:dyDescent="0.3">
      <c r="A4" t="s">
        <v>3</v>
      </c>
      <c r="B4" s="19">
        <f t="shared" si="0"/>
        <v>83.333333333333329</v>
      </c>
      <c r="C4" s="19">
        <v>70.84</v>
      </c>
      <c r="D4" s="19">
        <v>70.84</v>
      </c>
      <c r="E4" s="19">
        <v>77.78</v>
      </c>
      <c r="F4" s="19"/>
      <c r="G4" s="19">
        <v>25</v>
      </c>
      <c r="H4" s="19"/>
      <c r="I4" s="19">
        <v>25</v>
      </c>
    </row>
    <row r="5" spans="1:12" x14ac:dyDescent="0.3">
      <c r="A5" t="s">
        <v>4</v>
      </c>
      <c r="B5" s="19">
        <f t="shared" si="0"/>
        <v>83.333333333333329</v>
      </c>
      <c r="C5" s="19">
        <v>70.84</v>
      </c>
      <c r="D5" s="19">
        <v>70.84</v>
      </c>
      <c r="E5" s="19">
        <v>77.78</v>
      </c>
      <c r="F5" s="19">
        <v>77.78</v>
      </c>
      <c r="G5" s="19">
        <v>77.78</v>
      </c>
      <c r="H5" s="19">
        <v>84.73</v>
      </c>
      <c r="I5" s="21">
        <v>77.78</v>
      </c>
      <c r="K5" s="20"/>
      <c r="L5" s="20"/>
    </row>
    <row r="6" spans="1:12" x14ac:dyDescent="0.3">
      <c r="A6" t="s">
        <v>5</v>
      </c>
      <c r="B6" s="19">
        <f t="shared" si="0"/>
        <v>83.333333333333329</v>
      </c>
      <c r="C6" s="19">
        <v>70.84</v>
      </c>
      <c r="D6" s="19">
        <v>70.84</v>
      </c>
      <c r="E6" s="19">
        <v>77.78</v>
      </c>
      <c r="F6" s="19">
        <v>77.78</v>
      </c>
      <c r="G6" s="19">
        <v>77.78</v>
      </c>
      <c r="H6" s="19"/>
      <c r="I6" s="19">
        <v>50</v>
      </c>
      <c r="J6" s="20"/>
    </row>
    <row r="7" spans="1:12" x14ac:dyDescent="0.3">
      <c r="A7" t="s">
        <v>6</v>
      </c>
      <c r="B7" s="19">
        <f t="shared" si="0"/>
        <v>83.333333333333329</v>
      </c>
      <c r="C7" s="19">
        <v>70.84</v>
      </c>
      <c r="D7" s="19">
        <v>70.84</v>
      </c>
      <c r="E7" s="19">
        <v>77.78</v>
      </c>
      <c r="F7" s="19">
        <v>77.78</v>
      </c>
      <c r="G7" s="19">
        <v>77.78</v>
      </c>
      <c r="H7" s="19"/>
      <c r="I7" s="19">
        <v>77.78</v>
      </c>
    </row>
    <row r="8" spans="1:12" x14ac:dyDescent="0.3">
      <c r="A8" t="s">
        <v>7</v>
      </c>
      <c r="B8" s="19">
        <f t="shared" si="0"/>
        <v>83.333333333333329</v>
      </c>
      <c r="C8" s="19">
        <v>70.84</v>
      </c>
      <c r="D8" s="19">
        <v>70.84</v>
      </c>
      <c r="E8" s="19"/>
      <c r="F8" s="19"/>
      <c r="G8" s="19"/>
      <c r="H8" s="19">
        <v>25</v>
      </c>
      <c r="I8" s="19"/>
    </row>
    <row r="9" spans="1:12" x14ac:dyDescent="0.3">
      <c r="A9" t="s">
        <v>8</v>
      </c>
      <c r="B9" s="19">
        <f t="shared" si="0"/>
        <v>83.333333333333329</v>
      </c>
      <c r="C9" s="19">
        <v>70.84</v>
      </c>
      <c r="D9" s="19">
        <v>70.84</v>
      </c>
      <c r="E9" s="19">
        <v>77.78</v>
      </c>
      <c r="F9" s="19">
        <v>77.78</v>
      </c>
      <c r="G9" s="19">
        <v>77.78</v>
      </c>
      <c r="H9" s="19">
        <v>84.73</v>
      </c>
      <c r="I9" s="21">
        <v>77.78</v>
      </c>
    </row>
    <row r="10" spans="1:12" x14ac:dyDescent="0.3">
      <c r="A10" t="s">
        <v>9</v>
      </c>
      <c r="B10" s="19">
        <f t="shared" si="0"/>
        <v>83.333333333333329</v>
      </c>
      <c r="C10" s="19">
        <v>70.84</v>
      </c>
      <c r="D10" s="19">
        <v>70.84</v>
      </c>
      <c r="E10" s="19">
        <v>77.78</v>
      </c>
      <c r="F10" s="19">
        <v>77.78</v>
      </c>
      <c r="G10" s="19">
        <v>77.78</v>
      </c>
      <c r="H10" s="19">
        <v>84.73</v>
      </c>
      <c r="I10" s="19">
        <v>77.78</v>
      </c>
    </row>
    <row r="11" spans="1:12" x14ac:dyDescent="0.3">
      <c r="A11" t="s">
        <v>19</v>
      </c>
      <c r="B11" s="19">
        <f t="shared" si="0"/>
        <v>83.333333333333329</v>
      </c>
      <c r="C11" s="19">
        <v>70.84</v>
      </c>
      <c r="D11" s="19">
        <v>70.84</v>
      </c>
      <c r="E11" s="19">
        <v>77.78</v>
      </c>
      <c r="F11" s="19">
        <v>77.78</v>
      </c>
      <c r="G11" s="19">
        <v>77.78</v>
      </c>
      <c r="H11" s="19">
        <v>84.73</v>
      </c>
      <c r="I11" s="19">
        <v>77.78</v>
      </c>
    </row>
    <row r="12" spans="1:12" x14ac:dyDescent="0.3">
      <c r="A12" t="s">
        <v>10</v>
      </c>
      <c r="B12" s="19">
        <f t="shared" si="0"/>
        <v>83.333333333333329</v>
      </c>
      <c r="C12" s="19">
        <v>70.84</v>
      </c>
      <c r="D12" s="19">
        <v>70.84</v>
      </c>
      <c r="E12" s="19">
        <v>77.78</v>
      </c>
      <c r="F12" s="19">
        <v>77.78</v>
      </c>
      <c r="G12" s="19">
        <v>77.78</v>
      </c>
      <c r="H12" s="19">
        <v>84.73</v>
      </c>
      <c r="I12" s="19">
        <v>77.78</v>
      </c>
    </row>
    <row r="13" spans="1:12" x14ac:dyDescent="0.3">
      <c r="A13" t="s">
        <v>11</v>
      </c>
      <c r="B13" s="19">
        <f t="shared" si="0"/>
        <v>83.333333333333329</v>
      </c>
      <c r="C13" s="19">
        <v>70.84</v>
      </c>
      <c r="D13" s="19">
        <v>70.84</v>
      </c>
      <c r="E13" s="19">
        <v>77.78</v>
      </c>
      <c r="F13" s="19">
        <v>77.78</v>
      </c>
      <c r="G13" s="19">
        <v>77.78</v>
      </c>
      <c r="H13" s="19">
        <v>84.73</v>
      </c>
      <c r="I13" s="19">
        <v>77.78</v>
      </c>
    </row>
    <row r="14" spans="1:12" x14ac:dyDescent="0.3">
      <c r="A14" t="s">
        <v>25</v>
      </c>
      <c r="B14" s="19">
        <f t="shared" si="0"/>
        <v>83.333333333333329</v>
      </c>
      <c r="C14" s="19">
        <v>70.84</v>
      </c>
      <c r="D14" s="19">
        <v>70.84</v>
      </c>
      <c r="E14" s="19">
        <v>77.78</v>
      </c>
      <c r="F14" s="19">
        <v>77.78</v>
      </c>
      <c r="G14" s="19">
        <v>77.78</v>
      </c>
      <c r="H14" s="19">
        <v>84.73</v>
      </c>
      <c r="I14" s="19">
        <v>77.78</v>
      </c>
    </row>
    <row r="15" spans="1:12" x14ac:dyDescent="0.3">
      <c r="A15" t="s">
        <v>13</v>
      </c>
      <c r="B15" s="19">
        <f t="shared" si="0"/>
        <v>83.333333333333329</v>
      </c>
      <c r="C15" s="19">
        <v>70.84</v>
      </c>
      <c r="D15" s="19">
        <v>70.84</v>
      </c>
      <c r="E15" s="19">
        <v>77.78</v>
      </c>
      <c r="F15" s="19">
        <v>77.78</v>
      </c>
      <c r="G15" s="19">
        <v>77.78</v>
      </c>
      <c r="H15" s="19">
        <v>84.73</v>
      </c>
      <c r="I15" s="21">
        <v>77.78</v>
      </c>
    </row>
    <row r="16" spans="1:12" x14ac:dyDescent="0.3">
      <c r="A16" t="s">
        <v>23</v>
      </c>
      <c r="B16" s="19">
        <f t="shared" si="0"/>
        <v>83.333333333333329</v>
      </c>
      <c r="C16" s="19">
        <v>70.84</v>
      </c>
      <c r="D16" s="19">
        <v>70.84</v>
      </c>
      <c r="E16" s="19">
        <v>77.78</v>
      </c>
      <c r="F16" s="19">
        <v>77.78</v>
      </c>
      <c r="G16" s="19">
        <v>77.78</v>
      </c>
      <c r="H16" s="19">
        <v>84.73</v>
      </c>
      <c r="I16" s="19">
        <v>77.78</v>
      </c>
    </row>
    <row r="17" spans="1:10" x14ac:dyDescent="0.3">
      <c r="A17" t="s">
        <v>14</v>
      </c>
      <c r="B17" s="19">
        <f t="shared" si="0"/>
        <v>83.333333333333329</v>
      </c>
      <c r="C17" s="19">
        <v>70.84</v>
      </c>
      <c r="D17" s="19">
        <v>70.84</v>
      </c>
      <c r="E17" s="19">
        <v>77.78</v>
      </c>
      <c r="F17" s="19">
        <v>77.78</v>
      </c>
      <c r="G17" s="19">
        <v>77.78</v>
      </c>
      <c r="H17" s="19">
        <v>84.73</v>
      </c>
      <c r="I17" s="19"/>
    </row>
    <row r="18" spans="1:10" x14ac:dyDescent="0.3">
      <c r="A18" t="s">
        <v>15</v>
      </c>
      <c r="B18" s="19">
        <f t="shared" si="0"/>
        <v>83.333333333333329</v>
      </c>
      <c r="C18" s="19">
        <v>70.84</v>
      </c>
      <c r="D18" s="19">
        <v>70.84</v>
      </c>
      <c r="E18" s="19">
        <v>77.78</v>
      </c>
      <c r="F18" s="19">
        <v>77.78</v>
      </c>
      <c r="G18" s="19">
        <v>77.78</v>
      </c>
      <c r="H18" s="19">
        <v>84.73</v>
      </c>
      <c r="I18" s="19">
        <v>77.78</v>
      </c>
    </row>
    <row r="19" spans="1:10" x14ac:dyDescent="0.3">
      <c r="A19" t="s">
        <v>16</v>
      </c>
      <c r="B19" s="19">
        <f t="shared" si="0"/>
        <v>83.333333333333329</v>
      </c>
      <c r="C19" s="19"/>
      <c r="D19" s="19"/>
      <c r="E19" s="22"/>
      <c r="F19" s="23">
        <f>F18/2</f>
        <v>38.89</v>
      </c>
      <c r="G19" s="19">
        <v>77.78</v>
      </c>
      <c r="H19" s="19">
        <v>84.73</v>
      </c>
      <c r="I19" s="19">
        <v>77.78</v>
      </c>
    </row>
    <row r="20" spans="1:10" x14ac:dyDescent="0.3">
      <c r="A20" t="s">
        <v>44</v>
      </c>
      <c r="B20" s="19"/>
      <c r="C20" s="19">
        <v>70.84</v>
      </c>
      <c r="D20" s="19"/>
      <c r="E20" s="19">
        <v>38.89</v>
      </c>
      <c r="F20" s="23">
        <f>F18/2</f>
        <v>38.89</v>
      </c>
      <c r="G20" s="23"/>
      <c r="H20" s="23"/>
      <c r="I20" s="21">
        <v>25</v>
      </c>
    </row>
    <row r="21" spans="1:10" x14ac:dyDescent="0.3">
      <c r="A21" t="s">
        <v>17</v>
      </c>
      <c r="B21" s="19">
        <v>25</v>
      </c>
      <c r="C21" s="19"/>
      <c r="D21" s="19"/>
      <c r="E21" s="19">
        <v>25</v>
      </c>
      <c r="F21" s="19"/>
      <c r="G21" s="19">
        <v>50</v>
      </c>
      <c r="H21" s="19">
        <v>84.73</v>
      </c>
      <c r="I21" s="21">
        <v>25</v>
      </c>
    </row>
    <row r="22" spans="1:10" x14ac:dyDescent="0.3">
      <c r="A22" t="s">
        <v>18</v>
      </c>
      <c r="B22" s="19">
        <v>25</v>
      </c>
      <c r="C22" s="19"/>
      <c r="D22" s="19"/>
      <c r="E22" s="19">
        <v>50</v>
      </c>
      <c r="F22" s="19"/>
      <c r="G22" s="19"/>
      <c r="H22" s="19"/>
      <c r="I22" s="19"/>
    </row>
    <row r="23" spans="1:10" x14ac:dyDescent="0.3">
      <c r="A23" t="s">
        <v>43</v>
      </c>
      <c r="B23" s="19">
        <v>25</v>
      </c>
      <c r="C23" s="19"/>
      <c r="D23" s="19"/>
      <c r="E23" s="19">
        <v>25</v>
      </c>
      <c r="F23" s="19"/>
      <c r="G23" s="19"/>
      <c r="H23" s="19"/>
      <c r="I23" s="19"/>
    </row>
    <row r="24" spans="1:10" x14ac:dyDescent="0.3">
      <c r="A24" t="s">
        <v>20</v>
      </c>
      <c r="B24" s="19">
        <v>50</v>
      </c>
      <c r="C24" s="19">
        <v>125</v>
      </c>
      <c r="D24" s="19">
        <v>100</v>
      </c>
      <c r="E24" s="19">
        <v>75</v>
      </c>
      <c r="F24" s="19">
        <v>77.78</v>
      </c>
      <c r="G24" s="19">
        <v>77.78</v>
      </c>
      <c r="H24" s="19">
        <v>84.73</v>
      </c>
      <c r="I24" s="19">
        <v>77.78</v>
      </c>
      <c r="J24" s="19"/>
    </row>
    <row r="25" spans="1:10" x14ac:dyDescent="0.3">
      <c r="A25" t="s">
        <v>21</v>
      </c>
      <c r="B25" s="19">
        <v>25</v>
      </c>
      <c r="C25" s="19">
        <v>25</v>
      </c>
      <c r="D25" s="19"/>
      <c r="E25" s="19"/>
      <c r="F25" s="19"/>
      <c r="G25" s="19"/>
      <c r="H25" s="19"/>
      <c r="I25" s="19">
        <v>25</v>
      </c>
      <c r="J25" s="19"/>
    </row>
    <row r="26" spans="1:10" x14ac:dyDescent="0.3">
      <c r="A26" t="s">
        <v>22</v>
      </c>
      <c r="B26" s="19">
        <v>50</v>
      </c>
      <c r="C26" s="19">
        <v>25</v>
      </c>
      <c r="D26" s="19">
        <v>75</v>
      </c>
      <c r="E26" s="19"/>
      <c r="F26" s="19">
        <v>25</v>
      </c>
      <c r="G26" s="19"/>
      <c r="H26" s="19"/>
      <c r="I26" s="19"/>
      <c r="J26" s="19"/>
    </row>
    <row r="27" spans="1:10" x14ac:dyDescent="0.3">
      <c r="A27" t="s">
        <v>24</v>
      </c>
      <c r="B27" s="19">
        <v>25</v>
      </c>
      <c r="C27" s="19">
        <v>25</v>
      </c>
      <c r="D27" s="19">
        <v>50</v>
      </c>
      <c r="E27" s="19"/>
      <c r="F27" s="19"/>
      <c r="G27" s="19"/>
      <c r="H27" s="19"/>
      <c r="I27" s="19"/>
      <c r="J27" s="19"/>
    </row>
    <row r="28" spans="1:10" x14ac:dyDescent="0.3">
      <c r="A28" t="s">
        <v>12</v>
      </c>
      <c r="B28" s="19">
        <v>75</v>
      </c>
      <c r="C28" s="19">
        <v>50</v>
      </c>
      <c r="D28" s="19">
        <v>100</v>
      </c>
      <c r="E28" s="21">
        <v>25</v>
      </c>
      <c r="F28" s="19"/>
      <c r="G28" s="19"/>
      <c r="H28" s="19"/>
      <c r="I28" s="21">
        <v>25</v>
      </c>
      <c r="J28" s="19">
        <v>15</v>
      </c>
    </row>
    <row r="29" spans="1:10" x14ac:dyDescent="0.3">
      <c r="A29" t="s">
        <v>45</v>
      </c>
      <c r="C29" s="19">
        <v>75</v>
      </c>
      <c r="D29" s="19">
        <v>70.84</v>
      </c>
      <c r="E29" s="19">
        <v>38.89</v>
      </c>
      <c r="F29" s="19"/>
      <c r="G29" s="19"/>
      <c r="H29" s="19"/>
      <c r="I29" s="19"/>
    </row>
    <row r="30" spans="1:10" x14ac:dyDescent="0.3">
      <c r="A30" t="s">
        <v>46</v>
      </c>
      <c r="C30" s="19">
        <v>75</v>
      </c>
      <c r="D30" s="19">
        <v>75</v>
      </c>
      <c r="E30" s="19">
        <v>75</v>
      </c>
      <c r="F30" s="19">
        <v>25</v>
      </c>
      <c r="G30" s="19"/>
      <c r="H30" s="19"/>
      <c r="I30" s="21">
        <v>25</v>
      </c>
    </row>
    <row r="31" spans="1:10" x14ac:dyDescent="0.3">
      <c r="A31" t="s">
        <v>47</v>
      </c>
      <c r="C31" s="19">
        <v>25</v>
      </c>
      <c r="D31" s="19"/>
      <c r="E31" s="19"/>
      <c r="F31" s="19"/>
      <c r="G31" s="19"/>
      <c r="H31" s="19"/>
      <c r="I31" s="19"/>
    </row>
    <row r="32" spans="1:10" x14ac:dyDescent="0.3">
      <c r="A32" t="s">
        <v>48</v>
      </c>
      <c r="C32" s="19">
        <v>25</v>
      </c>
      <c r="D32" s="19">
        <v>50</v>
      </c>
      <c r="E32" s="19">
        <v>25</v>
      </c>
      <c r="F32" s="19">
        <v>25</v>
      </c>
      <c r="G32" s="19"/>
      <c r="H32" s="19">
        <v>25</v>
      </c>
      <c r="I32" s="19"/>
    </row>
    <row r="33" spans="1:10" x14ac:dyDescent="0.3">
      <c r="A33" t="s">
        <v>49</v>
      </c>
      <c r="C33" s="19">
        <v>25</v>
      </c>
      <c r="D33" s="19"/>
      <c r="E33" s="19"/>
      <c r="F33" s="19"/>
      <c r="G33" s="19">
        <v>25</v>
      </c>
      <c r="H33" s="19"/>
      <c r="I33" s="19">
        <v>25</v>
      </c>
      <c r="J33" s="19"/>
    </row>
    <row r="34" spans="1:10" x14ac:dyDescent="0.3">
      <c r="A34" t="s">
        <v>51</v>
      </c>
      <c r="C34" s="19">
        <v>25</v>
      </c>
      <c r="D34" s="19">
        <v>25</v>
      </c>
      <c r="E34" s="19"/>
      <c r="F34" s="19"/>
      <c r="G34" s="19"/>
      <c r="H34" s="19"/>
      <c r="I34" s="19"/>
    </row>
    <row r="35" spans="1:10" x14ac:dyDescent="0.3">
      <c r="A35" t="s">
        <v>52</v>
      </c>
      <c r="C35" s="19">
        <v>25</v>
      </c>
      <c r="D35" s="19">
        <v>25</v>
      </c>
      <c r="E35" s="19"/>
      <c r="F35" s="19"/>
      <c r="G35" s="19"/>
      <c r="H35" s="19"/>
      <c r="I35" s="19"/>
    </row>
    <row r="36" spans="1:10" x14ac:dyDescent="0.3">
      <c r="A36" t="s">
        <v>54</v>
      </c>
      <c r="C36" s="19"/>
      <c r="D36" s="19">
        <v>25</v>
      </c>
      <c r="E36" s="19"/>
      <c r="F36" s="19">
        <v>50</v>
      </c>
      <c r="G36" s="19"/>
      <c r="H36" s="19"/>
      <c r="I36" s="19"/>
    </row>
    <row r="37" spans="1:10" x14ac:dyDescent="0.3">
      <c r="A37" t="s">
        <v>55</v>
      </c>
      <c r="C37" s="19"/>
      <c r="D37" s="19"/>
      <c r="E37" s="19">
        <v>77.78</v>
      </c>
      <c r="F37" s="19">
        <v>77.78</v>
      </c>
      <c r="G37" s="19">
        <v>77.78</v>
      </c>
      <c r="H37" s="19">
        <v>84.73</v>
      </c>
      <c r="I37" s="19">
        <v>77.78</v>
      </c>
    </row>
    <row r="38" spans="1:10" x14ac:dyDescent="0.3">
      <c r="A38" t="s">
        <v>53</v>
      </c>
      <c r="C38" s="19"/>
      <c r="D38" s="19">
        <v>25</v>
      </c>
      <c r="E38" s="19"/>
      <c r="F38" s="19"/>
      <c r="G38" s="19"/>
      <c r="H38" s="19"/>
      <c r="I38" s="19">
        <v>25</v>
      </c>
    </row>
    <row r="39" spans="1:10" x14ac:dyDescent="0.3">
      <c r="A39" t="s">
        <v>56</v>
      </c>
      <c r="C39" s="19"/>
      <c r="D39" s="19"/>
      <c r="E39" s="19">
        <v>25</v>
      </c>
      <c r="F39" s="19">
        <v>50</v>
      </c>
      <c r="G39" s="19">
        <v>75</v>
      </c>
      <c r="H39" s="19">
        <v>84.73</v>
      </c>
      <c r="I39" s="21">
        <v>77.78</v>
      </c>
    </row>
    <row r="40" spans="1:10" x14ac:dyDescent="0.3">
      <c r="A40" t="s">
        <v>60</v>
      </c>
      <c r="C40" s="19"/>
      <c r="D40" s="19"/>
      <c r="E40" s="19">
        <v>25</v>
      </c>
      <c r="F40" s="19">
        <v>50</v>
      </c>
      <c r="G40" s="19"/>
      <c r="H40" s="19"/>
      <c r="I40" s="19"/>
    </row>
    <row r="41" spans="1:10" x14ac:dyDescent="0.3">
      <c r="A41" t="s">
        <v>61</v>
      </c>
      <c r="C41" s="19"/>
      <c r="D41" s="19"/>
      <c r="E41" s="19">
        <v>25</v>
      </c>
      <c r="F41" s="19">
        <v>75</v>
      </c>
      <c r="G41" s="19"/>
      <c r="H41" s="19"/>
      <c r="I41" s="19"/>
    </row>
    <row r="42" spans="1:10" x14ac:dyDescent="0.3">
      <c r="A42" t="s">
        <v>66</v>
      </c>
      <c r="C42" s="19"/>
      <c r="D42" s="19"/>
      <c r="E42" s="19"/>
      <c r="F42" s="19">
        <v>50</v>
      </c>
      <c r="G42" s="19">
        <v>25</v>
      </c>
      <c r="H42" s="19">
        <v>50</v>
      </c>
      <c r="I42" s="19">
        <v>50</v>
      </c>
    </row>
    <row r="43" spans="1:10" x14ac:dyDescent="0.3">
      <c r="A43" t="s">
        <v>63</v>
      </c>
      <c r="C43" s="19"/>
      <c r="D43" s="19"/>
      <c r="E43" s="19"/>
      <c r="F43" s="19">
        <v>75</v>
      </c>
      <c r="G43" s="19"/>
      <c r="H43" s="19"/>
      <c r="I43" s="19"/>
    </row>
    <row r="44" spans="1:10" x14ac:dyDescent="0.3">
      <c r="A44" t="s">
        <v>68</v>
      </c>
      <c r="C44" s="19"/>
      <c r="D44" s="19"/>
      <c r="E44" s="19"/>
      <c r="F44" s="19">
        <v>25</v>
      </c>
      <c r="G44" s="19">
        <v>75</v>
      </c>
      <c r="H44" s="19">
        <v>25</v>
      </c>
      <c r="I44" s="21">
        <v>50</v>
      </c>
    </row>
    <row r="45" spans="1:10" x14ac:dyDescent="0.3">
      <c r="A45" t="s">
        <v>77</v>
      </c>
      <c r="C45" s="19"/>
      <c r="D45" s="19"/>
      <c r="E45" s="19"/>
      <c r="F45" s="19"/>
      <c r="G45" s="19">
        <v>25</v>
      </c>
      <c r="H45" s="19"/>
      <c r="I45" s="19"/>
    </row>
    <row r="46" spans="1:10" x14ac:dyDescent="0.3">
      <c r="A46" t="s">
        <v>79</v>
      </c>
      <c r="C46" s="19"/>
      <c r="D46" s="19"/>
      <c r="E46" s="19"/>
      <c r="F46" s="19"/>
      <c r="G46" s="19">
        <v>25</v>
      </c>
      <c r="H46" s="19"/>
      <c r="I46" s="19"/>
    </row>
    <row r="47" spans="1:10" x14ac:dyDescent="0.3">
      <c r="A47" t="s">
        <v>81</v>
      </c>
      <c r="C47" s="19"/>
      <c r="D47" s="19"/>
      <c r="E47" s="19"/>
      <c r="F47" s="19"/>
      <c r="G47" s="19">
        <v>25</v>
      </c>
      <c r="H47" s="19"/>
      <c r="I47" s="19"/>
    </row>
    <row r="48" spans="1:10" x14ac:dyDescent="0.3">
      <c r="A48" t="s">
        <v>78</v>
      </c>
      <c r="C48" s="19"/>
      <c r="D48" s="19"/>
      <c r="E48" s="19"/>
      <c r="F48" s="19"/>
      <c r="G48" s="19">
        <v>25</v>
      </c>
      <c r="H48" s="19"/>
      <c r="I48" s="19"/>
    </row>
    <row r="49" spans="1:9" x14ac:dyDescent="0.3">
      <c r="A49" t="s">
        <v>80</v>
      </c>
      <c r="G49" s="19">
        <v>25</v>
      </c>
      <c r="H49" s="19"/>
      <c r="I49" s="19"/>
    </row>
    <row r="50" spans="1:9" x14ac:dyDescent="0.3">
      <c r="A50" t="s">
        <v>83</v>
      </c>
      <c r="G50" s="19"/>
      <c r="H50" s="19">
        <v>25</v>
      </c>
      <c r="I50" s="19"/>
    </row>
    <row r="51" spans="1:9" x14ac:dyDescent="0.3">
      <c r="A51" t="s">
        <v>86</v>
      </c>
      <c r="G51" s="19"/>
      <c r="H51" s="19">
        <v>25</v>
      </c>
      <c r="I51" s="19"/>
    </row>
    <row r="52" spans="1:9" x14ac:dyDescent="0.3">
      <c r="A52" t="s">
        <v>85</v>
      </c>
      <c r="G52" s="19"/>
      <c r="H52" s="19">
        <v>25</v>
      </c>
      <c r="I52" s="21">
        <v>50</v>
      </c>
    </row>
    <row r="53" spans="1:9" x14ac:dyDescent="0.3">
      <c r="A53" t="s">
        <v>81</v>
      </c>
      <c r="G53" s="19"/>
      <c r="H53" s="19">
        <v>25</v>
      </c>
      <c r="I53" s="19"/>
    </row>
    <row r="54" spans="1:9" x14ac:dyDescent="0.3">
      <c r="A54" t="s">
        <v>84</v>
      </c>
      <c r="G54" s="19"/>
      <c r="H54" s="19">
        <v>50</v>
      </c>
      <c r="I54" s="19">
        <v>77.78</v>
      </c>
    </row>
    <row r="56" spans="1:9" x14ac:dyDescent="0.3">
      <c r="A56" t="s">
        <v>74</v>
      </c>
      <c r="B56" s="20">
        <f>SUM(B3:B28)</f>
        <v>1716.6666666666665</v>
      </c>
      <c r="C56" s="20">
        <f>SUM(C3:C35)</f>
        <v>1729.2800000000002</v>
      </c>
      <c r="D56" s="20">
        <f>SUM(D3:D38)</f>
        <v>1754.2800000000002</v>
      </c>
      <c r="E56" s="20">
        <f>SUM(E3:E41)</f>
        <v>1697.26</v>
      </c>
      <c r="F56" s="20">
        <f>SUM(F3:F44)</f>
        <v>1772.26</v>
      </c>
      <c r="G56" s="20">
        <f>SUM(G3:G49)</f>
        <v>1722.2599999999998</v>
      </c>
      <c r="H56" s="20">
        <f>SUM(H3:H54)</f>
        <v>1715.41</v>
      </c>
      <c r="I56" s="20">
        <f>SUM(I3:I54)</f>
        <v>1722.2599999999998</v>
      </c>
    </row>
    <row r="57" spans="1:9" x14ac:dyDescent="0.3">
      <c r="A57" t="s">
        <v>75</v>
      </c>
      <c r="B57" s="20">
        <f>25*12+83.34*17</f>
        <v>1716.78</v>
      </c>
      <c r="C57" s="20">
        <f>22*25+70.84*17</f>
        <v>1754.28</v>
      </c>
      <c r="D57" s="20">
        <f>20*25+70.84*17</f>
        <v>1704.28</v>
      </c>
      <c r="E57" s="20">
        <f>14*25+77.78*17</f>
        <v>1672.26</v>
      </c>
      <c r="F57" s="20">
        <f>18*25+77.78*17</f>
        <v>1772.26</v>
      </c>
      <c r="G57" s="23">
        <f>17*77.78+25*16</f>
        <v>1722.26</v>
      </c>
      <c r="H57" s="23">
        <f>11*25+84.73*17</f>
        <v>1715.41</v>
      </c>
      <c r="I57" s="23">
        <f>9*25+77.78*12</f>
        <v>1158.3600000000001</v>
      </c>
    </row>
    <row r="58" spans="1:9" x14ac:dyDescent="0.3">
      <c r="B58" s="24">
        <f t="shared" ref="B58:G58" si="1">B57/B56</f>
        <v>1.0000660194174757</v>
      </c>
      <c r="C58" s="24">
        <f t="shared" si="1"/>
        <v>1.0144568837897852</v>
      </c>
      <c r="D58" s="24">
        <f t="shared" si="1"/>
        <v>0.97149827849602099</v>
      </c>
      <c r="E58" s="24">
        <f t="shared" si="1"/>
        <v>0.98527037696051278</v>
      </c>
      <c r="F58" s="24">
        <f t="shared" si="1"/>
        <v>1</v>
      </c>
      <c r="G58" s="24">
        <f t="shared" si="1"/>
        <v>1.0000000000000002</v>
      </c>
      <c r="H58" s="24">
        <f t="shared" ref="H58:I58" si="2">H57/H56</f>
        <v>1</v>
      </c>
      <c r="I58" s="24">
        <f t="shared" si="2"/>
        <v>0.67258137563434106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1"/>
  <sheetViews>
    <sheetView topLeftCell="A70" workbookViewId="0">
      <selection activeCell="H103" sqref="H103"/>
    </sheetView>
  </sheetViews>
  <sheetFormatPr defaultRowHeight="14.4" x14ac:dyDescent="0.3"/>
  <cols>
    <col min="1" max="1" width="10.5546875" bestFit="1" customWidth="1"/>
  </cols>
  <sheetData>
    <row r="1" spans="1:16" x14ac:dyDescent="0.3">
      <c r="A1" s="17" t="s">
        <v>27</v>
      </c>
      <c r="B1" s="7" t="s">
        <v>42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7" t="s">
        <v>34</v>
      </c>
      <c r="J1" s="6" t="s">
        <v>41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7" t="s">
        <v>40</v>
      </c>
    </row>
    <row r="2" spans="1:16" x14ac:dyDescent="0.3">
      <c r="A2" s="14">
        <v>45448</v>
      </c>
      <c r="B2" s="3">
        <v>6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>
        <v>4</v>
      </c>
      <c r="J2" s="2">
        <v>6</v>
      </c>
      <c r="K2" s="2" t="s">
        <v>12</v>
      </c>
      <c r="L2" s="2" t="s">
        <v>82</v>
      </c>
      <c r="M2" s="2" t="s">
        <v>23</v>
      </c>
      <c r="N2" s="2" t="s">
        <v>14</v>
      </c>
      <c r="O2" s="2" t="s">
        <v>15</v>
      </c>
      <c r="P2" s="3" t="s">
        <v>16</v>
      </c>
    </row>
    <row r="3" spans="1:16" x14ac:dyDescent="0.3">
      <c r="A3" s="14">
        <v>45448</v>
      </c>
      <c r="B3" s="3">
        <v>5</v>
      </c>
      <c r="C3" s="2" t="s">
        <v>12</v>
      </c>
      <c r="D3" s="2" t="s">
        <v>82</v>
      </c>
      <c r="E3" s="2" t="s">
        <v>23</v>
      </c>
      <c r="F3" s="2" t="s">
        <v>14</v>
      </c>
      <c r="G3" s="2" t="s">
        <v>15</v>
      </c>
      <c r="H3" s="2" t="s">
        <v>16</v>
      </c>
      <c r="I3" s="3">
        <v>7</v>
      </c>
      <c r="J3" s="2">
        <v>1</v>
      </c>
      <c r="K3" s="2" t="s">
        <v>7</v>
      </c>
      <c r="L3" s="2" t="s">
        <v>8</v>
      </c>
      <c r="M3" s="2" t="s">
        <v>9</v>
      </c>
      <c r="N3" s="2" t="s">
        <v>19</v>
      </c>
      <c r="O3" s="2" t="s">
        <v>10</v>
      </c>
      <c r="P3" s="3" t="s">
        <v>11</v>
      </c>
    </row>
    <row r="4" spans="1:16" x14ac:dyDescent="0.3">
      <c r="A4" s="15">
        <v>45448</v>
      </c>
      <c r="B4" s="5">
        <v>2</v>
      </c>
      <c r="C4" s="4" t="s">
        <v>7</v>
      </c>
      <c r="D4" s="4" t="s">
        <v>8</v>
      </c>
      <c r="E4" s="4" t="s">
        <v>9</v>
      </c>
      <c r="F4" s="4" t="s">
        <v>19</v>
      </c>
      <c r="G4" s="4" t="s">
        <v>10</v>
      </c>
      <c r="H4" s="4" t="s">
        <v>11</v>
      </c>
      <c r="I4" s="5">
        <v>1</v>
      </c>
      <c r="J4" s="4">
        <v>2</v>
      </c>
      <c r="K4" s="4" t="s">
        <v>1</v>
      </c>
      <c r="L4" s="4" t="s">
        <v>2</v>
      </c>
      <c r="M4" s="4" t="s">
        <v>3</v>
      </c>
      <c r="N4" s="4" t="s">
        <v>4</v>
      </c>
      <c r="O4" s="4" t="s">
        <v>5</v>
      </c>
      <c r="P4" s="5" t="s">
        <v>6</v>
      </c>
    </row>
    <row r="5" spans="1:16" x14ac:dyDescent="0.3">
      <c r="A5" s="16">
        <v>45455</v>
      </c>
      <c r="B5" s="7">
        <v>7</v>
      </c>
      <c r="C5" s="6" t="s">
        <v>1</v>
      </c>
      <c r="D5" s="6" t="s">
        <v>7</v>
      </c>
      <c r="E5" s="6" t="s">
        <v>17</v>
      </c>
      <c r="F5" s="6" t="s">
        <v>6</v>
      </c>
      <c r="G5" s="6" t="s">
        <v>15</v>
      </c>
      <c r="H5" s="6" t="s">
        <v>26</v>
      </c>
      <c r="I5" s="7">
        <v>10</v>
      </c>
      <c r="J5" s="6">
        <v>13</v>
      </c>
      <c r="K5" s="6" t="s">
        <v>18</v>
      </c>
      <c r="L5" s="6" t="s">
        <v>5</v>
      </c>
      <c r="M5" s="6" t="s">
        <v>3</v>
      </c>
      <c r="N5" s="6" t="s">
        <v>43</v>
      </c>
      <c r="O5" s="6" t="s">
        <v>10</v>
      </c>
      <c r="P5" s="7" t="s">
        <v>26</v>
      </c>
    </row>
    <row r="6" spans="1:16" x14ac:dyDescent="0.3">
      <c r="A6" s="14">
        <v>45462</v>
      </c>
      <c r="B6" s="3">
        <v>4</v>
      </c>
      <c r="C6" s="8" t="s">
        <v>1</v>
      </c>
      <c r="D6" s="8" t="s">
        <v>7</v>
      </c>
      <c r="E6" s="8" t="s">
        <v>19</v>
      </c>
      <c r="F6" s="8" t="s">
        <v>12</v>
      </c>
      <c r="G6" s="8" t="s">
        <v>6</v>
      </c>
      <c r="H6" s="8" t="s">
        <v>3</v>
      </c>
      <c r="I6" s="9">
        <v>4</v>
      </c>
      <c r="J6" s="10">
        <v>2</v>
      </c>
      <c r="K6" s="10" t="s">
        <v>22</v>
      </c>
      <c r="L6" s="10" t="s">
        <v>5</v>
      </c>
      <c r="M6" s="10" t="s">
        <v>4</v>
      </c>
      <c r="N6" s="10" t="s">
        <v>2</v>
      </c>
      <c r="O6" s="10" t="s">
        <v>21</v>
      </c>
      <c r="P6" s="11" t="s">
        <v>14</v>
      </c>
    </row>
    <row r="7" spans="1:16" x14ac:dyDescent="0.3">
      <c r="A7" s="14">
        <v>45462</v>
      </c>
      <c r="B7" s="3">
        <v>3</v>
      </c>
      <c r="C7" s="10" t="s">
        <v>22</v>
      </c>
      <c r="D7" s="10" t="s">
        <v>5</v>
      </c>
      <c r="E7" s="10" t="s">
        <v>4</v>
      </c>
      <c r="F7" s="10" t="s">
        <v>2</v>
      </c>
      <c r="G7" s="10" t="s">
        <v>21</v>
      </c>
      <c r="H7" s="10" t="s">
        <v>14</v>
      </c>
      <c r="I7" s="11">
        <v>3</v>
      </c>
      <c r="J7" s="2">
        <v>0</v>
      </c>
      <c r="K7" s="2" t="s">
        <v>20</v>
      </c>
      <c r="L7" s="2" t="s">
        <v>82</v>
      </c>
      <c r="M7" s="2" t="s">
        <v>9</v>
      </c>
      <c r="N7" s="2" t="s">
        <v>8</v>
      </c>
      <c r="O7" s="2" t="s">
        <v>10</v>
      </c>
      <c r="P7" s="3" t="s">
        <v>11</v>
      </c>
    </row>
    <row r="8" spans="1:16" x14ac:dyDescent="0.3">
      <c r="A8" s="15">
        <v>45462</v>
      </c>
      <c r="B8" s="5">
        <v>4</v>
      </c>
      <c r="C8" s="4" t="s">
        <v>20</v>
      </c>
      <c r="D8" s="4" t="s">
        <v>82</v>
      </c>
      <c r="E8" s="4" t="s">
        <v>9</v>
      </c>
      <c r="F8" s="4" t="s">
        <v>8</v>
      </c>
      <c r="G8" s="4" t="s">
        <v>10</v>
      </c>
      <c r="H8" s="4" t="s">
        <v>11</v>
      </c>
      <c r="I8" s="5">
        <v>2</v>
      </c>
      <c r="J8" s="12">
        <v>4</v>
      </c>
      <c r="K8" s="12" t="s">
        <v>1</v>
      </c>
      <c r="L8" s="12" t="s">
        <v>7</v>
      </c>
      <c r="M8" s="12" t="s">
        <v>19</v>
      </c>
      <c r="N8" s="12" t="s">
        <v>12</v>
      </c>
      <c r="O8" s="12" t="s">
        <v>6</v>
      </c>
      <c r="P8" s="13" t="s">
        <v>3</v>
      </c>
    </row>
    <row r="9" spans="1:16" x14ac:dyDescent="0.3">
      <c r="A9" s="14">
        <v>45469</v>
      </c>
      <c r="B9" s="3">
        <v>6</v>
      </c>
      <c r="C9" s="8" t="s">
        <v>6</v>
      </c>
      <c r="D9" s="8" t="s">
        <v>5</v>
      </c>
      <c r="E9" s="8" t="s">
        <v>24</v>
      </c>
      <c r="F9" s="8" t="s">
        <v>20</v>
      </c>
      <c r="G9" s="8" t="s">
        <v>10</v>
      </c>
      <c r="H9" s="9" t="s">
        <v>11</v>
      </c>
      <c r="I9" s="8">
        <v>4</v>
      </c>
      <c r="J9" s="11">
        <v>2</v>
      </c>
      <c r="K9" s="10" t="s">
        <v>9</v>
      </c>
      <c r="L9" s="10" t="s">
        <v>7</v>
      </c>
      <c r="M9" s="10" t="s">
        <v>82</v>
      </c>
      <c r="N9" s="10" t="s">
        <v>22</v>
      </c>
      <c r="O9" s="10" t="s">
        <v>25</v>
      </c>
      <c r="P9" s="10" t="s">
        <v>23</v>
      </c>
    </row>
    <row r="10" spans="1:16" x14ac:dyDescent="0.3">
      <c r="A10" s="14">
        <v>45469</v>
      </c>
      <c r="B10" s="3">
        <v>6</v>
      </c>
      <c r="C10" s="10" t="s">
        <v>9</v>
      </c>
      <c r="D10" s="10" t="s">
        <v>7</v>
      </c>
      <c r="E10" s="10" t="s">
        <v>82</v>
      </c>
      <c r="F10" s="10" t="s">
        <v>22</v>
      </c>
      <c r="G10" s="10" t="s">
        <v>25</v>
      </c>
      <c r="H10" s="11" t="s">
        <v>23</v>
      </c>
      <c r="I10" s="10">
        <v>2</v>
      </c>
      <c r="J10" s="3">
        <v>3</v>
      </c>
      <c r="K10" s="2" t="s">
        <v>1</v>
      </c>
      <c r="L10" s="2" t="s">
        <v>3</v>
      </c>
      <c r="M10" s="2" t="s">
        <v>19</v>
      </c>
      <c r="N10" s="2" t="s">
        <v>4</v>
      </c>
      <c r="O10" s="2" t="s">
        <v>12</v>
      </c>
      <c r="P10" s="2" t="s">
        <v>2</v>
      </c>
    </row>
    <row r="11" spans="1:16" x14ac:dyDescent="0.3">
      <c r="A11" s="15">
        <v>45469</v>
      </c>
      <c r="B11" s="5">
        <v>7</v>
      </c>
      <c r="C11" s="4" t="s">
        <v>1</v>
      </c>
      <c r="D11" s="4" t="s">
        <v>3</v>
      </c>
      <c r="E11" s="4" t="s">
        <v>19</v>
      </c>
      <c r="F11" s="4" t="s">
        <v>4</v>
      </c>
      <c r="G11" s="4" t="s">
        <v>12</v>
      </c>
      <c r="H11" s="5" t="s">
        <v>2</v>
      </c>
      <c r="I11" s="4">
        <v>3</v>
      </c>
      <c r="J11" s="13">
        <v>3</v>
      </c>
      <c r="K11" s="12" t="s">
        <v>6</v>
      </c>
      <c r="L11" s="12" t="s">
        <v>5</v>
      </c>
      <c r="M11" s="12" t="s">
        <v>24</v>
      </c>
      <c r="N11" s="12" t="s">
        <v>20</v>
      </c>
      <c r="O11" s="12" t="s">
        <v>10</v>
      </c>
      <c r="P11" s="12" t="s">
        <v>11</v>
      </c>
    </row>
    <row r="12" spans="1:16" x14ac:dyDescent="0.3">
      <c r="A12" s="14">
        <v>45476</v>
      </c>
      <c r="B12" s="3">
        <v>7</v>
      </c>
      <c r="C12" s="8" t="s">
        <v>1</v>
      </c>
      <c r="D12" s="8" t="s">
        <v>9</v>
      </c>
      <c r="E12" s="8" t="s">
        <v>6</v>
      </c>
      <c r="F12" s="8" t="s">
        <v>44</v>
      </c>
      <c r="G12" s="8" t="s">
        <v>23</v>
      </c>
      <c r="H12" s="8" t="s">
        <v>14</v>
      </c>
      <c r="I12" s="9">
        <v>6</v>
      </c>
      <c r="J12" s="10">
        <v>5</v>
      </c>
      <c r="K12" s="10" t="s">
        <v>20</v>
      </c>
      <c r="L12" s="10" t="s">
        <v>7</v>
      </c>
      <c r="M12" s="10" t="s">
        <v>25</v>
      </c>
      <c r="N12" s="10" t="s">
        <v>5</v>
      </c>
      <c r="O12" s="10" t="s">
        <v>11</v>
      </c>
      <c r="P12" s="11" t="s">
        <v>19</v>
      </c>
    </row>
    <row r="13" spans="1:16" x14ac:dyDescent="0.3">
      <c r="A13" s="14">
        <v>45476</v>
      </c>
      <c r="B13" s="3">
        <v>4</v>
      </c>
      <c r="C13" s="10" t="s">
        <v>20</v>
      </c>
      <c r="D13" s="10" t="s">
        <v>7</v>
      </c>
      <c r="E13" s="10" t="s">
        <v>25</v>
      </c>
      <c r="F13" s="10" t="s">
        <v>5</v>
      </c>
      <c r="G13" s="10" t="s">
        <v>11</v>
      </c>
      <c r="H13" s="10" t="s">
        <v>19</v>
      </c>
      <c r="I13" s="11">
        <v>6</v>
      </c>
      <c r="J13" s="2">
        <v>3</v>
      </c>
      <c r="K13" s="2" t="s">
        <v>4</v>
      </c>
      <c r="L13" s="2" t="s">
        <v>10</v>
      </c>
      <c r="M13" s="2" t="s">
        <v>82</v>
      </c>
      <c r="N13" s="2" t="s">
        <v>22</v>
      </c>
      <c r="O13" s="2" t="s">
        <v>2</v>
      </c>
      <c r="P13" s="3" t="s">
        <v>3</v>
      </c>
    </row>
    <row r="14" spans="1:16" x14ac:dyDescent="0.3">
      <c r="A14" s="15">
        <v>45476</v>
      </c>
      <c r="B14" s="5">
        <v>3</v>
      </c>
      <c r="C14" s="4" t="s">
        <v>4</v>
      </c>
      <c r="D14" s="4" t="s">
        <v>10</v>
      </c>
      <c r="E14" s="4" t="s">
        <v>82</v>
      </c>
      <c r="F14" s="4" t="s">
        <v>22</v>
      </c>
      <c r="G14" s="4" t="s">
        <v>2</v>
      </c>
      <c r="H14" s="4" t="s">
        <v>3</v>
      </c>
      <c r="I14" s="5">
        <v>3</v>
      </c>
      <c r="J14" s="12">
        <v>4</v>
      </c>
      <c r="K14" s="12" t="s">
        <v>1</v>
      </c>
      <c r="L14" s="12" t="s">
        <v>9</v>
      </c>
      <c r="M14" s="12" t="s">
        <v>6</v>
      </c>
      <c r="N14" s="12" t="s">
        <v>44</v>
      </c>
      <c r="O14" s="12" t="s">
        <v>23</v>
      </c>
      <c r="P14" s="13" t="s">
        <v>14</v>
      </c>
    </row>
    <row r="15" spans="1:16" x14ac:dyDescent="0.3">
      <c r="A15" s="14">
        <v>45483</v>
      </c>
      <c r="B15" s="3">
        <v>6</v>
      </c>
      <c r="C15" s="8" t="s">
        <v>9</v>
      </c>
      <c r="D15" s="8" t="s">
        <v>82</v>
      </c>
      <c r="E15" s="8" t="s">
        <v>25</v>
      </c>
      <c r="F15" s="8" t="s">
        <v>2</v>
      </c>
      <c r="G15" s="8" t="s">
        <v>11</v>
      </c>
      <c r="H15" s="8" t="s">
        <v>14</v>
      </c>
      <c r="I15" s="9">
        <v>5</v>
      </c>
      <c r="J15" s="10">
        <v>6</v>
      </c>
      <c r="K15" s="10" t="s">
        <v>7</v>
      </c>
      <c r="L15" s="10" t="s">
        <v>8</v>
      </c>
      <c r="M15" s="10" t="s">
        <v>5</v>
      </c>
      <c r="N15" s="10" t="s">
        <v>20</v>
      </c>
      <c r="O15" s="10" t="s">
        <v>6</v>
      </c>
      <c r="P15" s="10" t="s">
        <v>15</v>
      </c>
    </row>
    <row r="16" spans="1:16" x14ac:dyDescent="0.3">
      <c r="A16" s="14">
        <v>45483</v>
      </c>
      <c r="B16" s="3">
        <v>6</v>
      </c>
      <c r="C16" s="10" t="s">
        <v>7</v>
      </c>
      <c r="D16" s="10" t="s">
        <v>8</v>
      </c>
      <c r="E16" s="10" t="s">
        <v>5</v>
      </c>
      <c r="F16" s="10" t="s">
        <v>20</v>
      </c>
      <c r="G16" s="10" t="s">
        <v>6</v>
      </c>
      <c r="H16" s="10" t="s">
        <v>15</v>
      </c>
      <c r="I16" s="11">
        <v>9</v>
      </c>
      <c r="J16" s="2">
        <v>3</v>
      </c>
      <c r="K16" s="4" t="s">
        <v>1</v>
      </c>
      <c r="L16" s="4" t="s">
        <v>10</v>
      </c>
      <c r="M16" s="4" t="s">
        <v>45</v>
      </c>
      <c r="N16" s="4" t="s">
        <v>3</v>
      </c>
      <c r="O16" s="4" t="s">
        <v>21</v>
      </c>
      <c r="P16" s="4" t="s">
        <v>44</v>
      </c>
    </row>
    <row r="17" spans="1:16" x14ac:dyDescent="0.3">
      <c r="A17" s="14">
        <v>45483</v>
      </c>
      <c r="B17" s="5">
        <v>5</v>
      </c>
      <c r="C17" s="4" t="s">
        <v>1</v>
      </c>
      <c r="D17" s="4" t="s">
        <v>10</v>
      </c>
      <c r="E17" s="4" t="s">
        <v>45</v>
      </c>
      <c r="F17" s="4" t="s">
        <v>3</v>
      </c>
      <c r="G17" s="4" t="s">
        <v>21</v>
      </c>
      <c r="H17" s="4" t="s">
        <v>44</v>
      </c>
      <c r="I17" s="5">
        <v>6</v>
      </c>
      <c r="J17" s="12">
        <v>3</v>
      </c>
      <c r="K17" s="8" t="s">
        <v>9</v>
      </c>
      <c r="L17" s="8" t="s">
        <v>82</v>
      </c>
      <c r="M17" s="8" t="s">
        <v>25</v>
      </c>
      <c r="N17" s="8" t="s">
        <v>2</v>
      </c>
      <c r="O17" s="8" t="s">
        <v>11</v>
      </c>
      <c r="P17" s="8" t="s">
        <v>14</v>
      </c>
    </row>
    <row r="18" spans="1:16" x14ac:dyDescent="0.3">
      <c r="A18" s="14">
        <v>45490</v>
      </c>
      <c r="B18" s="3">
        <v>6</v>
      </c>
      <c r="C18" s="8" t="s">
        <v>44</v>
      </c>
      <c r="D18" s="8" t="s">
        <v>4</v>
      </c>
      <c r="E18" s="8" t="s">
        <v>5</v>
      </c>
      <c r="F18" s="8" t="s">
        <v>23</v>
      </c>
      <c r="G18" s="8" t="s">
        <v>20</v>
      </c>
      <c r="H18" s="8" t="s">
        <v>3</v>
      </c>
      <c r="I18" s="9">
        <v>6</v>
      </c>
      <c r="J18" s="10">
        <v>7</v>
      </c>
      <c r="K18" s="10" t="s">
        <v>7</v>
      </c>
      <c r="L18" s="10" t="s">
        <v>10</v>
      </c>
      <c r="M18" s="10" t="s">
        <v>2</v>
      </c>
      <c r="N18" s="10" t="s">
        <v>9</v>
      </c>
      <c r="O18" s="10" t="s">
        <v>45</v>
      </c>
      <c r="P18" s="10" t="s">
        <v>46</v>
      </c>
    </row>
    <row r="19" spans="1:16" x14ac:dyDescent="0.3">
      <c r="A19" s="14">
        <v>45490</v>
      </c>
      <c r="B19" s="3">
        <v>6</v>
      </c>
      <c r="C19" s="10" t="s">
        <v>7</v>
      </c>
      <c r="D19" s="10" t="s">
        <v>10</v>
      </c>
      <c r="E19" s="10" t="s">
        <v>2</v>
      </c>
      <c r="F19" s="10" t="s">
        <v>9</v>
      </c>
      <c r="G19" s="10" t="s">
        <v>45</v>
      </c>
      <c r="H19" s="10" t="s">
        <v>46</v>
      </c>
      <c r="I19" s="11">
        <v>9</v>
      </c>
      <c r="J19" s="2">
        <v>3</v>
      </c>
      <c r="K19" s="2" t="s">
        <v>14</v>
      </c>
      <c r="L19" s="2" t="s">
        <v>15</v>
      </c>
      <c r="M19" s="2" t="s">
        <v>82</v>
      </c>
      <c r="N19" s="2" t="s">
        <v>12</v>
      </c>
      <c r="O19" s="2" t="s">
        <v>1</v>
      </c>
      <c r="P19" s="3" t="s">
        <v>8</v>
      </c>
    </row>
    <row r="20" spans="1:16" x14ac:dyDescent="0.3">
      <c r="A20" s="15">
        <v>45490</v>
      </c>
      <c r="B20" s="5">
        <v>5</v>
      </c>
      <c r="C20" s="2" t="s">
        <v>14</v>
      </c>
      <c r="D20" s="2" t="s">
        <v>15</v>
      </c>
      <c r="E20" s="2" t="s">
        <v>82</v>
      </c>
      <c r="F20" s="2" t="s">
        <v>12</v>
      </c>
      <c r="G20" s="2" t="s">
        <v>1</v>
      </c>
      <c r="H20" s="3" t="s">
        <v>8</v>
      </c>
      <c r="I20" s="5">
        <v>6</v>
      </c>
      <c r="J20" s="12">
        <v>3</v>
      </c>
      <c r="K20" s="8" t="s">
        <v>44</v>
      </c>
      <c r="L20" s="8" t="s">
        <v>4</v>
      </c>
      <c r="M20" s="8" t="s">
        <v>5</v>
      </c>
      <c r="N20" s="8" t="s">
        <v>23</v>
      </c>
      <c r="O20" s="8" t="s">
        <v>20</v>
      </c>
      <c r="P20" s="8" t="s">
        <v>3</v>
      </c>
    </row>
    <row r="21" spans="1:16" x14ac:dyDescent="0.3">
      <c r="A21" s="14">
        <v>45498</v>
      </c>
      <c r="B21" s="3">
        <v>4</v>
      </c>
      <c r="C21" s="8" t="s">
        <v>82</v>
      </c>
      <c r="D21" s="8" t="s">
        <v>10</v>
      </c>
      <c r="E21" s="8" t="s">
        <v>47</v>
      </c>
      <c r="F21" s="8" t="s">
        <v>20</v>
      </c>
      <c r="G21" s="8" t="s">
        <v>11</v>
      </c>
      <c r="H21" s="8" t="s">
        <v>3</v>
      </c>
      <c r="I21" s="9">
        <v>3</v>
      </c>
      <c r="J21" s="10">
        <v>4</v>
      </c>
      <c r="K21" s="10" t="s">
        <v>23</v>
      </c>
      <c r="L21" s="10" t="s">
        <v>6</v>
      </c>
      <c r="M21" s="10" t="s">
        <v>46</v>
      </c>
      <c r="N21" s="10" t="s">
        <v>4</v>
      </c>
      <c r="O21" s="10" t="s">
        <v>8</v>
      </c>
      <c r="P21" s="10" t="s">
        <v>50</v>
      </c>
    </row>
    <row r="22" spans="1:16" x14ac:dyDescent="0.3">
      <c r="A22" s="14">
        <v>45498</v>
      </c>
      <c r="B22" s="3">
        <v>5</v>
      </c>
      <c r="C22" s="10" t="s">
        <v>23</v>
      </c>
      <c r="D22" s="10" t="s">
        <v>6</v>
      </c>
      <c r="E22" s="10" t="s">
        <v>46</v>
      </c>
      <c r="F22" s="10" t="s">
        <v>4</v>
      </c>
      <c r="G22" s="10" t="s">
        <v>8</v>
      </c>
      <c r="H22" s="10" t="s">
        <v>50</v>
      </c>
      <c r="I22" s="11">
        <v>6</v>
      </c>
      <c r="J22" s="2">
        <v>4</v>
      </c>
      <c r="K22" s="2" t="s">
        <v>48</v>
      </c>
      <c r="L22" s="2" t="s">
        <v>1</v>
      </c>
      <c r="M22" s="2" t="s">
        <v>14</v>
      </c>
      <c r="N22" s="2" t="s">
        <v>7</v>
      </c>
      <c r="O22" s="2" t="s">
        <v>12</v>
      </c>
      <c r="P22" s="3" t="s">
        <v>49</v>
      </c>
    </row>
    <row r="23" spans="1:16" x14ac:dyDescent="0.3">
      <c r="A23" s="14">
        <v>45498</v>
      </c>
      <c r="B23" s="5">
        <v>5</v>
      </c>
      <c r="C23" s="2" t="s">
        <v>48</v>
      </c>
      <c r="D23" s="2" t="s">
        <v>1</v>
      </c>
      <c r="E23" s="2" t="s">
        <v>14</v>
      </c>
      <c r="F23" s="2" t="s">
        <v>7</v>
      </c>
      <c r="G23" s="2" t="s">
        <v>12</v>
      </c>
      <c r="H23" s="3" t="s">
        <v>49</v>
      </c>
      <c r="I23" s="5">
        <v>6</v>
      </c>
      <c r="J23" s="12">
        <v>5</v>
      </c>
      <c r="K23" s="8" t="s">
        <v>82</v>
      </c>
      <c r="L23" s="8" t="s">
        <v>10</v>
      </c>
      <c r="M23" s="8" t="s">
        <v>47</v>
      </c>
      <c r="N23" s="8" t="s">
        <v>20</v>
      </c>
      <c r="O23" s="8" t="s">
        <v>11</v>
      </c>
      <c r="P23" s="8" t="s">
        <v>3</v>
      </c>
    </row>
    <row r="24" spans="1:16" x14ac:dyDescent="0.3">
      <c r="A24" s="14">
        <v>45504</v>
      </c>
      <c r="B24" s="3">
        <v>3</v>
      </c>
      <c r="C24" s="8" t="s">
        <v>82</v>
      </c>
      <c r="D24" s="8" t="s">
        <v>10</v>
      </c>
      <c r="E24" s="8" t="s">
        <v>51</v>
      </c>
      <c r="F24" s="8" t="s">
        <v>46</v>
      </c>
      <c r="G24" s="8" t="s">
        <v>11</v>
      </c>
      <c r="H24" s="8" t="s">
        <v>5</v>
      </c>
      <c r="I24" s="9">
        <v>4</v>
      </c>
      <c r="J24" s="10">
        <v>0</v>
      </c>
      <c r="K24" s="10" t="s">
        <v>1</v>
      </c>
      <c r="L24" s="10" t="s">
        <v>9</v>
      </c>
      <c r="M24" s="10" t="s">
        <v>52</v>
      </c>
      <c r="N24" s="10" t="s">
        <v>7</v>
      </c>
      <c r="O24" s="10" t="s">
        <v>3</v>
      </c>
      <c r="P24" s="10" t="s">
        <v>2</v>
      </c>
    </row>
    <row r="25" spans="1:16" x14ac:dyDescent="0.3">
      <c r="A25" s="14">
        <v>45504</v>
      </c>
      <c r="B25" s="3">
        <v>5</v>
      </c>
      <c r="C25" s="10" t="s">
        <v>1</v>
      </c>
      <c r="D25" s="10" t="s">
        <v>9</v>
      </c>
      <c r="E25" s="10" t="s">
        <v>52</v>
      </c>
      <c r="F25" s="10" t="s">
        <v>7</v>
      </c>
      <c r="G25" s="10" t="s">
        <v>3</v>
      </c>
      <c r="H25" s="10" t="s">
        <v>2</v>
      </c>
      <c r="I25" s="11">
        <v>3</v>
      </c>
      <c r="J25" s="2">
        <v>9</v>
      </c>
      <c r="K25" s="2" t="s">
        <v>45</v>
      </c>
      <c r="L25" s="2" t="s">
        <v>20</v>
      </c>
      <c r="M25" s="2" t="s">
        <v>8</v>
      </c>
      <c r="N25" s="2" t="s">
        <v>4</v>
      </c>
      <c r="O25" s="2" t="s">
        <v>24</v>
      </c>
      <c r="P25" s="3" t="s">
        <v>25</v>
      </c>
    </row>
    <row r="26" spans="1:16" x14ac:dyDescent="0.3">
      <c r="A26" s="14">
        <v>45504</v>
      </c>
      <c r="B26" s="5">
        <v>7</v>
      </c>
      <c r="C26" s="2" t="s">
        <v>45</v>
      </c>
      <c r="D26" s="2" t="s">
        <v>20</v>
      </c>
      <c r="E26" s="2" t="s">
        <v>8</v>
      </c>
      <c r="F26" s="2" t="s">
        <v>4</v>
      </c>
      <c r="G26" s="2" t="s">
        <v>24</v>
      </c>
      <c r="H26" s="3" t="s">
        <v>25</v>
      </c>
      <c r="I26" s="5">
        <v>7</v>
      </c>
      <c r="J26" s="12">
        <v>3</v>
      </c>
      <c r="K26" s="8" t="s">
        <v>82</v>
      </c>
      <c r="L26" s="8" t="s">
        <v>10</v>
      </c>
      <c r="M26" s="8" t="s">
        <v>51</v>
      </c>
      <c r="N26" s="8" t="s">
        <v>46</v>
      </c>
      <c r="O26" s="8" t="s">
        <v>11</v>
      </c>
      <c r="P26" s="8" t="s">
        <v>5</v>
      </c>
    </row>
    <row r="27" spans="1:16" x14ac:dyDescent="0.3">
      <c r="A27" s="14">
        <v>45511</v>
      </c>
      <c r="B27" s="3">
        <v>4</v>
      </c>
      <c r="C27" s="8" t="s">
        <v>48</v>
      </c>
      <c r="D27" s="8" t="s">
        <v>4</v>
      </c>
      <c r="E27" s="8" t="s">
        <v>82</v>
      </c>
      <c r="F27" s="8" t="s">
        <v>22</v>
      </c>
      <c r="G27" s="8" t="s">
        <v>5</v>
      </c>
      <c r="H27" s="8" t="s">
        <v>46</v>
      </c>
      <c r="I27" s="9">
        <v>5</v>
      </c>
      <c r="J27" s="10">
        <v>1</v>
      </c>
      <c r="K27" s="10" t="s">
        <v>10</v>
      </c>
      <c r="L27" s="10" t="s">
        <v>11</v>
      </c>
      <c r="M27" s="10" t="s">
        <v>20</v>
      </c>
      <c r="N27" s="10" t="s">
        <v>6</v>
      </c>
      <c r="O27" s="10" t="s">
        <v>23</v>
      </c>
      <c r="P27" s="10" t="s">
        <v>12</v>
      </c>
    </row>
    <row r="28" spans="1:16" x14ac:dyDescent="0.3">
      <c r="A28" s="14">
        <v>45511</v>
      </c>
      <c r="B28" s="3">
        <v>4</v>
      </c>
      <c r="C28" s="10" t="s">
        <v>10</v>
      </c>
      <c r="D28" s="10" t="s">
        <v>11</v>
      </c>
      <c r="E28" s="10" t="s">
        <v>20</v>
      </c>
      <c r="F28" s="10" t="s">
        <v>6</v>
      </c>
      <c r="G28" s="10" t="s">
        <v>23</v>
      </c>
      <c r="H28" s="10" t="s">
        <v>12</v>
      </c>
      <c r="I28" s="11">
        <v>5</v>
      </c>
      <c r="J28" s="2">
        <v>5</v>
      </c>
      <c r="K28" s="2" t="s">
        <v>1</v>
      </c>
      <c r="L28" s="2" t="s">
        <v>14</v>
      </c>
      <c r="M28" s="2" t="s">
        <v>45</v>
      </c>
      <c r="N28" s="2" t="s">
        <v>2</v>
      </c>
      <c r="O28" s="2" t="s">
        <v>8</v>
      </c>
      <c r="P28" s="3" t="s">
        <v>7</v>
      </c>
    </row>
    <row r="29" spans="1:16" x14ac:dyDescent="0.3">
      <c r="A29" s="14">
        <v>45511</v>
      </c>
      <c r="B29" s="5">
        <v>5</v>
      </c>
      <c r="C29" s="2" t="s">
        <v>1</v>
      </c>
      <c r="D29" s="2" t="s">
        <v>14</v>
      </c>
      <c r="E29" s="2" t="s">
        <v>45</v>
      </c>
      <c r="F29" s="2" t="s">
        <v>2</v>
      </c>
      <c r="G29" s="2" t="s">
        <v>8</v>
      </c>
      <c r="H29" s="3" t="s">
        <v>7</v>
      </c>
      <c r="I29" s="5">
        <v>6</v>
      </c>
      <c r="J29" s="12">
        <v>4</v>
      </c>
      <c r="K29" s="8" t="s">
        <v>48</v>
      </c>
      <c r="L29" s="8" t="s">
        <v>4</v>
      </c>
      <c r="M29" s="8" t="s">
        <v>82</v>
      </c>
      <c r="N29" s="8" t="s">
        <v>22</v>
      </c>
      <c r="O29" s="8" t="s">
        <v>5</v>
      </c>
      <c r="P29" s="8" t="s">
        <v>46</v>
      </c>
    </row>
    <row r="30" spans="1:16" x14ac:dyDescent="0.3">
      <c r="A30" s="14">
        <v>45518</v>
      </c>
      <c r="B30" s="3">
        <v>4</v>
      </c>
      <c r="C30" s="8" t="s">
        <v>45</v>
      </c>
      <c r="D30" s="8" t="s">
        <v>25</v>
      </c>
      <c r="E30" s="8" t="s">
        <v>53</v>
      </c>
      <c r="F30" s="8" t="s">
        <v>14</v>
      </c>
      <c r="G30" s="8" t="s">
        <v>23</v>
      </c>
      <c r="H30" s="8" t="s">
        <v>2</v>
      </c>
      <c r="I30" s="9">
        <v>2</v>
      </c>
      <c r="J30" s="10">
        <v>7</v>
      </c>
      <c r="K30" s="10" t="s">
        <v>1</v>
      </c>
      <c r="L30" s="10" t="s">
        <v>24</v>
      </c>
      <c r="M30" s="10" t="s">
        <v>12</v>
      </c>
      <c r="N30" s="10" t="s">
        <v>4</v>
      </c>
      <c r="O30" s="10" t="s">
        <v>7</v>
      </c>
      <c r="P30" s="10" t="s">
        <v>5</v>
      </c>
    </row>
    <row r="31" spans="1:16" x14ac:dyDescent="0.3">
      <c r="A31" s="14">
        <v>45518</v>
      </c>
      <c r="B31" s="3">
        <v>4</v>
      </c>
      <c r="C31" s="10" t="s">
        <v>1</v>
      </c>
      <c r="D31" s="10" t="s">
        <v>24</v>
      </c>
      <c r="E31" s="10" t="s">
        <v>12</v>
      </c>
      <c r="F31" s="10" t="s">
        <v>4</v>
      </c>
      <c r="G31" s="10" t="s">
        <v>7</v>
      </c>
      <c r="H31" s="10" t="s">
        <v>5</v>
      </c>
      <c r="I31" s="11">
        <v>4</v>
      </c>
      <c r="J31" s="2">
        <v>6</v>
      </c>
      <c r="K31" s="2" t="s">
        <v>82</v>
      </c>
      <c r="L31" s="2" t="s">
        <v>9</v>
      </c>
      <c r="M31" s="2" t="s">
        <v>20</v>
      </c>
      <c r="N31" s="2" t="s">
        <v>10</v>
      </c>
      <c r="O31" s="2" t="s">
        <v>22</v>
      </c>
      <c r="P31" s="3" t="s">
        <v>48</v>
      </c>
    </row>
    <row r="32" spans="1:16" x14ac:dyDescent="0.3">
      <c r="A32" s="14">
        <v>45518</v>
      </c>
      <c r="B32" s="5">
        <v>3</v>
      </c>
      <c r="C32" s="2" t="s">
        <v>82</v>
      </c>
      <c r="D32" s="2" t="s">
        <v>9</v>
      </c>
      <c r="E32" s="2" t="s">
        <v>20</v>
      </c>
      <c r="F32" s="2" t="s">
        <v>10</v>
      </c>
      <c r="G32" s="2" t="s">
        <v>22</v>
      </c>
      <c r="H32" s="3" t="s">
        <v>48</v>
      </c>
      <c r="I32" s="5">
        <v>4</v>
      </c>
      <c r="J32" s="12">
        <v>3</v>
      </c>
      <c r="K32" s="8" t="s">
        <v>45</v>
      </c>
      <c r="L32" s="8" t="s">
        <v>25</v>
      </c>
      <c r="M32" s="8" t="s">
        <v>53</v>
      </c>
      <c r="N32" s="8" t="s">
        <v>14</v>
      </c>
      <c r="O32" s="8" t="s">
        <v>23</v>
      </c>
      <c r="P32" s="8" t="s">
        <v>2</v>
      </c>
    </row>
    <row r="33" spans="1:16" x14ac:dyDescent="0.3">
      <c r="A33" s="14">
        <v>45525</v>
      </c>
      <c r="B33" s="3">
        <v>5</v>
      </c>
      <c r="C33" s="8" t="s">
        <v>14</v>
      </c>
      <c r="D33" s="8" t="s">
        <v>82</v>
      </c>
      <c r="E33" s="8" t="s">
        <v>9</v>
      </c>
      <c r="F33" s="8" t="s">
        <v>12</v>
      </c>
      <c r="G33" s="8" t="s">
        <v>51</v>
      </c>
      <c r="H33" s="8" t="s">
        <v>54</v>
      </c>
      <c r="I33" s="9">
        <v>7</v>
      </c>
      <c r="J33" s="10">
        <v>1</v>
      </c>
      <c r="K33" s="10" t="s">
        <v>10</v>
      </c>
      <c r="L33" s="10" t="s">
        <v>2</v>
      </c>
      <c r="M33" s="10" t="s">
        <v>45</v>
      </c>
      <c r="N33" s="10" t="s">
        <v>4</v>
      </c>
      <c r="O33" s="10" t="s">
        <v>25</v>
      </c>
      <c r="P33" s="10" t="s">
        <v>23</v>
      </c>
    </row>
    <row r="34" spans="1:16" x14ac:dyDescent="0.3">
      <c r="A34" s="14">
        <v>45525</v>
      </c>
      <c r="B34" s="3">
        <v>4</v>
      </c>
      <c r="C34" s="10" t="s">
        <v>10</v>
      </c>
      <c r="D34" s="10" t="s">
        <v>2</v>
      </c>
      <c r="E34" s="10" t="s">
        <v>45</v>
      </c>
      <c r="F34" s="10" t="s">
        <v>4</v>
      </c>
      <c r="G34" s="10" t="s">
        <v>25</v>
      </c>
      <c r="H34" s="10" t="s">
        <v>23</v>
      </c>
      <c r="I34" s="11">
        <v>5</v>
      </c>
      <c r="J34" s="2">
        <v>2</v>
      </c>
      <c r="K34" s="2" t="s">
        <v>1</v>
      </c>
      <c r="L34" s="2" t="s">
        <v>20</v>
      </c>
      <c r="M34" s="2" t="s">
        <v>5</v>
      </c>
      <c r="N34" s="2" t="s">
        <v>19</v>
      </c>
      <c r="O34" s="2" t="s">
        <v>46</v>
      </c>
      <c r="P34" s="3" t="s">
        <v>7</v>
      </c>
    </row>
    <row r="35" spans="1:16" x14ac:dyDescent="0.3">
      <c r="A35" s="14">
        <v>45525</v>
      </c>
      <c r="B35" s="5">
        <v>4</v>
      </c>
      <c r="C35" s="2" t="s">
        <v>1</v>
      </c>
      <c r="D35" s="2" t="s">
        <v>20</v>
      </c>
      <c r="E35" s="2" t="s">
        <v>5</v>
      </c>
      <c r="F35" s="2" t="s">
        <v>19</v>
      </c>
      <c r="G35" s="2" t="s">
        <v>46</v>
      </c>
      <c r="H35" s="3" t="s">
        <v>7</v>
      </c>
      <c r="I35" s="5">
        <v>2</v>
      </c>
      <c r="J35" s="12">
        <v>1</v>
      </c>
      <c r="K35" s="8" t="s">
        <v>14</v>
      </c>
      <c r="L35" s="8" t="s">
        <v>82</v>
      </c>
      <c r="M35" s="8" t="s">
        <v>9</v>
      </c>
      <c r="N35" s="8" t="s">
        <v>12</v>
      </c>
      <c r="O35" s="8" t="s">
        <v>51</v>
      </c>
      <c r="P35" s="8" t="s">
        <v>54</v>
      </c>
    </row>
    <row r="36" spans="1:16" x14ac:dyDescent="0.3">
      <c r="A36" s="14">
        <v>45532</v>
      </c>
      <c r="B36" s="3">
        <v>4</v>
      </c>
      <c r="C36" s="8" t="s">
        <v>20</v>
      </c>
      <c r="D36" s="8" t="s">
        <v>6</v>
      </c>
      <c r="E36" s="8" t="s">
        <v>45</v>
      </c>
      <c r="F36" s="8" t="s">
        <v>46</v>
      </c>
      <c r="G36" s="8" t="s">
        <v>19</v>
      </c>
      <c r="H36" s="8" t="s">
        <v>50</v>
      </c>
      <c r="I36" s="9">
        <v>4</v>
      </c>
      <c r="J36" s="10">
        <v>7</v>
      </c>
      <c r="K36" s="10" t="s">
        <v>82</v>
      </c>
      <c r="L36" s="10" t="s">
        <v>9</v>
      </c>
      <c r="M36" s="10" t="s">
        <v>22</v>
      </c>
      <c r="N36" s="10" t="s">
        <v>11</v>
      </c>
      <c r="O36" s="10" t="s">
        <v>10</v>
      </c>
      <c r="P36" s="10" t="s">
        <v>23</v>
      </c>
    </row>
    <row r="37" spans="1:16" x14ac:dyDescent="0.3">
      <c r="A37" s="14">
        <v>45532</v>
      </c>
      <c r="B37" s="3">
        <v>5</v>
      </c>
      <c r="C37" s="10" t="s">
        <v>82</v>
      </c>
      <c r="D37" s="10" t="s">
        <v>9</v>
      </c>
      <c r="E37" s="10" t="s">
        <v>22</v>
      </c>
      <c r="F37" s="10" t="s">
        <v>11</v>
      </c>
      <c r="G37" s="10" t="s">
        <v>10</v>
      </c>
      <c r="H37" s="10" t="s">
        <v>23</v>
      </c>
      <c r="I37" s="11">
        <v>6</v>
      </c>
      <c r="J37" s="2">
        <v>4</v>
      </c>
      <c r="K37" s="2" t="s">
        <v>1</v>
      </c>
      <c r="L37" s="2" t="s">
        <v>4</v>
      </c>
      <c r="M37" s="2" t="s">
        <v>12</v>
      </c>
      <c r="N37" s="2" t="s">
        <v>24</v>
      </c>
      <c r="O37" s="2" t="s">
        <v>5</v>
      </c>
      <c r="P37" s="3" t="s">
        <v>25</v>
      </c>
    </row>
    <row r="38" spans="1:16" x14ac:dyDescent="0.3">
      <c r="A38" s="14">
        <v>45532</v>
      </c>
      <c r="B38" s="5">
        <v>4</v>
      </c>
      <c r="C38" s="2" t="s">
        <v>1</v>
      </c>
      <c r="D38" s="2" t="s">
        <v>4</v>
      </c>
      <c r="E38" s="2" t="s">
        <v>12</v>
      </c>
      <c r="F38" s="2" t="s">
        <v>24</v>
      </c>
      <c r="G38" s="2" t="s">
        <v>5</v>
      </c>
      <c r="H38" s="3" t="s">
        <v>25</v>
      </c>
      <c r="I38" s="5">
        <v>1</v>
      </c>
      <c r="J38" s="8">
        <v>4</v>
      </c>
      <c r="K38" s="8" t="s">
        <v>20</v>
      </c>
      <c r="L38" s="8" t="s">
        <v>6</v>
      </c>
      <c r="M38" s="8" t="s">
        <v>45</v>
      </c>
      <c r="N38" s="8" t="s">
        <v>46</v>
      </c>
      <c r="O38" s="8" t="s">
        <v>19</v>
      </c>
      <c r="P38" s="8" t="s">
        <v>50</v>
      </c>
    </row>
    <row r="39" spans="1:16" x14ac:dyDescent="0.3">
      <c r="A39" s="14">
        <v>45539</v>
      </c>
      <c r="B39" s="3">
        <v>6</v>
      </c>
      <c r="C39" s="8" t="s">
        <v>10</v>
      </c>
      <c r="D39" s="8" t="s">
        <v>45</v>
      </c>
      <c r="E39" s="8" t="s">
        <v>82</v>
      </c>
      <c r="F39" s="8" t="s">
        <v>3</v>
      </c>
      <c r="G39" s="8" t="s">
        <v>4</v>
      </c>
      <c r="H39" s="8" t="s">
        <v>25</v>
      </c>
      <c r="I39" s="9">
        <v>5</v>
      </c>
      <c r="J39" s="10">
        <v>5</v>
      </c>
      <c r="K39" s="10" t="s">
        <v>14</v>
      </c>
      <c r="L39" s="10" t="s">
        <v>5</v>
      </c>
      <c r="M39" s="10" t="s">
        <v>23</v>
      </c>
      <c r="N39" s="10" t="s">
        <v>8</v>
      </c>
      <c r="O39" s="10" t="s">
        <v>46</v>
      </c>
      <c r="P39" s="10" t="s">
        <v>6</v>
      </c>
    </row>
    <row r="40" spans="1:16" x14ac:dyDescent="0.3">
      <c r="A40" s="14">
        <v>45539</v>
      </c>
      <c r="B40" s="3">
        <v>5</v>
      </c>
      <c r="C40" s="10" t="s">
        <v>14</v>
      </c>
      <c r="D40" s="10" t="s">
        <v>5</v>
      </c>
      <c r="E40" s="10" t="s">
        <v>23</v>
      </c>
      <c r="F40" s="10" t="s">
        <v>8</v>
      </c>
      <c r="G40" s="10" t="s">
        <v>46</v>
      </c>
      <c r="H40" s="10" t="s">
        <v>6</v>
      </c>
      <c r="I40" s="11">
        <v>7</v>
      </c>
      <c r="J40" s="2">
        <v>2</v>
      </c>
      <c r="K40" s="2" t="s">
        <v>1</v>
      </c>
      <c r="L40" s="2" t="s">
        <v>9</v>
      </c>
      <c r="M40" s="2" t="s">
        <v>19</v>
      </c>
      <c r="N40" s="2" t="s">
        <v>55</v>
      </c>
      <c r="O40" s="2" t="s">
        <v>11</v>
      </c>
      <c r="P40" s="3" t="s">
        <v>2</v>
      </c>
    </row>
    <row r="41" spans="1:16" x14ac:dyDescent="0.3">
      <c r="A41" s="14">
        <v>45539</v>
      </c>
      <c r="B41" s="5">
        <v>5</v>
      </c>
      <c r="C41" s="2" t="s">
        <v>1</v>
      </c>
      <c r="D41" s="2" t="s">
        <v>9</v>
      </c>
      <c r="E41" s="2" t="s">
        <v>19</v>
      </c>
      <c r="F41" s="2" t="s">
        <v>55</v>
      </c>
      <c r="G41" s="2" t="s">
        <v>11</v>
      </c>
      <c r="H41" s="3" t="s">
        <v>2</v>
      </c>
      <c r="I41" s="5">
        <v>5</v>
      </c>
      <c r="J41" s="8">
        <v>5</v>
      </c>
      <c r="K41" s="8" t="s">
        <v>10</v>
      </c>
      <c r="L41" s="8" t="s">
        <v>45</v>
      </c>
      <c r="M41" s="8" t="s">
        <v>82</v>
      </c>
      <c r="N41" s="8" t="s">
        <v>3</v>
      </c>
      <c r="O41" s="8" t="s">
        <v>4</v>
      </c>
      <c r="P41" s="8" t="s">
        <v>25</v>
      </c>
    </row>
    <row r="42" spans="1:16" x14ac:dyDescent="0.3">
      <c r="A42" s="14">
        <v>45546</v>
      </c>
      <c r="B42" s="3">
        <v>5</v>
      </c>
      <c r="C42" s="8" t="s">
        <v>9</v>
      </c>
      <c r="D42" s="8" t="s">
        <v>82</v>
      </c>
      <c r="E42" s="8" t="s">
        <v>11</v>
      </c>
      <c r="F42" s="8" t="s">
        <v>6</v>
      </c>
      <c r="G42" s="8" t="s">
        <v>2</v>
      </c>
      <c r="H42" s="8" t="s">
        <v>4</v>
      </c>
      <c r="I42" s="9">
        <v>5</v>
      </c>
      <c r="J42" s="10">
        <v>9</v>
      </c>
      <c r="K42" s="10" t="s">
        <v>1</v>
      </c>
      <c r="L42" s="10" t="s">
        <v>23</v>
      </c>
      <c r="M42" s="10" t="s">
        <v>15</v>
      </c>
      <c r="N42" s="10" t="s">
        <v>3</v>
      </c>
      <c r="O42" s="10" t="s">
        <v>45</v>
      </c>
      <c r="P42" s="10" t="s">
        <v>46</v>
      </c>
    </row>
    <row r="43" spans="1:16" x14ac:dyDescent="0.3">
      <c r="A43" s="14">
        <v>45546</v>
      </c>
      <c r="B43" s="3">
        <v>4</v>
      </c>
      <c r="C43" s="10" t="s">
        <v>1</v>
      </c>
      <c r="D43" s="10" t="s">
        <v>23</v>
      </c>
      <c r="E43" s="10" t="s">
        <v>15</v>
      </c>
      <c r="F43" s="10" t="s">
        <v>3</v>
      </c>
      <c r="G43" s="10" t="s">
        <v>45</v>
      </c>
      <c r="H43" s="10" t="s">
        <v>46</v>
      </c>
      <c r="I43" s="11">
        <v>5</v>
      </c>
      <c r="J43" s="2">
        <v>3</v>
      </c>
      <c r="K43" s="2" t="s">
        <v>10</v>
      </c>
      <c r="L43" s="2" t="s">
        <v>19</v>
      </c>
      <c r="M43" s="2" t="s">
        <v>5</v>
      </c>
      <c r="N43" s="2" t="s">
        <v>20</v>
      </c>
      <c r="O43" s="2" t="s">
        <v>14</v>
      </c>
      <c r="P43" s="3" t="s">
        <v>25</v>
      </c>
    </row>
    <row r="44" spans="1:16" x14ac:dyDescent="0.3">
      <c r="A44" s="14">
        <v>45546</v>
      </c>
      <c r="B44" s="5">
        <v>4</v>
      </c>
      <c r="C44" s="2" t="s">
        <v>10</v>
      </c>
      <c r="D44" s="2" t="s">
        <v>19</v>
      </c>
      <c r="E44" s="2" t="s">
        <v>5</v>
      </c>
      <c r="F44" s="2" t="s">
        <v>20</v>
      </c>
      <c r="G44" s="2" t="s">
        <v>14</v>
      </c>
      <c r="H44" s="3" t="s">
        <v>25</v>
      </c>
      <c r="I44" s="5">
        <v>4</v>
      </c>
      <c r="J44" s="8">
        <v>3</v>
      </c>
      <c r="K44" s="8" t="s">
        <v>9</v>
      </c>
      <c r="L44" s="8" t="s">
        <v>82</v>
      </c>
      <c r="M44" s="8" t="s">
        <v>11</v>
      </c>
      <c r="N44" s="8" t="s">
        <v>6</v>
      </c>
      <c r="O44" s="8" t="s">
        <v>2</v>
      </c>
      <c r="P44" s="8" t="s">
        <v>4</v>
      </c>
    </row>
    <row r="45" spans="1:16" x14ac:dyDescent="0.3">
      <c r="A45" s="14">
        <v>45553</v>
      </c>
      <c r="B45" s="3">
        <v>4</v>
      </c>
      <c r="C45" s="8" t="s">
        <v>1</v>
      </c>
      <c r="D45" s="8" t="s">
        <v>4</v>
      </c>
      <c r="E45" s="8" t="s">
        <v>82</v>
      </c>
      <c r="F45" s="8" t="s">
        <v>19</v>
      </c>
      <c r="G45" s="8" t="s">
        <v>3</v>
      </c>
      <c r="H45" s="8" t="s">
        <v>44</v>
      </c>
      <c r="I45" s="9">
        <v>3</v>
      </c>
      <c r="J45" s="10">
        <v>0</v>
      </c>
      <c r="K45" s="10" t="s">
        <v>14</v>
      </c>
      <c r="L45" s="10" t="s">
        <v>56</v>
      </c>
      <c r="M45" s="10" t="s">
        <v>15</v>
      </c>
      <c r="N45" s="10" t="s">
        <v>23</v>
      </c>
      <c r="O45" s="10" t="s">
        <v>20</v>
      </c>
      <c r="P45" s="10" t="s">
        <v>2</v>
      </c>
    </row>
    <row r="46" spans="1:16" x14ac:dyDescent="0.3">
      <c r="A46" s="14">
        <v>45553</v>
      </c>
      <c r="B46" s="3">
        <v>3</v>
      </c>
      <c r="C46" s="10" t="s">
        <v>14</v>
      </c>
      <c r="D46" s="10" t="s">
        <v>56</v>
      </c>
      <c r="E46" s="10" t="s">
        <v>15</v>
      </c>
      <c r="F46" s="10" t="s">
        <v>23</v>
      </c>
      <c r="G46" s="10" t="s">
        <v>20</v>
      </c>
      <c r="H46" s="10" t="s">
        <v>2</v>
      </c>
      <c r="I46" s="11">
        <v>1</v>
      </c>
      <c r="J46" s="2">
        <v>1</v>
      </c>
      <c r="K46" s="2" t="s">
        <v>18</v>
      </c>
      <c r="L46" s="2" t="s">
        <v>9</v>
      </c>
      <c r="M46" s="2" t="s">
        <v>10</v>
      </c>
      <c r="N46" s="2" t="s">
        <v>55</v>
      </c>
      <c r="O46" s="2" t="s">
        <v>46</v>
      </c>
      <c r="P46" s="3" t="s">
        <v>5</v>
      </c>
    </row>
    <row r="47" spans="1:16" x14ac:dyDescent="0.3">
      <c r="A47" s="14">
        <v>45553</v>
      </c>
      <c r="B47" s="5">
        <v>5</v>
      </c>
      <c r="C47" s="2" t="s">
        <v>18</v>
      </c>
      <c r="D47" s="2" t="s">
        <v>9</v>
      </c>
      <c r="E47" s="2" t="s">
        <v>10</v>
      </c>
      <c r="F47" s="2" t="s">
        <v>55</v>
      </c>
      <c r="G47" s="2" t="s">
        <v>46</v>
      </c>
      <c r="H47" s="3" t="s">
        <v>5</v>
      </c>
      <c r="I47" s="5">
        <v>3</v>
      </c>
      <c r="J47" s="8">
        <v>4</v>
      </c>
      <c r="K47" s="8" t="s">
        <v>1</v>
      </c>
      <c r="L47" s="8" t="s">
        <v>4</v>
      </c>
      <c r="M47" s="8" t="s">
        <v>82</v>
      </c>
      <c r="N47" s="8" t="s">
        <v>19</v>
      </c>
      <c r="O47" s="8" t="s">
        <v>3</v>
      </c>
      <c r="P47" s="8" t="s">
        <v>44</v>
      </c>
    </row>
    <row r="48" spans="1:16" x14ac:dyDescent="0.3">
      <c r="A48" s="14">
        <v>45560</v>
      </c>
      <c r="B48" s="3">
        <v>6</v>
      </c>
      <c r="C48" s="8" t="s">
        <v>23</v>
      </c>
      <c r="D48" s="8" t="s">
        <v>12</v>
      </c>
      <c r="E48" s="8" t="s">
        <v>82</v>
      </c>
      <c r="F48" s="8" t="s">
        <v>43</v>
      </c>
      <c r="G48" s="8" t="s">
        <v>17</v>
      </c>
      <c r="H48" s="8"/>
      <c r="I48" s="9">
        <v>9</v>
      </c>
      <c r="J48" s="10">
        <v>3</v>
      </c>
      <c r="K48" s="10" t="s">
        <v>15</v>
      </c>
      <c r="L48" s="10" t="s">
        <v>14</v>
      </c>
      <c r="M48" s="10" t="s">
        <v>10</v>
      </c>
      <c r="N48" s="10" t="s">
        <v>20</v>
      </c>
      <c r="O48" s="10" t="s">
        <v>4</v>
      </c>
      <c r="P48" s="10"/>
    </row>
    <row r="49" spans="1:16" x14ac:dyDescent="0.3">
      <c r="A49" s="14">
        <v>45560</v>
      </c>
      <c r="B49" s="3">
        <v>4</v>
      </c>
      <c r="C49" s="10" t="s">
        <v>15</v>
      </c>
      <c r="D49" s="10" t="s">
        <v>14</v>
      </c>
      <c r="E49" s="10" t="s">
        <v>10</v>
      </c>
      <c r="F49" s="10" t="s">
        <v>20</v>
      </c>
      <c r="G49" s="10" t="s">
        <v>4</v>
      </c>
      <c r="H49" s="10"/>
      <c r="I49" s="11">
        <v>7</v>
      </c>
      <c r="J49" s="2">
        <v>4</v>
      </c>
      <c r="K49" s="2" t="s">
        <v>1</v>
      </c>
      <c r="L49" s="2" t="s">
        <v>3</v>
      </c>
      <c r="M49" s="2" t="s">
        <v>60</v>
      </c>
      <c r="N49" s="2" t="s">
        <v>61</v>
      </c>
      <c r="O49" s="2" t="s">
        <v>2</v>
      </c>
      <c r="P49" s="3"/>
    </row>
    <row r="50" spans="1:16" x14ac:dyDescent="0.3">
      <c r="A50" s="14">
        <v>45560</v>
      </c>
      <c r="B50" s="5">
        <v>7</v>
      </c>
      <c r="C50" s="2" t="s">
        <v>1</v>
      </c>
      <c r="D50" s="2" t="s">
        <v>3</v>
      </c>
      <c r="E50" s="2" t="s">
        <v>60</v>
      </c>
      <c r="F50" s="2" t="s">
        <v>61</v>
      </c>
      <c r="G50" s="2" t="s">
        <v>2</v>
      </c>
      <c r="H50" s="3"/>
      <c r="I50" s="5">
        <v>7</v>
      </c>
      <c r="J50" s="8">
        <v>11</v>
      </c>
      <c r="K50" s="8" t="s">
        <v>23</v>
      </c>
      <c r="L50" s="8" t="s">
        <v>12</v>
      </c>
      <c r="M50" s="8" t="s">
        <v>82</v>
      </c>
      <c r="N50" s="8" t="s">
        <v>43</v>
      </c>
      <c r="O50" s="8" t="s">
        <v>17</v>
      </c>
      <c r="P50" s="8"/>
    </row>
    <row r="51" spans="1:16" x14ac:dyDescent="0.3">
      <c r="A51" s="14">
        <v>45568</v>
      </c>
      <c r="B51" s="3">
        <v>6</v>
      </c>
      <c r="C51" s="8" t="s">
        <v>23</v>
      </c>
      <c r="D51" s="8" t="s">
        <v>82</v>
      </c>
      <c r="E51" s="8" t="s">
        <v>14</v>
      </c>
      <c r="F51" s="8" t="s">
        <v>63</v>
      </c>
      <c r="G51" s="8" t="s">
        <v>56</v>
      </c>
      <c r="H51" s="8" t="s">
        <v>4</v>
      </c>
      <c r="I51" s="9">
        <v>5</v>
      </c>
      <c r="J51" s="10">
        <v>6</v>
      </c>
      <c r="K51" s="10" t="s">
        <v>1</v>
      </c>
      <c r="L51" s="10" t="s">
        <v>20</v>
      </c>
      <c r="M51" s="10" t="s">
        <v>10</v>
      </c>
      <c r="N51" s="10" t="s">
        <v>22</v>
      </c>
      <c r="O51" s="10" t="s">
        <v>44</v>
      </c>
      <c r="P51" s="10" t="s">
        <v>2</v>
      </c>
    </row>
    <row r="52" spans="1:16" x14ac:dyDescent="0.3">
      <c r="A52" s="14">
        <v>45568</v>
      </c>
      <c r="B52" s="3">
        <v>3</v>
      </c>
      <c r="C52" s="10" t="s">
        <v>1</v>
      </c>
      <c r="D52" s="10" t="s">
        <v>20</v>
      </c>
      <c r="E52" s="10" t="s">
        <v>10</v>
      </c>
      <c r="F52" s="10" t="s">
        <v>22</v>
      </c>
      <c r="G52" s="10" t="s">
        <v>44</v>
      </c>
      <c r="H52" s="10" t="s">
        <v>2</v>
      </c>
      <c r="I52" s="11">
        <v>4</v>
      </c>
      <c r="J52" s="2">
        <v>3</v>
      </c>
      <c r="K52" s="2" t="s">
        <v>9</v>
      </c>
      <c r="L52" s="2" t="s">
        <v>61</v>
      </c>
      <c r="M52" s="2" t="s">
        <v>15</v>
      </c>
      <c r="N52" s="2" t="s">
        <v>6</v>
      </c>
      <c r="O52" s="2" t="s">
        <v>11</v>
      </c>
      <c r="P52" s="3" t="s">
        <v>25</v>
      </c>
    </row>
    <row r="53" spans="1:16" x14ac:dyDescent="0.3">
      <c r="A53" s="14">
        <v>45568</v>
      </c>
      <c r="B53" s="5">
        <v>5</v>
      </c>
      <c r="C53" s="2" t="s">
        <v>9</v>
      </c>
      <c r="D53" s="2" t="s">
        <v>61</v>
      </c>
      <c r="E53" s="2" t="s">
        <v>15</v>
      </c>
      <c r="F53" s="2" t="s">
        <v>6</v>
      </c>
      <c r="G53" s="2" t="s">
        <v>11</v>
      </c>
      <c r="H53" s="3" t="s">
        <v>25</v>
      </c>
      <c r="I53" s="5">
        <v>2</v>
      </c>
      <c r="J53" s="8">
        <v>8</v>
      </c>
      <c r="K53" s="8" t="s">
        <v>23</v>
      </c>
      <c r="L53" s="8" t="s">
        <v>82</v>
      </c>
      <c r="M53" s="8" t="s">
        <v>14</v>
      </c>
      <c r="N53" s="8" t="s">
        <v>63</v>
      </c>
      <c r="O53" s="8" t="s">
        <v>56</v>
      </c>
      <c r="P53" s="8" t="s">
        <v>4</v>
      </c>
    </row>
    <row r="54" spans="1:16" x14ac:dyDescent="0.3">
      <c r="A54" s="14">
        <v>45574</v>
      </c>
      <c r="B54" s="3">
        <v>5</v>
      </c>
      <c r="C54" s="8" t="s">
        <v>10</v>
      </c>
      <c r="D54" s="8" t="s">
        <v>14</v>
      </c>
      <c r="E54" s="8" t="s">
        <v>2</v>
      </c>
      <c r="F54" s="8" t="s">
        <v>15</v>
      </c>
      <c r="G54" s="8" t="s">
        <v>6</v>
      </c>
      <c r="H54" s="8" t="s">
        <v>82</v>
      </c>
      <c r="I54" s="9">
        <v>4</v>
      </c>
      <c r="J54" s="10">
        <v>2</v>
      </c>
      <c r="K54" s="10" t="s">
        <v>9</v>
      </c>
      <c r="L54" s="10" t="s">
        <v>23</v>
      </c>
      <c r="M54" s="10" t="s">
        <v>44</v>
      </c>
      <c r="N54" s="10" t="s">
        <v>25</v>
      </c>
      <c r="O54" s="10" t="s">
        <v>55</v>
      </c>
      <c r="P54" s="10" t="s">
        <v>61</v>
      </c>
    </row>
    <row r="55" spans="1:16" x14ac:dyDescent="0.3">
      <c r="A55" s="14">
        <v>45574</v>
      </c>
      <c r="B55" s="3">
        <v>5</v>
      </c>
      <c r="C55" s="10" t="s">
        <v>9</v>
      </c>
      <c r="D55" s="10" t="s">
        <v>23</v>
      </c>
      <c r="E55" s="10" t="s">
        <v>44</v>
      </c>
      <c r="F55" s="10" t="s">
        <v>25</v>
      </c>
      <c r="G55" s="10" t="s">
        <v>55</v>
      </c>
      <c r="H55" s="10" t="s">
        <v>61</v>
      </c>
      <c r="I55" s="11">
        <v>7</v>
      </c>
      <c r="J55" s="2">
        <v>4</v>
      </c>
      <c r="K55" s="2" t="s">
        <v>1</v>
      </c>
      <c r="L55" s="2" t="s">
        <v>60</v>
      </c>
      <c r="M55" s="2" t="s">
        <v>11</v>
      </c>
      <c r="N55" s="2" t="s">
        <v>4</v>
      </c>
      <c r="O55" s="2" t="s">
        <v>20</v>
      </c>
      <c r="P55" s="3" t="s">
        <v>19</v>
      </c>
    </row>
    <row r="56" spans="1:16" x14ac:dyDescent="0.3">
      <c r="A56" s="14">
        <v>45574</v>
      </c>
      <c r="B56" s="5">
        <v>4</v>
      </c>
      <c r="C56" s="2" t="s">
        <v>1</v>
      </c>
      <c r="D56" s="2" t="s">
        <v>60</v>
      </c>
      <c r="E56" s="2" t="s">
        <v>11</v>
      </c>
      <c r="F56" s="2" t="s">
        <v>4</v>
      </c>
      <c r="G56" s="2" t="s">
        <v>20</v>
      </c>
      <c r="H56" s="3" t="s">
        <v>19</v>
      </c>
      <c r="I56" s="5">
        <v>2</v>
      </c>
      <c r="J56" s="8">
        <v>2</v>
      </c>
      <c r="K56" s="8" t="s">
        <v>10</v>
      </c>
      <c r="L56" s="8" t="s">
        <v>14</v>
      </c>
      <c r="M56" s="8" t="s">
        <v>2</v>
      </c>
      <c r="N56" s="8" t="s">
        <v>15</v>
      </c>
      <c r="O56" s="8" t="s">
        <v>6</v>
      </c>
      <c r="P56" s="8" t="s">
        <v>82</v>
      </c>
    </row>
    <row r="57" spans="1:16" x14ac:dyDescent="0.3">
      <c r="A57" s="14">
        <v>45581</v>
      </c>
      <c r="B57" s="3">
        <v>5</v>
      </c>
      <c r="C57" s="8" t="s">
        <v>1</v>
      </c>
      <c r="D57" s="8" t="s">
        <v>46</v>
      </c>
      <c r="E57" s="8" t="s">
        <v>5</v>
      </c>
      <c r="F57" s="8" t="s">
        <v>25</v>
      </c>
      <c r="G57" s="8" t="s">
        <v>63</v>
      </c>
      <c r="H57" s="8" t="s">
        <v>2</v>
      </c>
      <c r="I57" s="9">
        <v>3</v>
      </c>
      <c r="J57" s="10">
        <v>7</v>
      </c>
      <c r="K57" s="10" t="s">
        <v>60</v>
      </c>
      <c r="L57" s="10" t="s">
        <v>82</v>
      </c>
      <c r="M57" s="10" t="s">
        <v>15</v>
      </c>
      <c r="N57" s="10" t="s">
        <v>10</v>
      </c>
      <c r="O57" s="10" t="s">
        <v>23</v>
      </c>
      <c r="P57" s="10" t="s">
        <v>6</v>
      </c>
    </row>
    <row r="58" spans="1:16" x14ac:dyDescent="0.3">
      <c r="A58" s="14">
        <v>45581</v>
      </c>
      <c r="B58" s="3">
        <v>5</v>
      </c>
      <c r="C58" s="10" t="s">
        <v>60</v>
      </c>
      <c r="D58" s="10" t="s">
        <v>82</v>
      </c>
      <c r="E58" s="10" t="s">
        <v>15</v>
      </c>
      <c r="F58" s="10" t="s">
        <v>10</v>
      </c>
      <c r="G58" s="10" t="s">
        <v>23</v>
      </c>
      <c r="H58" s="10" t="s">
        <v>6</v>
      </c>
      <c r="I58" s="11">
        <v>3</v>
      </c>
      <c r="J58" s="2">
        <v>4</v>
      </c>
      <c r="K58" s="2" t="s">
        <v>4</v>
      </c>
      <c r="L58" s="2" t="s">
        <v>20</v>
      </c>
      <c r="M58" s="2" t="s">
        <v>55</v>
      </c>
      <c r="N58" s="2" t="s">
        <v>48</v>
      </c>
      <c r="O58" s="2" t="s">
        <v>19</v>
      </c>
      <c r="P58" s="3" t="s">
        <v>8</v>
      </c>
    </row>
    <row r="59" spans="1:16" x14ac:dyDescent="0.3">
      <c r="A59" s="14">
        <v>45581</v>
      </c>
      <c r="B59" s="5">
        <v>4</v>
      </c>
      <c r="C59" s="2" t="s">
        <v>4</v>
      </c>
      <c r="D59" s="2" t="s">
        <v>20</v>
      </c>
      <c r="E59" s="2" t="s">
        <v>55</v>
      </c>
      <c r="F59" s="2" t="s">
        <v>48</v>
      </c>
      <c r="G59" s="2" t="s">
        <v>19</v>
      </c>
      <c r="H59" s="3" t="s">
        <v>8</v>
      </c>
      <c r="I59" s="5">
        <v>3</v>
      </c>
      <c r="J59" s="8">
        <v>2</v>
      </c>
      <c r="K59" s="8" t="s">
        <v>1</v>
      </c>
      <c r="L59" s="8" t="s">
        <v>46</v>
      </c>
      <c r="M59" s="8" t="s">
        <v>5</v>
      </c>
      <c r="N59" s="8" t="s">
        <v>25</v>
      </c>
      <c r="O59" s="8" t="s">
        <v>63</v>
      </c>
      <c r="P59" s="8" t="s">
        <v>2</v>
      </c>
    </row>
    <row r="60" spans="1:16" x14ac:dyDescent="0.3">
      <c r="A60" s="14">
        <v>45588</v>
      </c>
      <c r="B60" s="3">
        <v>5</v>
      </c>
      <c r="C60" s="8" t="s">
        <v>1</v>
      </c>
      <c r="D60" s="8" t="s">
        <v>54</v>
      </c>
      <c r="E60" s="8" t="s">
        <v>82</v>
      </c>
      <c r="F60" s="8" t="s">
        <v>15</v>
      </c>
      <c r="G60" s="8" t="s">
        <v>4</v>
      </c>
      <c r="H60" s="8" t="s">
        <v>2</v>
      </c>
      <c r="I60" s="9">
        <v>3</v>
      </c>
      <c r="J60" s="10">
        <v>2</v>
      </c>
      <c r="K60" s="10" t="s">
        <v>16</v>
      </c>
      <c r="L60" s="10" t="s">
        <v>56</v>
      </c>
      <c r="M60" s="10" t="s">
        <v>9</v>
      </c>
      <c r="N60" s="10" t="s">
        <v>14</v>
      </c>
      <c r="O60" s="10" t="s">
        <v>23</v>
      </c>
      <c r="P60" s="10" t="s">
        <v>66</v>
      </c>
    </row>
    <row r="61" spans="1:16" x14ac:dyDescent="0.3">
      <c r="A61" s="14">
        <v>45588</v>
      </c>
      <c r="B61" s="3">
        <v>5</v>
      </c>
      <c r="C61" s="10" t="s">
        <v>16</v>
      </c>
      <c r="D61" s="10" t="s">
        <v>56</v>
      </c>
      <c r="E61" s="10" t="s">
        <v>9</v>
      </c>
      <c r="F61" s="10" t="s">
        <v>14</v>
      </c>
      <c r="G61" s="10" t="s">
        <v>23</v>
      </c>
      <c r="H61" s="10" t="s">
        <v>66</v>
      </c>
      <c r="I61" s="11">
        <v>6</v>
      </c>
      <c r="J61" s="2">
        <v>3</v>
      </c>
      <c r="K61" s="2" t="s">
        <v>25</v>
      </c>
      <c r="L61" s="2" t="s">
        <v>19</v>
      </c>
      <c r="M61" s="2" t="s">
        <v>10</v>
      </c>
      <c r="N61" s="2" t="s">
        <v>55</v>
      </c>
      <c r="O61" s="2" t="s">
        <v>5</v>
      </c>
      <c r="P61" s="3" t="s">
        <v>20</v>
      </c>
    </row>
    <row r="62" spans="1:16" x14ac:dyDescent="0.3">
      <c r="A62" s="14">
        <v>45588</v>
      </c>
      <c r="B62" s="5">
        <v>4</v>
      </c>
      <c r="C62" s="2" t="s">
        <v>25</v>
      </c>
      <c r="D62" s="2" t="s">
        <v>19</v>
      </c>
      <c r="E62" s="2" t="s">
        <v>10</v>
      </c>
      <c r="F62" s="2" t="s">
        <v>55</v>
      </c>
      <c r="G62" s="2" t="s">
        <v>5</v>
      </c>
      <c r="H62" s="3" t="s">
        <v>20</v>
      </c>
      <c r="I62" s="5">
        <v>5</v>
      </c>
      <c r="J62" s="8">
        <v>2</v>
      </c>
      <c r="K62" s="8" t="s">
        <v>1</v>
      </c>
      <c r="L62" s="8" t="s">
        <v>54</v>
      </c>
      <c r="M62" s="8" t="s">
        <v>82</v>
      </c>
      <c r="N62" s="8" t="s">
        <v>15</v>
      </c>
      <c r="O62" s="8" t="s">
        <v>4</v>
      </c>
      <c r="P62" s="8" t="s">
        <v>2</v>
      </c>
    </row>
    <row r="63" spans="1:16" x14ac:dyDescent="0.3">
      <c r="A63" s="14">
        <v>45595</v>
      </c>
      <c r="B63" s="3">
        <v>5</v>
      </c>
      <c r="C63" s="8" t="s">
        <v>1</v>
      </c>
      <c r="D63" s="8" t="s">
        <v>20</v>
      </c>
      <c r="E63" s="8" t="s">
        <v>4</v>
      </c>
      <c r="F63" s="8" t="s">
        <v>66</v>
      </c>
      <c r="G63" s="8" t="s">
        <v>19</v>
      </c>
      <c r="H63" s="8" t="s">
        <v>16</v>
      </c>
      <c r="I63" s="9">
        <v>0</v>
      </c>
      <c r="J63" s="10">
        <v>5</v>
      </c>
      <c r="K63" s="10" t="s">
        <v>82</v>
      </c>
      <c r="L63" s="10" t="s">
        <v>23</v>
      </c>
      <c r="M63" s="10" t="s">
        <v>15</v>
      </c>
      <c r="N63" s="10" t="s">
        <v>54</v>
      </c>
      <c r="O63" s="10" t="s">
        <v>2</v>
      </c>
      <c r="P63" s="10" t="s">
        <v>61</v>
      </c>
    </row>
    <row r="64" spans="1:16" x14ac:dyDescent="0.3">
      <c r="A64" s="14">
        <v>45595</v>
      </c>
      <c r="B64" s="3">
        <v>4</v>
      </c>
      <c r="C64" s="10" t="s">
        <v>82</v>
      </c>
      <c r="D64" s="10" t="s">
        <v>23</v>
      </c>
      <c r="E64" s="10" t="s">
        <v>15</v>
      </c>
      <c r="F64" s="10" t="s">
        <v>54</v>
      </c>
      <c r="G64" s="10" t="s">
        <v>2</v>
      </c>
      <c r="H64" s="10" t="s">
        <v>61</v>
      </c>
      <c r="I64" s="11">
        <v>1</v>
      </c>
      <c r="J64" s="2">
        <v>4</v>
      </c>
      <c r="K64" s="2" t="s">
        <v>63</v>
      </c>
      <c r="L64" s="2" t="s">
        <v>5</v>
      </c>
      <c r="M64" s="2" t="s">
        <v>55</v>
      </c>
      <c r="N64" s="2" t="s">
        <v>6</v>
      </c>
      <c r="O64" s="2" t="s">
        <v>25</v>
      </c>
      <c r="P64" s="3" t="s">
        <v>9</v>
      </c>
    </row>
    <row r="65" spans="1:16" x14ac:dyDescent="0.3">
      <c r="A65" s="14">
        <v>45595</v>
      </c>
      <c r="B65" s="5">
        <v>4</v>
      </c>
      <c r="C65" s="2" t="s">
        <v>63</v>
      </c>
      <c r="D65" s="2" t="s">
        <v>5</v>
      </c>
      <c r="E65" s="2" t="s">
        <v>55</v>
      </c>
      <c r="F65" s="2" t="s">
        <v>6</v>
      </c>
      <c r="G65" s="2" t="s">
        <v>25</v>
      </c>
      <c r="H65" s="3" t="s">
        <v>9</v>
      </c>
      <c r="I65" s="5">
        <v>1</v>
      </c>
      <c r="J65" s="8">
        <v>8</v>
      </c>
      <c r="K65" s="8" t="s">
        <v>1</v>
      </c>
      <c r="L65" s="8" t="s">
        <v>20</v>
      </c>
      <c r="M65" s="8" t="s">
        <v>4</v>
      </c>
      <c r="N65" s="8" t="s">
        <v>66</v>
      </c>
      <c r="O65" s="8" t="s">
        <v>19</v>
      </c>
      <c r="P65" s="8" t="s">
        <v>16</v>
      </c>
    </row>
    <row r="66" spans="1:16" x14ac:dyDescent="0.3">
      <c r="A66" s="14">
        <v>45602</v>
      </c>
      <c r="B66" s="3">
        <v>5</v>
      </c>
      <c r="C66" s="8" t="s">
        <v>1</v>
      </c>
      <c r="D66" s="8" t="s">
        <v>23</v>
      </c>
      <c r="E66" s="8" t="s">
        <v>9</v>
      </c>
      <c r="F66" s="8" t="s">
        <v>56</v>
      </c>
      <c r="G66" s="8" t="s">
        <v>25</v>
      </c>
      <c r="H66" s="8" t="s">
        <v>6</v>
      </c>
      <c r="I66" s="9">
        <v>5</v>
      </c>
      <c r="J66" s="10">
        <v>2</v>
      </c>
      <c r="K66" s="10" t="s">
        <v>4</v>
      </c>
      <c r="L66" s="10" t="s">
        <v>10</v>
      </c>
      <c r="M66" s="10" t="s">
        <v>55</v>
      </c>
      <c r="N66" s="10" t="s">
        <v>16</v>
      </c>
      <c r="O66" s="10" t="s">
        <v>82</v>
      </c>
      <c r="P66" s="10" t="s">
        <v>68</v>
      </c>
    </row>
    <row r="67" spans="1:16" x14ac:dyDescent="0.3">
      <c r="A67" s="14">
        <v>45602</v>
      </c>
      <c r="B67" s="3">
        <v>3</v>
      </c>
      <c r="C67" s="10" t="s">
        <v>4</v>
      </c>
      <c r="D67" s="10" t="s">
        <v>10</v>
      </c>
      <c r="E67" s="10" t="s">
        <v>55</v>
      </c>
      <c r="F67" s="10" t="s">
        <v>16</v>
      </c>
      <c r="G67" s="10" t="s">
        <v>82</v>
      </c>
      <c r="H67" s="10" t="s">
        <v>68</v>
      </c>
      <c r="I67" s="11">
        <v>3</v>
      </c>
      <c r="J67" s="2">
        <v>1</v>
      </c>
      <c r="K67" s="2" t="s">
        <v>20</v>
      </c>
      <c r="L67" s="2" t="s">
        <v>5</v>
      </c>
      <c r="M67" s="2" t="s">
        <v>15</v>
      </c>
      <c r="N67" s="2" t="s">
        <v>14</v>
      </c>
      <c r="O67" s="2" t="s">
        <v>2</v>
      </c>
      <c r="P67" s="3" t="s">
        <v>11</v>
      </c>
    </row>
    <row r="68" spans="1:16" x14ac:dyDescent="0.3">
      <c r="A68" s="14">
        <v>45602</v>
      </c>
      <c r="B68" s="5">
        <v>5</v>
      </c>
      <c r="C68" s="2" t="s">
        <v>20</v>
      </c>
      <c r="D68" s="2" t="s">
        <v>5</v>
      </c>
      <c r="E68" s="2" t="s">
        <v>15</v>
      </c>
      <c r="F68" s="2" t="s">
        <v>14</v>
      </c>
      <c r="G68" s="2" t="s">
        <v>2</v>
      </c>
      <c r="H68" s="3" t="s">
        <v>11</v>
      </c>
      <c r="I68" s="5">
        <v>3</v>
      </c>
      <c r="J68" s="8">
        <v>4</v>
      </c>
      <c r="K68" s="8" t="s">
        <v>1</v>
      </c>
      <c r="L68" s="8" t="s">
        <v>23</v>
      </c>
      <c r="M68" s="8" t="s">
        <v>9</v>
      </c>
      <c r="N68" s="8" t="s">
        <v>56</v>
      </c>
      <c r="O68" s="8" t="s">
        <v>25</v>
      </c>
      <c r="P68" s="8" t="s">
        <v>6</v>
      </c>
    </row>
    <row r="69" spans="1:16" x14ac:dyDescent="0.3">
      <c r="A69" s="14">
        <v>45609</v>
      </c>
      <c r="B69" s="3">
        <v>5</v>
      </c>
      <c r="C69" s="8" t="s">
        <v>1</v>
      </c>
      <c r="D69" s="8" t="s">
        <v>10</v>
      </c>
      <c r="E69" s="8" t="s">
        <v>14</v>
      </c>
      <c r="F69" s="8" t="s">
        <v>17</v>
      </c>
      <c r="G69" s="8" t="s">
        <v>16</v>
      </c>
      <c r="H69" s="8" t="s">
        <v>5</v>
      </c>
      <c r="I69" s="9">
        <v>5</v>
      </c>
      <c r="J69" s="10">
        <v>3</v>
      </c>
      <c r="K69" s="10" t="s">
        <v>20</v>
      </c>
      <c r="L69" s="10" t="s">
        <v>4</v>
      </c>
      <c r="M69" s="10" t="s">
        <v>2</v>
      </c>
      <c r="N69" s="10" t="s">
        <v>66</v>
      </c>
      <c r="O69" s="10" t="s">
        <v>11</v>
      </c>
      <c r="P69" s="10" t="s">
        <v>82</v>
      </c>
    </row>
    <row r="70" spans="1:16" x14ac:dyDescent="0.3">
      <c r="A70" s="14">
        <v>45609</v>
      </c>
      <c r="B70" s="3">
        <v>5</v>
      </c>
      <c r="C70" s="10" t="s">
        <v>20</v>
      </c>
      <c r="D70" s="10" t="s">
        <v>4</v>
      </c>
      <c r="E70" s="10" t="s">
        <v>2</v>
      </c>
      <c r="F70" s="10" t="s">
        <v>66</v>
      </c>
      <c r="G70" s="10" t="s">
        <v>11</v>
      </c>
      <c r="H70" s="10" t="s">
        <v>82</v>
      </c>
      <c r="I70" s="11">
        <v>3</v>
      </c>
      <c r="J70" s="2">
        <v>7</v>
      </c>
      <c r="K70" s="2" t="s">
        <v>19</v>
      </c>
      <c r="L70" s="2" t="s">
        <v>80</v>
      </c>
      <c r="M70" s="2" t="s">
        <v>55</v>
      </c>
      <c r="N70" s="2" t="s">
        <v>3</v>
      </c>
      <c r="O70" s="2" t="s">
        <v>15</v>
      </c>
      <c r="P70" s="3" t="s">
        <v>56</v>
      </c>
    </row>
    <row r="71" spans="1:16" x14ac:dyDescent="0.3">
      <c r="A71" s="14">
        <v>45609</v>
      </c>
      <c r="B71" s="5">
        <v>6</v>
      </c>
      <c r="C71" s="2" t="s">
        <v>19</v>
      </c>
      <c r="D71" s="2" t="s">
        <v>80</v>
      </c>
      <c r="E71" s="2" t="s">
        <v>55</v>
      </c>
      <c r="F71" s="2" t="s">
        <v>3</v>
      </c>
      <c r="G71" s="2" t="s">
        <v>15</v>
      </c>
      <c r="H71" s="3" t="s">
        <v>56</v>
      </c>
      <c r="I71" s="5">
        <v>6</v>
      </c>
      <c r="J71" s="8">
        <v>6</v>
      </c>
      <c r="K71" s="8" t="s">
        <v>1</v>
      </c>
      <c r="L71" s="8" t="s">
        <v>10</v>
      </c>
      <c r="M71" s="8" t="s">
        <v>14</v>
      </c>
      <c r="N71" s="8" t="s">
        <v>17</v>
      </c>
      <c r="O71" s="8" t="s">
        <v>16</v>
      </c>
      <c r="P71" s="8" t="s">
        <v>5</v>
      </c>
    </row>
    <row r="72" spans="1:16" x14ac:dyDescent="0.3">
      <c r="A72" s="14">
        <v>45617</v>
      </c>
      <c r="B72" s="3">
        <v>4</v>
      </c>
      <c r="C72" s="8" t="s">
        <v>55</v>
      </c>
      <c r="D72" s="8" t="s">
        <v>79</v>
      </c>
      <c r="E72" s="8" t="s">
        <v>25</v>
      </c>
      <c r="F72" s="8" t="s">
        <v>17</v>
      </c>
      <c r="G72" s="8" t="s">
        <v>20</v>
      </c>
      <c r="H72" s="8" t="s">
        <v>19</v>
      </c>
      <c r="I72" s="9">
        <v>5</v>
      </c>
      <c r="J72" s="10">
        <v>4</v>
      </c>
      <c r="K72" s="10" t="s">
        <v>9</v>
      </c>
      <c r="L72" s="10" t="s">
        <v>82</v>
      </c>
      <c r="M72" s="10" t="s">
        <v>23</v>
      </c>
      <c r="N72" s="10" t="s">
        <v>49</v>
      </c>
      <c r="O72" s="10" t="s">
        <v>56</v>
      </c>
      <c r="P72" s="10" t="s">
        <v>50</v>
      </c>
    </row>
    <row r="73" spans="1:16" x14ac:dyDescent="0.3">
      <c r="A73" s="14">
        <v>45617</v>
      </c>
      <c r="B73" s="3">
        <v>5</v>
      </c>
      <c r="C73" s="10" t="s">
        <v>9</v>
      </c>
      <c r="D73" s="10" t="s">
        <v>82</v>
      </c>
      <c r="E73" s="10" t="s">
        <v>23</v>
      </c>
      <c r="F73" s="10" t="s">
        <v>49</v>
      </c>
      <c r="G73" s="10" t="s">
        <v>56</v>
      </c>
      <c r="H73" s="10" t="s">
        <v>50</v>
      </c>
      <c r="I73" s="11">
        <v>5</v>
      </c>
      <c r="J73" s="2">
        <v>7</v>
      </c>
      <c r="K73" s="2" t="s">
        <v>5</v>
      </c>
      <c r="L73" s="2" t="s">
        <v>81</v>
      </c>
      <c r="M73" s="2" t="s">
        <v>77</v>
      </c>
      <c r="N73" s="2" t="s">
        <v>78</v>
      </c>
      <c r="O73" s="2" t="s">
        <v>16</v>
      </c>
      <c r="P73" s="3" t="s">
        <v>68</v>
      </c>
    </row>
    <row r="74" spans="1:16" x14ac:dyDescent="0.3">
      <c r="A74" s="14">
        <v>45617</v>
      </c>
      <c r="B74" s="5">
        <v>5</v>
      </c>
      <c r="C74" s="2" t="s">
        <v>5</v>
      </c>
      <c r="D74" s="2" t="s">
        <v>81</v>
      </c>
      <c r="E74" s="2" t="s">
        <v>77</v>
      </c>
      <c r="F74" s="2" t="s">
        <v>78</v>
      </c>
      <c r="G74" s="2" t="s">
        <v>16</v>
      </c>
      <c r="H74" s="3" t="s">
        <v>68</v>
      </c>
      <c r="I74" s="5">
        <v>6</v>
      </c>
      <c r="J74" s="8">
        <v>4</v>
      </c>
      <c r="K74" s="8" t="s">
        <v>55</v>
      </c>
      <c r="L74" s="8" t="s">
        <v>79</v>
      </c>
      <c r="M74" s="8" t="s">
        <v>25</v>
      </c>
      <c r="N74" s="8" t="s">
        <v>17</v>
      </c>
      <c r="O74" s="8" t="s">
        <v>20</v>
      </c>
      <c r="P74" s="8" t="s">
        <v>19</v>
      </c>
    </row>
    <row r="75" spans="1:16" x14ac:dyDescent="0.3">
      <c r="A75" s="14">
        <v>45623</v>
      </c>
      <c r="B75" s="3">
        <v>6</v>
      </c>
      <c r="C75" s="8" t="s">
        <v>15</v>
      </c>
      <c r="D75" s="8" t="s">
        <v>10</v>
      </c>
      <c r="E75" s="8" t="s">
        <v>82</v>
      </c>
      <c r="F75" s="8" t="s">
        <v>19</v>
      </c>
      <c r="G75" s="8" t="s">
        <v>2</v>
      </c>
      <c r="H75" s="8" t="s">
        <v>55</v>
      </c>
      <c r="I75" s="9">
        <v>6</v>
      </c>
      <c r="J75" s="10">
        <v>4</v>
      </c>
      <c r="K75" s="10" t="s">
        <v>1</v>
      </c>
      <c r="L75" s="10" t="s">
        <v>68</v>
      </c>
      <c r="M75" s="10" t="s">
        <v>20</v>
      </c>
      <c r="N75" s="10" t="s">
        <v>23</v>
      </c>
      <c r="O75" s="10" t="s">
        <v>16</v>
      </c>
      <c r="P75" s="10" t="s">
        <v>6</v>
      </c>
    </row>
    <row r="76" spans="1:16" x14ac:dyDescent="0.3">
      <c r="A76" s="14">
        <v>45623</v>
      </c>
      <c r="B76" s="3">
        <v>3</v>
      </c>
      <c r="C76" s="10" t="s">
        <v>1</v>
      </c>
      <c r="D76" s="10" t="s">
        <v>68</v>
      </c>
      <c r="E76" s="10" t="s">
        <v>20</v>
      </c>
      <c r="F76" s="10" t="s">
        <v>23</v>
      </c>
      <c r="G76" s="10" t="s">
        <v>16</v>
      </c>
      <c r="H76" s="10" t="s">
        <v>6</v>
      </c>
      <c r="I76" s="11">
        <v>4</v>
      </c>
      <c r="J76" s="2">
        <v>3</v>
      </c>
      <c r="K76" s="2" t="s">
        <v>14</v>
      </c>
      <c r="L76" s="2" t="s">
        <v>11</v>
      </c>
      <c r="M76" s="2" t="s">
        <v>9</v>
      </c>
      <c r="N76" s="2" t="s">
        <v>5</v>
      </c>
      <c r="O76" s="2" t="s">
        <v>4</v>
      </c>
      <c r="P76" s="3" t="s">
        <v>8</v>
      </c>
    </row>
    <row r="77" spans="1:16" x14ac:dyDescent="0.3">
      <c r="A77" s="14">
        <v>45623</v>
      </c>
      <c r="B77" s="5">
        <v>5</v>
      </c>
      <c r="C77" s="2" t="s">
        <v>14</v>
      </c>
      <c r="D77" s="2" t="s">
        <v>11</v>
      </c>
      <c r="E77" s="2" t="s">
        <v>9</v>
      </c>
      <c r="F77" s="2" t="s">
        <v>5</v>
      </c>
      <c r="G77" s="2" t="s">
        <v>4</v>
      </c>
      <c r="H77" s="3" t="s">
        <v>8</v>
      </c>
      <c r="I77" s="5">
        <v>2</v>
      </c>
      <c r="J77" s="8">
        <v>5</v>
      </c>
      <c r="K77" s="8" t="s">
        <v>15</v>
      </c>
      <c r="L77" s="8" t="s">
        <v>10</v>
      </c>
      <c r="M77" s="8" t="s">
        <v>82</v>
      </c>
      <c r="N77" s="8" t="s">
        <v>19</v>
      </c>
      <c r="O77" s="8" t="s">
        <v>2</v>
      </c>
      <c r="P77" s="8" t="s">
        <v>55</v>
      </c>
    </row>
    <row r="78" spans="1:16" x14ac:dyDescent="0.3">
      <c r="A78" s="14">
        <v>45629</v>
      </c>
      <c r="B78" s="3">
        <v>5</v>
      </c>
      <c r="C78" s="8" t="s">
        <v>19</v>
      </c>
      <c r="D78" s="8" t="s">
        <v>84</v>
      </c>
      <c r="E78" s="8" t="s">
        <v>20</v>
      </c>
      <c r="F78" s="8" t="s">
        <v>14</v>
      </c>
      <c r="G78" s="8" t="s">
        <v>68</v>
      </c>
      <c r="H78" s="8" t="s">
        <v>9</v>
      </c>
      <c r="I78" s="9">
        <v>2</v>
      </c>
      <c r="J78" s="10">
        <v>7</v>
      </c>
      <c r="K78" s="10" t="s">
        <v>16</v>
      </c>
      <c r="L78" s="10" t="s">
        <v>66</v>
      </c>
      <c r="M78" s="10" t="s">
        <v>82</v>
      </c>
      <c r="N78" s="10" t="s">
        <v>15</v>
      </c>
      <c r="O78" s="10" t="s">
        <v>17</v>
      </c>
      <c r="P78" s="10" t="s">
        <v>83</v>
      </c>
    </row>
    <row r="79" spans="1:16" x14ac:dyDescent="0.3">
      <c r="A79" s="14">
        <v>45629</v>
      </c>
      <c r="B79" s="3">
        <v>4</v>
      </c>
      <c r="C79" s="10" t="s">
        <v>16</v>
      </c>
      <c r="D79" s="10" t="s">
        <v>66</v>
      </c>
      <c r="E79" s="10" t="s">
        <v>82</v>
      </c>
      <c r="F79" s="10" t="s">
        <v>15</v>
      </c>
      <c r="G79" s="10" t="s">
        <v>17</v>
      </c>
      <c r="H79" s="10" t="s">
        <v>83</v>
      </c>
      <c r="I79" s="11">
        <v>2</v>
      </c>
      <c r="J79" s="2">
        <v>2</v>
      </c>
      <c r="K79" s="2" t="s">
        <v>1</v>
      </c>
      <c r="L79" s="2" t="s">
        <v>4</v>
      </c>
      <c r="M79" s="2" t="s">
        <v>2</v>
      </c>
      <c r="N79" s="2" t="s">
        <v>10</v>
      </c>
      <c r="O79" s="2" t="s">
        <v>56</v>
      </c>
      <c r="P79" s="3" t="s">
        <v>50</v>
      </c>
    </row>
    <row r="80" spans="1:16" x14ac:dyDescent="0.3">
      <c r="A80" s="14">
        <v>45629</v>
      </c>
      <c r="B80" s="5">
        <v>3</v>
      </c>
      <c r="C80" s="2" t="s">
        <v>1</v>
      </c>
      <c r="D80" s="2" t="s">
        <v>4</v>
      </c>
      <c r="E80" s="2" t="s">
        <v>2</v>
      </c>
      <c r="F80" s="2" t="s">
        <v>10</v>
      </c>
      <c r="G80" s="2" t="s">
        <v>56</v>
      </c>
      <c r="H80" s="3" t="s">
        <v>50</v>
      </c>
      <c r="I80" s="5">
        <v>3</v>
      </c>
      <c r="J80" s="8">
        <v>3</v>
      </c>
      <c r="K80" s="8" t="s">
        <v>19</v>
      </c>
      <c r="L80" s="8" t="s">
        <v>84</v>
      </c>
      <c r="M80" s="8" t="s">
        <v>20</v>
      </c>
      <c r="N80" s="8" t="s">
        <v>14</v>
      </c>
      <c r="O80" s="8" t="s">
        <v>68</v>
      </c>
      <c r="P80" s="8" t="s">
        <v>9</v>
      </c>
    </row>
    <row r="81" spans="1:16" x14ac:dyDescent="0.3">
      <c r="A81" s="14">
        <v>45637</v>
      </c>
      <c r="B81" s="3">
        <v>4</v>
      </c>
      <c r="C81" s="8" t="s">
        <v>14</v>
      </c>
      <c r="D81" s="8" t="s">
        <v>56</v>
      </c>
      <c r="E81" s="8" t="s">
        <v>82</v>
      </c>
      <c r="F81" s="8" t="s">
        <v>84</v>
      </c>
      <c r="G81" s="8" t="s">
        <v>17</v>
      </c>
      <c r="H81" s="8" t="s">
        <v>55</v>
      </c>
      <c r="I81" s="9">
        <v>3</v>
      </c>
      <c r="J81" s="10">
        <v>5</v>
      </c>
      <c r="K81" s="10" t="s">
        <v>1</v>
      </c>
      <c r="L81" s="10" t="s">
        <v>23</v>
      </c>
      <c r="M81" s="10" t="s">
        <v>10</v>
      </c>
      <c r="N81" s="10" t="s">
        <v>25</v>
      </c>
      <c r="O81" s="10" t="s">
        <v>20</v>
      </c>
      <c r="P81" s="10" t="s">
        <v>2</v>
      </c>
    </row>
    <row r="82" spans="1:16" x14ac:dyDescent="0.3">
      <c r="A82" s="14">
        <v>45637</v>
      </c>
      <c r="B82" s="3">
        <v>4</v>
      </c>
      <c r="C82" s="10" t="s">
        <v>1</v>
      </c>
      <c r="D82" s="10" t="s">
        <v>23</v>
      </c>
      <c r="E82" s="10" t="s">
        <v>10</v>
      </c>
      <c r="F82" s="10" t="s">
        <v>25</v>
      </c>
      <c r="G82" s="10" t="s">
        <v>20</v>
      </c>
      <c r="H82" s="10" t="s">
        <v>2</v>
      </c>
      <c r="I82" s="11">
        <v>3</v>
      </c>
      <c r="J82" s="2">
        <v>7</v>
      </c>
      <c r="K82" s="2" t="s">
        <v>9</v>
      </c>
      <c r="L82" s="2" t="s">
        <v>11</v>
      </c>
      <c r="M82" s="2" t="s">
        <v>66</v>
      </c>
      <c r="N82" s="2" t="s">
        <v>16</v>
      </c>
      <c r="O82" s="2" t="s">
        <v>8</v>
      </c>
      <c r="P82" s="3" t="s">
        <v>4</v>
      </c>
    </row>
    <row r="83" spans="1:16" x14ac:dyDescent="0.3">
      <c r="A83" s="14">
        <v>45637</v>
      </c>
      <c r="B83" s="5">
        <v>5</v>
      </c>
      <c r="C83" s="2" t="s">
        <v>9</v>
      </c>
      <c r="D83" s="2" t="s">
        <v>11</v>
      </c>
      <c r="E83" s="2" t="s">
        <v>66</v>
      </c>
      <c r="F83" s="2" t="s">
        <v>16</v>
      </c>
      <c r="G83" s="2" t="s">
        <v>8</v>
      </c>
      <c r="H83" s="3" t="s">
        <v>4</v>
      </c>
      <c r="I83" s="5">
        <v>3</v>
      </c>
      <c r="J83" s="8">
        <v>6</v>
      </c>
      <c r="K83" s="8" t="s">
        <v>14</v>
      </c>
      <c r="L83" s="8" t="s">
        <v>56</v>
      </c>
      <c r="M83" s="8" t="s">
        <v>82</v>
      </c>
      <c r="N83" s="8" t="s">
        <v>84</v>
      </c>
      <c r="O83" s="8" t="s">
        <v>17</v>
      </c>
      <c r="P83" s="8" t="s">
        <v>55</v>
      </c>
    </row>
    <row r="84" spans="1:16" x14ac:dyDescent="0.3">
      <c r="A84" s="14">
        <v>45645</v>
      </c>
      <c r="B84" s="3">
        <v>5</v>
      </c>
      <c r="C84" s="8" t="s">
        <v>1</v>
      </c>
      <c r="D84" s="8" t="s">
        <v>7</v>
      </c>
      <c r="E84" s="8" t="s">
        <v>56</v>
      </c>
      <c r="F84" s="8" t="s">
        <v>85</v>
      </c>
      <c r="G84" s="8" t="s">
        <v>4</v>
      </c>
      <c r="H84" s="8" t="s">
        <v>20</v>
      </c>
      <c r="I84" s="9">
        <v>6</v>
      </c>
      <c r="J84" s="10">
        <v>5</v>
      </c>
      <c r="K84" s="10" t="s">
        <v>25</v>
      </c>
      <c r="L84" s="10" t="s">
        <v>14</v>
      </c>
      <c r="M84" s="10" t="s">
        <v>81</v>
      </c>
      <c r="N84" s="10" t="s">
        <v>55</v>
      </c>
      <c r="O84" s="10" t="s">
        <v>10</v>
      </c>
      <c r="P84" s="10" t="s">
        <v>50</v>
      </c>
    </row>
    <row r="85" spans="1:16" x14ac:dyDescent="0.3">
      <c r="A85" s="14">
        <v>45645</v>
      </c>
      <c r="B85" s="3">
        <v>3</v>
      </c>
      <c r="C85" s="10" t="s">
        <v>25</v>
      </c>
      <c r="D85" s="10" t="s">
        <v>14</v>
      </c>
      <c r="E85" s="10" t="s">
        <v>81</v>
      </c>
      <c r="F85" s="10" t="s">
        <v>55</v>
      </c>
      <c r="G85" s="10" t="s">
        <v>10</v>
      </c>
      <c r="H85" s="10" t="s">
        <v>50</v>
      </c>
      <c r="I85" s="11">
        <v>3</v>
      </c>
      <c r="J85" s="2">
        <v>2</v>
      </c>
      <c r="K85" s="2" t="s">
        <v>17</v>
      </c>
      <c r="L85" s="2" t="s">
        <v>9</v>
      </c>
      <c r="M85" s="2" t="s">
        <v>16</v>
      </c>
      <c r="N85" s="2" t="s">
        <v>15</v>
      </c>
      <c r="O85" s="2" t="s">
        <v>48</v>
      </c>
      <c r="P85" s="3" t="s">
        <v>86</v>
      </c>
    </row>
    <row r="86" spans="1:16" x14ac:dyDescent="0.3">
      <c r="A86" s="14">
        <v>45645</v>
      </c>
      <c r="B86" s="5">
        <v>8</v>
      </c>
      <c r="C86" s="2" t="s">
        <v>17</v>
      </c>
      <c r="D86" s="2" t="s">
        <v>9</v>
      </c>
      <c r="E86" s="2" t="s">
        <v>16</v>
      </c>
      <c r="F86" s="2" t="s">
        <v>15</v>
      </c>
      <c r="G86" s="2" t="s">
        <v>48</v>
      </c>
      <c r="H86" s="3" t="s">
        <v>86</v>
      </c>
      <c r="I86" s="5">
        <v>10</v>
      </c>
      <c r="J86" s="8">
        <v>7</v>
      </c>
      <c r="K86" s="8" t="s">
        <v>1</v>
      </c>
      <c r="L86" s="8" t="s">
        <v>7</v>
      </c>
      <c r="M86" s="8" t="s">
        <v>56</v>
      </c>
      <c r="N86" s="8" t="s">
        <v>85</v>
      </c>
      <c r="O86" s="8" t="s">
        <v>4</v>
      </c>
      <c r="P86" s="8" t="s">
        <v>20</v>
      </c>
    </row>
    <row r="87" spans="1:16" x14ac:dyDescent="0.3">
      <c r="A87" s="14">
        <v>45666</v>
      </c>
      <c r="B87" s="3">
        <v>4</v>
      </c>
      <c r="C87" s="8" t="s">
        <v>25</v>
      </c>
      <c r="D87" s="8" t="s">
        <v>56</v>
      </c>
      <c r="E87" s="8" t="s">
        <v>85</v>
      </c>
      <c r="F87" s="8" t="s">
        <v>11</v>
      </c>
      <c r="G87" s="8" t="s">
        <v>19</v>
      </c>
      <c r="H87" s="8" t="s">
        <v>6</v>
      </c>
      <c r="I87" s="9">
        <v>3</v>
      </c>
      <c r="J87" s="10">
        <v>6</v>
      </c>
      <c r="K87" s="10" t="s">
        <v>1</v>
      </c>
      <c r="L87" s="10" t="s">
        <v>4</v>
      </c>
      <c r="M87" s="10" t="s">
        <v>10</v>
      </c>
      <c r="N87" s="10" t="s">
        <v>9</v>
      </c>
      <c r="O87" s="10" t="s">
        <v>2</v>
      </c>
      <c r="P87" s="10" t="s">
        <v>3</v>
      </c>
    </row>
    <row r="88" spans="1:16" x14ac:dyDescent="0.3">
      <c r="A88" s="14">
        <v>45666</v>
      </c>
      <c r="B88" s="3">
        <v>6</v>
      </c>
      <c r="C88" s="10" t="s">
        <v>1</v>
      </c>
      <c r="D88" s="10" t="s">
        <v>4</v>
      </c>
      <c r="E88" s="10" t="s">
        <v>10</v>
      </c>
      <c r="F88" s="10" t="s">
        <v>9</v>
      </c>
      <c r="G88" s="10" t="s">
        <v>2</v>
      </c>
      <c r="H88" s="10" t="s">
        <v>3</v>
      </c>
      <c r="I88" s="11">
        <v>4</v>
      </c>
      <c r="J88" s="2">
        <v>6</v>
      </c>
      <c r="K88" s="2" t="s">
        <v>20</v>
      </c>
      <c r="L88" s="2" t="s">
        <v>66</v>
      </c>
      <c r="M88" s="2" t="s">
        <v>21</v>
      </c>
      <c r="N88" s="2" t="s">
        <v>82</v>
      </c>
      <c r="O88" s="2" t="s">
        <v>16</v>
      </c>
      <c r="P88" s="3" t="s">
        <v>84</v>
      </c>
    </row>
    <row r="89" spans="1:16" x14ac:dyDescent="0.3">
      <c r="A89" s="14">
        <v>45666</v>
      </c>
      <c r="B89" s="5">
        <v>6</v>
      </c>
      <c r="C89" s="2" t="s">
        <v>20</v>
      </c>
      <c r="D89" s="2" t="s">
        <v>66</v>
      </c>
      <c r="E89" s="2" t="s">
        <v>21</v>
      </c>
      <c r="F89" s="2" t="s">
        <v>82</v>
      </c>
      <c r="G89" s="2" t="s">
        <v>16</v>
      </c>
      <c r="H89" s="3" t="s">
        <v>84</v>
      </c>
      <c r="I89" s="5">
        <v>6</v>
      </c>
      <c r="J89" s="8">
        <v>2</v>
      </c>
      <c r="K89" s="8" t="s">
        <v>25</v>
      </c>
      <c r="L89" s="8" t="s">
        <v>56</v>
      </c>
      <c r="M89" s="8" t="s">
        <v>85</v>
      </c>
      <c r="N89" s="8" t="s">
        <v>11</v>
      </c>
      <c r="O89" s="8" t="s">
        <v>19</v>
      </c>
      <c r="P89" s="8" t="s">
        <v>6</v>
      </c>
    </row>
    <row r="90" spans="1:16" x14ac:dyDescent="0.3">
      <c r="A90" s="14">
        <v>45672</v>
      </c>
      <c r="B90" s="3">
        <v>5</v>
      </c>
      <c r="C90" s="8" t="s">
        <v>85</v>
      </c>
      <c r="D90" s="8" t="s">
        <v>6</v>
      </c>
      <c r="E90" s="8" t="s">
        <v>11</v>
      </c>
      <c r="F90" s="8" t="s">
        <v>19</v>
      </c>
      <c r="G90" s="8" t="s">
        <v>23</v>
      </c>
      <c r="H90" s="8" t="s">
        <v>55</v>
      </c>
      <c r="I90" s="9">
        <v>5</v>
      </c>
      <c r="J90" s="10">
        <v>4</v>
      </c>
      <c r="K90" s="10" t="s">
        <v>1</v>
      </c>
      <c r="L90" s="10" t="s">
        <v>9</v>
      </c>
      <c r="M90" s="10" t="s">
        <v>16</v>
      </c>
      <c r="N90" s="10" t="s">
        <v>4</v>
      </c>
      <c r="O90" s="10" t="s">
        <v>20</v>
      </c>
      <c r="P90" s="10" t="s">
        <v>84</v>
      </c>
    </row>
    <row r="91" spans="1:16" x14ac:dyDescent="0.3">
      <c r="A91" s="14">
        <v>45672</v>
      </c>
      <c r="B91" s="3">
        <v>5</v>
      </c>
      <c r="C91" s="10" t="s">
        <v>1</v>
      </c>
      <c r="D91" s="10" t="s">
        <v>9</v>
      </c>
      <c r="E91" s="10" t="s">
        <v>16</v>
      </c>
      <c r="F91" s="10" t="s">
        <v>4</v>
      </c>
      <c r="G91" s="10" t="s">
        <v>20</v>
      </c>
      <c r="H91" s="10" t="s">
        <v>84</v>
      </c>
      <c r="I91" s="11">
        <v>3</v>
      </c>
      <c r="J91" s="2">
        <v>3</v>
      </c>
      <c r="K91" s="2" t="s">
        <v>56</v>
      </c>
      <c r="L91" s="2" t="s">
        <v>82</v>
      </c>
      <c r="M91" s="2" t="s">
        <v>10</v>
      </c>
      <c r="N91" s="2" t="s">
        <v>25</v>
      </c>
      <c r="O91" s="2" t="s">
        <v>5</v>
      </c>
      <c r="P91" s="3" t="s">
        <v>66</v>
      </c>
    </row>
    <row r="92" spans="1:16" x14ac:dyDescent="0.3">
      <c r="A92" s="14">
        <v>45672</v>
      </c>
      <c r="B92" s="5">
        <v>5</v>
      </c>
      <c r="C92" s="2" t="s">
        <v>56</v>
      </c>
      <c r="D92" s="2" t="s">
        <v>82</v>
      </c>
      <c r="E92" s="2" t="s">
        <v>10</v>
      </c>
      <c r="F92" s="2" t="s">
        <v>25</v>
      </c>
      <c r="G92" s="2" t="s">
        <v>5</v>
      </c>
      <c r="H92" s="3" t="s">
        <v>66</v>
      </c>
      <c r="I92" s="5">
        <v>6</v>
      </c>
      <c r="J92" s="8">
        <v>7</v>
      </c>
      <c r="K92" s="8" t="s">
        <v>85</v>
      </c>
      <c r="L92" s="8" t="s">
        <v>6</v>
      </c>
      <c r="M92" s="8" t="s">
        <v>11</v>
      </c>
      <c r="N92" s="8" t="s">
        <v>19</v>
      </c>
      <c r="O92" s="8" t="s">
        <v>23</v>
      </c>
      <c r="P92" s="8" t="s">
        <v>55</v>
      </c>
    </row>
    <row r="93" spans="1:16" x14ac:dyDescent="0.3">
      <c r="A93" s="14">
        <v>45679</v>
      </c>
      <c r="B93" s="3">
        <v>7</v>
      </c>
      <c r="C93" s="8" t="s">
        <v>20</v>
      </c>
      <c r="D93" s="8" t="s">
        <v>5</v>
      </c>
      <c r="E93" s="8" t="s">
        <v>55</v>
      </c>
      <c r="F93" s="8" t="s">
        <v>68</v>
      </c>
      <c r="G93" s="8" t="s">
        <v>84</v>
      </c>
      <c r="H93" s="8" t="s">
        <v>44</v>
      </c>
      <c r="I93" s="9">
        <v>9</v>
      </c>
      <c r="J93" s="10">
        <v>9</v>
      </c>
      <c r="K93" s="10" t="s">
        <v>1</v>
      </c>
      <c r="L93" s="10" t="s">
        <v>56</v>
      </c>
      <c r="M93" s="10" t="s">
        <v>19</v>
      </c>
      <c r="N93" s="10" t="s">
        <v>6</v>
      </c>
      <c r="O93" s="10" t="s">
        <v>25</v>
      </c>
      <c r="P93" s="10" t="s">
        <v>12</v>
      </c>
    </row>
    <row r="94" spans="1:16" x14ac:dyDescent="0.3">
      <c r="A94" s="14">
        <v>45679</v>
      </c>
      <c r="B94" s="3">
        <v>3</v>
      </c>
      <c r="C94" s="10" t="s">
        <v>1</v>
      </c>
      <c r="D94" s="10" t="s">
        <v>56</v>
      </c>
      <c r="E94" s="10" t="s">
        <v>19</v>
      </c>
      <c r="F94" s="10" t="s">
        <v>6</v>
      </c>
      <c r="G94" s="10" t="s">
        <v>25</v>
      </c>
      <c r="H94" s="10" t="s">
        <v>12</v>
      </c>
      <c r="I94" s="11">
        <v>4</v>
      </c>
      <c r="J94" s="2">
        <v>3</v>
      </c>
      <c r="K94" s="2" t="s">
        <v>4</v>
      </c>
      <c r="L94" s="2" t="s">
        <v>53</v>
      </c>
      <c r="M94" s="2" t="s">
        <v>49</v>
      </c>
      <c r="N94" s="2" t="s">
        <v>23</v>
      </c>
      <c r="O94" s="2" t="s">
        <v>82</v>
      </c>
      <c r="P94" s="3" t="s">
        <v>11</v>
      </c>
    </row>
    <row r="95" spans="1:16" x14ac:dyDescent="0.3">
      <c r="A95" s="14">
        <v>45679</v>
      </c>
      <c r="B95" s="5">
        <v>4</v>
      </c>
      <c r="C95" s="2" t="s">
        <v>4</v>
      </c>
      <c r="D95" s="2" t="s">
        <v>53</v>
      </c>
      <c r="E95" s="2" t="s">
        <v>49</v>
      </c>
      <c r="F95" s="2" t="s">
        <v>23</v>
      </c>
      <c r="G95" s="2" t="s">
        <v>82</v>
      </c>
      <c r="H95" s="3" t="s">
        <v>11</v>
      </c>
      <c r="I95" s="5">
        <v>0</v>
      </c>
      <c r="J95" s="8">
        <v>7</v>
      </c>
      <c r="K95" s="8" t="s">
        <v>20</v>
      </c>
      <c r="L95" s="8" t="s">
        <v>5</v>
      </c>
      <c r="M95" s="8" t="s">
        <v>55</v>
      </c>
      <c r="N95" s="8" t="s">
        <v>68</v>
      </c>
      <c r="O95" s="8" t="s">
        <v>84</v>
      </c>
      <c r="P95" s="8" t="s">
        <v>44</v>
      </c>
    </row>
    <row r="96" spans="1:16" x14ac:dyDescent="0.3">
      <c r="A96" s="14">
        <v>45686</v>
      </c>
      <c r="B96" s="3">
        <v>6</v>
      </c>
      <c r="C96" s="8" t="s">
        <v>23</v>
      </c>
      <c r="D96" s="8" t="s">
        <v>46</v>
      </c>
      <c r="E96" s="8" t="s">
        <v>16</v>
      </c>
      <c r="F96" s="8" t="s">
        <v>84</v>
      </c>
      <c r="G96" s="8" t="s">
        <v>11</v>
      </c>
      <c r="H96" s="8" t="s">
        <v>4</v>
      </c>
      <c r="I96" s="9">
        <v>9</v>
      </c>
      <c r="J96" s="10">
        <v>4</v>
      </c>
      <c r="K96" s="10" t="s">
        <v>1</v>
      </c>
      <c r="L96" s="10" t="s">
        <v>9</v>
      </c>
      <c r="M96" s="10" t="s">
        <v>56</v>
      </c>
      <c r="N96" s="10" t="s">
        <v>68</v>
      </c>
      <c r="O96" s="10" t="s">
        <v>2</v>
      </c>
      <c r="P96" s="10" t="s">
        <v>50</v>
      </c>
    </row>
    <row r="97" spans="1:16" x14ac:dyDescent="0.3">
      <c r="A97" s="14">
        <v>45686</v>
      </c>
      <c r="B97" s="3">
        <v>3</v>
      </c>
      <c r="C97" s="10" t="s">
        <v>1</v>
      </c>
      <c r="D97" s="10" t="s">
        <v>9</v>
      </c>
      <c r="E97" s="10" t="s">
        <v>56</v>
      </c>
      <c r="F97" s="10" t="s">
        <v>68</v>
      </c>
      <c r="G97" s="10" t="s">
        <v>2</v>
      </c>
      <c r="H97" s="10" t="s">
        <v>50</v>
      </c>
      <c r="I97" s="11">
        <v>4</v>
      </c>
      <c r="J97" s="2">
        <v>2</v>
      </c>
      <c r="K97" s="2" t="s">
        <v>6</v>
      </c>
      <c r="L97" s="2" t="s">
        <v>10</v>
      </c>
      <c r="M97" s="2" t="s">
        <v>82</v>
      </c>
      <c r="N97" s="2" t="s">
        <v>17</v>
      </c>
      <c r="O97" s="2" t="s">
        <v>25</v>
      </c>
      <c r="P97" s="3" t="s">
        <v>50</v>
      </c>
    </row>
    <row r="98" spans="1:16" x14ac:dyDescent="0.3">
      <c r="A98" s="14">
        <v>45686</v>
      </c>
      <c r="B98" s="5">
        <v>5</v>
      </c>
      <c r="C98" s="2" t="s">
        <v>6</v>
      </c>
      <c r="D98" s="2" t="s">
        <v>10</v>
      </c>
      <c r="E98" s="2" t="s">
        <v>82</v>
      </c>
      <c r="F98" s="2" t="s">
        <v>17</v>
      </c>
      <c r="G98" s="2" t="s">
        <v>25</v>
      </c>
      <c r="H98" s="3" t="s">
        <v>50</v>
      </c>
      <c r="I98" s="5">
        <v>2</v>
      </c>
      <c r="J98" s="8">
        <v>3</v>
      </c>
      <c r="K98" s="8" t="s">
        <v>23</v>
      </c>
      <c r="L98" s="8" t="s">
        <v>46</v>
      </c>
      <c r="M98" s="8" t="s">
        <v>16</v>
      </c>
      <c r="N98" s="8" t="s">
        <v>84</v>
      </c>
      <c r="O98" s="8" t="s">
        <v>11</v>
      </c>
      <c r="P98" s="8" t="s">
        <v>4</v>
      </c>
    </row>
    <row r="99" spans="1:16" x14ac:dyDescent="0.3">
      <c r="A99" s="14">
        <v>45693</v>
      </c>
      <c r="B99" s="3">
        <v>4</v>
      </c>
      <c r="C99" s="8" t="s">
        <v>1</v>
      </c>
      <c r="D99" s="8" t="s">
        <v>4</v>
      </c>
      <c r="E99" s="8" t="s">
        <v>46</v>
      </c>
      <c r="F99" s="8" t="s">
        <v>84</v>
      </c>
      <c r="G99" s="8" t="s">
        <v>3</v>
      </c>
      <c r="H99" s="8" t="s">
        <v>5</v>
      </c>
      <c r="I99" s="9">
        <v>4</v>
      </c>
      <c r="J99" s="10">
        <v>5</v>
      </c>
      <c r="K99" s="10" t="s">
        <v>9</v>
      </c>
      <c r="L99" s="10" t="s">
        <v>10</v>
      </c>
      <c r="M99" s="10" t="s">
        <v>11</v>
      </c>
      <c r="N99" s="10" t="s">
        <v>16</v>
      </c>
      <c r="O99" s="10" t="s">
        <v>20</v>
      </c>
      <c r="P99" s="10" t="s">
        <v>44</v>
      </c>
    </row>
    <row r="100" spans="1:16" x14ac:dyDescent="0.3">
      <c r="A100" s="14">
        <v>45693</v>
      </c>
      <c r="B100" s="3">
        <v>4</v>
      </c>
      <c r="C100" s="10" t="s">
        <v>9</v>
      </c>
      <c r="D100" s="10" t="s">
        <v>10</v>
      </c>
      <c r="E100" s="10" t="s">
        <v>11</v>
      </c>
      <c r="F100" s="10" t="s">
        <v>16</v>
      </c>
      <c r="G100" s="10" t="s">
        <v>20</v>
      </c>
      <c r="H100" s="10" t="s">
        <v>44</v>
      </c>
      <c r="I100" s="11">
        <v>2</v>
      </c>
      <c r="J100" s="2">
        <v>4</v>
      </c>
      <c r="K100" s="2" t="s">
        <v>82</v>
      </c>
      <c r="L100" s="2" t="s">
        <v>2</v>
      </c>
      <c r="M100" s="2" t="s">
        <v>23</v>
      </c>
      <c r="N100" s="2" t="s">
        <v>8</v>
      </c>
      <c r="O100" s="2" t="s">
        <v>56</v>
      </c>
      <c r="P100" s="3" t="s">
        <v>14</v>
      </c>
    </row>
    <row r="101" spans="1:16" x14ac:dyDescent="0.3">
      <c r="A101" s="14">
        <v>45693</v>
      </c>
      <c r="B101" s="5">
        <v>5</v>
      </c>
      <c r="C101" s="2" t="s">
        <v>82</v>
      </c>
      <c r="D101" s="2" t="s">
        <v>2</v>
      </c>
      <c r="E101" s="2" t="s">
        <v>23</v>
      </c>
      <c r="F101" s="2" t="s">
        <v>8</v>
      </c>
      <c r="G101" s="2" t="s">
        <v>56</v>
      </c>
      <c r="H101" s="3" t="s">
        <v>14</v>
      </c>
      <c r="I101" s="5">
        <v>2</v>
      </c>
      <c r="J101" s="8">
        <v>5</v>
      </c>
      <c r="K101" s="8" t="s">
        <v>1</v>
      </c>
      <c r="L101" s="8" t="s">
        <v>4</v>
      </c>
      <c r="M101" s="8" t="s">
        <v>46</v>
      </c>
      <c r="N101" s="8" t="s">
        <v>84</v>
      </c>
      <c r="O101" s="8" t="s">
        <v>3</v>
      </c>
      <c r="P101" s="8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9BC3-8DAE-4185-A4C0-F8573FA5A3A2}">
  <dimension ref="A1:AI53"/>
  <sheetViews>
    <sheetView zoomScaleNormal="100" workbookViewId="0">
      <pane xSplit="1" topLeftCell="P1" activePane="topRight" state="frozen"/>
      <selection pane="topRight" activeCell="O29" sqref="O29"/>
    </sheetView>
  </sheetViews>
  <sheetFormatPr defaultRowHeight="14.4" x14ac:dyDescent="0.3"/>
  <cols>
    <col min="7" max="7" width="8.5546875" bestFit="1" customWidth="1"/>
    <col min="8" max="11" width="9.5546875" bestFit="1" customWidth="1"/>
    <col min="12" max="12" width="8.5546875" bestFit="1" customWidth="1"/>
    <col min="13" max="15" width="9.5546875" bestFit="1" customWidth="1"/>
    <col min="16" max="16" width="8.5546875" bestFit="1" customWidth="1"/>
    <col min="17" max="21" width="9.5546875" bestFit="1" customWidth="1"/>
    <col min="22" max="24" width="10.5546875" bestFit="1" customWidth="1"/>
    <col min="25" max="25" width="9.5546875" bestFit="1" customWidth="1"/>
    <col min="26" max="28" width="10.5546875" bestFit="1" customWidth="1"/>
    <col min="29" max="29" width="9.5546875" bestFit="1" customWidth="1"/>
    <col min="30" max="31" width="10.5546875" bestFit="1" customWidth="1"/>
  </cols>
  <sheetData>
    <row r="1" spans="1:35" x14ac:dyDescent="0.3">
      <c r="A1" t="s">
        <v>0</v>
      </c>
      <c r="B1" t="s">
        <v>67</v>
      </c>
      <c r="C1" s="1">
        <v>45448</v>
      </c>
      <c r="D1" s="1">
        <v>45455</v>
      </c>
      <c r="E1" s="1">
        <v>45462</v>
      </c>
      <c r="F1" s="1">
        <v>45469</v>
      </c>
      <c r="G1" s="1">
        <v>45476</v>
      </c>
      <c r="H1" s="1">
        <v>45483</v>
      </c>
      <c r="I1" s="1">
        <v>45490</v>
      </c>
      <c r="J1" s="1">
        <v>45498</v>
      </c>
      <c r="K1" s="1">
        <v>45504</v>
      </c>
      <c r="L1" s="1">
        <v>45511</v>
      </c>
      <c r="M1" s="1">
        <v>45518</v>
      </c>
      <c r="N1" s="1">
        <v>45525</v>
      </c>
      <c r="O1" s="1">
        <v>45532</v>
      </c>
      <c r="P1" s="1">
        <v>45539</v>
      </c>
      <c r="Q1" s="1">
        <v>45546</v>
      </c>
      <c r="R1" s="1">
        <v>45553</v>
      </c>
      <c r="S1" s="1">
        <v>45560</v>
      </c>
      <c r="T1" s="1">
        <v>45568</v>
      </c>
      <c r="U1" s="1">
        <v>45574</v>
      </c>
      <c r="V1" s="1">
        <v>45581</v>
      </c>
      <c r="W1" s="1">
        <v>45588</v>
      </c>
      <c r="X1" s="1">
        <v>45595</v>
      </c>
      <c r="Y1" s="1">
        <v>45602</v>
      </c>
      <c r="Z1" s="1">
        <v>45609</v>
      </c>
      <c r="AA1" s="1">
        <v>45616</v>
      </c>
      <c r="AB1" s="1">
        <v>45623</v>
      </c>
      <c r="AC1" s="1">
        <v>45629</v>
      </c>
      <c r="AD1" s="1">
        <v>45637</v>
      </c>
      <c r="AE1" s="1">
        <v>45645</v>
      </c>
      <c r="AH1" t="s">
        <v>65</v>
      </c>
      <c r="AI1" t="s">
        <v>64</v>
      </c>
    </row>
    <row r="2" spans="1:35" x14ac:dyDescent="0.3">
      <c r="A2" t="s">
        <v>2</v>
      </c>
      <c r="L2">
        <v>3</v>
      </c>
      <c r="M2">
        <v>2</v>
      </c>
      <c r="AB2">
        <v>3</v>
      </c>
      <c r="AH2">
        <f t="shared" ref="AH2:AH45" si="0">SUM(B2:AG2)</f>
        <v>8</v>
      </c>
      <c r="AI2">
        <f t="shared" ref="AI2:AI45" si="1">SUM(V2:AG2)</f>
        <v>3</v>
      </c>
    </row>
    <row r="3" spans="1:35" x14ac:dyDescent="0.3">
      <c r="A3" t="s">
        <v>24</v>
      </c>
      <c r="K3">
        <v>1</v>
      </c>
      <c r="M3">
        <v>1</v>
      </c>
      <c r="AH3">
        <f t="shared" si="0"/>
        <v>2</v>
      </c>
      <c r="AI3">
        <f t="shared" si="1"/>
        <v>0</v>
      </c>
    </row>
    <row r="4" spans="1:35" x14ac:dyDescent="0.3">
      <c r="A4" t="s">
        <v>77</v>
      </c>
      <c r="AA4">
        <v>3</v>
      </c>
      <c r="AH4">
        <f t="shared" si="0"/>
        <v>3</v>
      </c>
      <c r="AI4">
        <f t="shared" si="1"/>
        <v>3</v>
      </c>
    </row>
    <row r="5" spans="1:35" x14ac:dyDescent="0.3">
      <c r="A5" t="s">
        <v>7</v>
      </c>
      <c r="B5">
        <v>3</v>
      </c>
      <c r="L5">
        <v>1</v>
      </c>
      <c r="AE5">
        <v>1</v>
      </c>
      <c r="AH5">
        <f t="shared" si="0"/>
        <v>5</v>
      </c>
      <c r="AI5">
        <f t="shared" si="1"/>
        <v>1</v>
      </c>
    </row>
    <row r="6" spans="1:35" x14ac:dyDescent="0.3">
      <c r="A6" t="s">
        <v>48</v>
      </c>
      <c r="AH6">
        <f t="shared" si="0"/>
        <v>0</v>
      </c>
      <c r="AI6">
        <f t="shared" si="1"/>
        <v>0</v>
      </c>
    </row>
    <row r="7" spans="1:35" x14ac:dyDescent="0.3">
      <c r="A7" t="s">
        <v>18</v>
      </c>
      <c r="AH7">
        <f t="shared" si="0"/>
        <v>0</v>
      </c>
      <c r="AI7">
        <f t="shared" si="1"/>
        <v>0</v>
      </c>
    </row>
    <row r="8" spans="1:35" x14ac:dyDescent="0.3">
      <c r="A8" t="s">
        <v>25</v>
      </c>
      <c r="N8">
        <v>1</v>
      </c>
      <c r="P8">
        <v>1</v>
      </c>
      <c r="W8">
        <v>1</v>
      </c>
      <c r="Y8">
        <v>1</v>
      </c>
      <c r="AA8">
        <v>1</v>
      </c>
      <c r="AD8">
        <v>3</v>
      </c>
      <c r="AE8">
        <v>3</v>
      </c>
      <c r="AH8">
        <f t="shared" si="0"/>
        <v>11</v>
      </c>
      <c r="AI8">
        <f t="shared" si="1"/>
        <v>9</v>
      </c>
    </row>
    <row r="9" spans="1:35" x14ac:dyDescent="0.3">
      <c r="A9" t="s">
        <v>14</v>
      </c>
      <c r="B9">
        <v>1</v>
      </c>
      <c r="J9">
        <v>1</v>
      </c>
      <c r="Y9">
        <v>1</v>
      </c>
      <c r="Z9">
        <v>1</v>
      </c>
      <c r="AD9">
        <v>1</v>
      </c>
      <c r="AH9">
        <f t="shared" si="0"/>
        <v>5</v>
      </c>
      <c r="AI9">
        <f t="shared" si="1"/>
        <v>3</v>
      </c>
    </row>
    <row r="10" spans="1:35" x14ac:dyDescent="0.3">
      <c r="A10" t="s">
        <v>54</v>
      </c>
      <c r="W10">
        <v>2</v>
      </c>
      <c r="X10">
        <v>3</v>
      </c>
      <c r="AH10">
        <f t="shared" si="0"/>
        <v>5</v>
      </c>
      <c r="AI10">
        <f t="shared" si="1"/>
        <v>5</v>
      </c>
    </row>
    <row r="11" spans="1:35" x14ac:dyDescent="0.3">
      <c r="A11" t="s">
        <v>66</v>
      </c>
      <c r="X11">
        <v>2</v>
      </c>
      <c r="AC11">
        <v>3</v>
      </c>
      <c r="AD11">
        <v>1</v>
      </c>
      <c r="AH11">
        <f t="shared" si="0"/>
        <v>6</v>
      </c>
      <c r="AI11">
        <f t="shared" si="1"/>
        <v>6</v>
      </c>
    </row>
    <row r="12" spans="1:35" x14ac:dyDescent="0.3">
      <c r="A12" t="s">
        <v>84</v>
      </c>
      <c r="AC12">
        <v>2</v>
      </c>
      <c r="AD12">
        <v>1</v>
      </c>
      <c r="AH12">
        <f t="shared" si="0"/>
        <v>3</v>
      </c>
      <c r="AI12">
        <f t="shared" si="1"/>
        <v>3</v>
      </c>
    </row>
    <row r="13" spans="1:35" x14ac:dyDescent="0.3">
      <c r="A13" t="s">
        <v>15</v>
      </c>
      <c r="B13">
        <v>2</v>
      </c>
      <c r="C13">
        <v>1</v>
      </c>
      <c r="H13">
        <v>2</v>
      </c>
      <c r="S13">
        <v>1</v>
      </c>
      <c r="T13">
        <v>1</v>
      </c>
      <c r="U13">
        <v>1</v>
      </c>
      <c r="Z13">
        <v>1</v>
      </c>
      <c r="AB13">
        <v>2</v>
      </c>
      <c r="AC13">
        <v>1</v>
      </c>
      <c r="AH13">
        <f t="shared" si="0"/>
        <v>12</v>
      </c>
      <c r="AI13">
        <f t="shared" si="1"/>
        <v>4</v>
      </c>
    </row>
    <row r="14" spans="1:35" x14ac:dyDescent="0.3">
      <c r="A14" t="s">
        <v>6</v>
      </c>
      <c r="J14">
        <v>4</v>
      </c>
      <c r="L14">
        <v>4</v>
      </c>
      <c r="P14">
        <v>3</v>
      </c>
      <c r="V14">
        <v>3</v>
      </c>
      <c r="Y14">
        <v>2</v>
      </c>
      <c r="AB14">
        <v>1</v>
      </c>
      <c r="AH14">
        <f t="shared" si="0"/>
        <v>17</v>
      </c>
      <c r="AI14">
        <f t="shared" si="1"/>
        <v>6</v>
      </c>
    </row>
    <row r="15" spans="1:35" x14ac:dyDescent="0.3">
      <c r="A15" t="s">
        <v>52</v>
      </c>
      <c r="K15">
        <v>1</v>
      </c>
      <c r="AH15">
        <f t="shared" si="0"/>
        <v>1</v>
      </c>
      <c r="AI15">
        <f t="shared" si="1"/>
        <v>0</v>
      </c>
    </row>
    <row r="16" spans="1:35" x14ac:dyDescent="0.3">
      <c r="A16" t="s">
        <v>78</v>
      </c>
      <c r="AH16">
        <f t="shared" si="0"/>
        <v>0</v>
      </c>
      <c r="AI16">
        <f t="shared" si="1"/>
        <v>0</v>
      </c>
    </row>
    <row r="17" spans="1:35" x14ac:dyDescent="0.3">
      <c r="A17" t="s">
        <v>12</v>
      </c>
      <c r="J17">
        <v>3</v>
      </c>
      <c r="M17">
        <v>1</v>
      </c>
      <c r="N17">
        <v>1</v>
      </c>
      <c r="AH17">
        <f t="shared" si="0"/>
        <v>5</v>
      </c>
      <c r="AI17">
        <f t="shared" si="1"/>
        <v>0</v>
      </c>
    </row>
    <row r="18" spans="1:35" x14ac:dyDescent="0.3">
      <c r="A18" t="s">
        <v>4</v>
      </c>
      <c r="M18">
        <v>2</v>
      </c>
      <c r="P18">
        <v>1</v>
      </c>
      <c r="R18">
        <v>1</v>
      </c>
      <c r="Y18">
        <v>1</v>
      </c>
      <c r="Z18">
        <v>3</v>
      </c>
      <c r="AB18">
        <v>1</v>
      </c>
      <c r="AD18">
        <v>1</v>
      </c>
      <c r="AE18">
        <v>3</v>
      </c>
      <c r="AH18">
        <f t="shared" si="0"/>
        <v>13</v>
      </c>
      <c r="AI18">
        <f t="shared" si="1"/>
        <v>9</v>
      </c>
    </row>
    <row r="19" spans="1:35" x14ac:dyDescent="0.3">
      <c r="A19" t="s">
        <v>1</v>
      </c>
      <c r="J19">
        <v>3</v>
      </c>
      <c r="K19">
        <v>2</v>
      </c>
      <c r="L19">
        <v>1</v>
      </c>
      <c r="Q19">
        <v>1</v>
      </c>
      <c r="V19">
        <v>1</v>
      </c>
      <c r="W19">
        <v>1</v>
      </c>
      <c r="X19">
        <v>1</v>
      </c>
      <c r="Y19">
        <v>1</v>
      </c>
      <c r="Z19">
        <v>2</v>
      </c>
      <c r="AC19">
        <v>2</v>
      </c>
      <c r="AD19">
        <v>1</v>
      </c>
      <c r="AE19">
        <v>2</v>
      </c>
      <c r="AH19">
        <f t="shared" si="0"/>
        <v>18</v>
      </c>
      <c r="AI19">
        <f t="shared" si="1"/>
        <v>11</v>
      </c>
    </row>
    <row r="20" spans="1:35" x14ac:dyDescent="0.3">
      <c r="A20" t="s">
        <v>79</v>
      </c>
      <c r="AA20">
        <v>1</v>
      </c>
      <c r="AH20">
        <f t="shared" si="0"/>
        <v>1</v>
      </c>
      <c r="AI20">
        <f t="shared" si="1"/>
        <v>1</v>
      </c>
    </row>
    <row r="21" spans="1:35" x14ac:dyDescent="0.3">
      <c r="A21" t="s">
        <v>9</v>
      </c>
      <c r="M21">
        <v>2</v>
      </c>
      <c r="N21">
        <v>2</v>
      </c>
      <c r="O21">
        <v>1</v>
      </c>
      <c r="P21">
        <v>2</v>
      </c>
      <c r="W21">
        <v>1</v>
      </c>
      <c r="X21">
        <v>1</v>
      </c>
      <c r="AA21">
        <v>2</v>
      </c>
      <c r="AB21">
        <v>2</v>
      </c>
      <c r="AC21">
        <v>1</v>
      </c>
      <c r="AD21">
        <v>1</v>
      </c>
      <c r="AE21">
        <v>2</v>
      </c>
      <c r="AH21">
        <f t="shared" si="0"/>
        <v>17</v>
      </c>
      <c r="AI21">
        <f t="shared" si="1"/>
        <v>10</v>
      </c>
    </row>
    <row r="22" spans="1:35" x14ac:dyDescent="0.3">
      <c r="A22" t="s">
        <v>20</v>
      </c>
      <c r="J22">
        <v>2</v>
      </c>
      <c r="K22">
        <v>1</v>
      </c>
      <c r="L22">
        <v>1</v>
      </c>
      <c r="M22">
        <v>1</v>
      </c>
      <c r="N22">
        <v>1</v>
      </c>
      <c r="V22">
        <v>1</v>
      </c>
      <c r="X22">
        <v>1</v>
      </c>
      <c r="Z22">
        <v>2</v>
      </c>
      <c r="AA22">
        <v>2</v>
      </c>
      <c r="AB22">
        <v>4</v>
      </c>
      <c r="AD22">
        <v>2</v>
      </c>
      <c r="AE22">
        <v>2</v>
      </c>
      <c r="AH22">
        <f t="shared" si="0"/>
        <v>20</v>
      </c>
      <c r="AI22">
        <f t="shared" si="1"/>
        <v>14</v>
      </c>
    </row>
    <row r="23" spans="1:35" x14ac:dyDescent="0.3">
      <c r="A23" t="s">
        <v>80</v>
      </c>
      <c r="Z23">
        <v>1</v>
      </c>
      <c r="AH23">
        <f t="shared" si="0"/>
        <v>1</v>
      </c>
      <c r="AI23">
        <f t="shared" si="1"/>
        <v>1</v>
      </c>
    </row>
    <row r="24" spans="1:35" x14ac:dyDescent="0.3">
      <c r="A24" t="s">
        <v>61</v>
      </c>
      <c r="X24">
        <v>1</v>
      </c>
      <c r="AH24">
        <f t="shared" si="0"/>
        <v>1</v>
      </c>
      <c r="AI24">
        <f t="shared" si="1"/>
        <v>1</v>
      </c>
    </row>
    <row r="25" spans="1:35" x14ac:dyDescent="0.3">
      <c r="A25" t="s">
        <v>19</v>
      </c>
      <c r="V25">
        <v>2</v>
      </c>
      <c r="W25">
        <v>1</v>
      </c>
      <c r="X25">
        <v>1</v>
      </c>
      <c r="Z25">
        <v>4</v>
      </c>
      <c r="AA25">
        <v>3</v>
      </c>
      <c r="AB25">
        <v>1</v>
      </c>
      <c r="AC25">
        <v>1</v>
      </c>
      <c r="AH25">
        <f t="shared" si="0"/>
        <v>13</v>
      </c>
      <c r="AI25">
        <f t="shared" si="1"/>
        <v>13</v>
      </c>
    </row>
    <row r="26" spans="1:35" x14ac:dyDescent="0.3">
      <c r="A26" t="s">
        <v>43</v>
      </c>
      <c r="AH26">
        <f t="shared" si="0"/>
        <v>0</v>
      </c>
      <c r="AI26">
        <f t="shared" si="1"/>
        <v>0</v>
      </c>
    </row>
    <row r="27" spans="1:35" x14ac:dyDescent="0.3">
      <c r="A27" t="s">
        <v>68</v>
      </c>
      <c r="Y27">
        <v>1</v>
      </c>
      <c r="AC27">
        <v>1</v>
      </c>
      <c r="AH27">
        <f t="shared" si="0"/>
        <v>2</v>
      </c>
      <c r="AI27">
        <f t="shared" si="1"/>
        <v>2</v>
      </c>
    </row>
    <row r="28" spans="1:35" x14ac:dyDescent="0.3">
      <c r="A28" t="s">
        <v>53</v>
      </c>
      <c r="AH28">
        <f t="shared" si="0"/>
        <v>0</v>
      </c>
      <c r="AI28">
        <f t="shared" si="1"/>
        <v>0</v>
      </c>
    </row>
    <row r="29" spans="1:35" x14ac:dyDescent="0.3">
      <c r="A29" t="s">
        <v>51</v>
      </c>
      <c r="N29">
        <v>2</v>
      </c>
      <c r="AH29">
        <f t="shared" si="0"/>
        <v>2</v>
      </c>
      <c r="AI29">
        <f t="shared" si="1"/>
        <v>0</v>
      </c>
    </row>
    <row r="30" spans="1:35" x14ac:dyDescent="0.3">
      <c r="A30" t="s">
        <v>10</v>
      </c>
      <c r="J30">
        <v>1</v>
      </c>
      <c r="K30">
        <v>1</v>
      </c>
      <c r="M30">
        <v>1</v>
      </c>
      <c r="N30">
        <v>1</v>
      </c>
      <c r="P30">
        <v>3</v>
      </c>
      <c r="V30">
        <v>2</v>
      </c>
      <c r="W30">
        <v>3</v>
      </c>
      <c r="Z30">
        <v>2</v>
      </c>
      <c r="AC30">
        <v>2</v>
      </c>
      <c r="AD30">
        <v>2</v>
      </c>
      <c r="AE30">
        <v>1</v>
      </c>
      <c r="AH30">
        <f t="shared" si="0"/>
        <v>19</v>
      </c>
      <c r="AI30">
        <f t="shared" si="1"/>
        <v>12</v>
      </c>
    </row>
    <row r="31" spans="1:35" x14ac:dyDescent="0.3">
      <c r="A31" t="s">
        <v>46</v>
      </c>
      <c r="J31">
        <v>1</v>
      </c>
      <c r="L31">
        <v>1</v>
      </c>
      <c r="P31">
        <v>4</v>
      </c>
      <c r="V31">
        <v>1</v>
      </c>
      <c r="AH31">
        <f t="shared" si="0"/>
        <v>7</v>
      </c>
      <c r="AI31">
        <f t="shared" si="1"/>
        <v>1</v>
      </c>
    </row>
    <row r="32" spans="1:35" x14ac:dyDescent="0.3">
      <c r="A32" t="s">
        <v>3</v>
      </c>
      <c r="J32">
        <v>1</v>
      </c>
      <c r="Z32">
        <v>3</v>
      </c>
      <c r="AH32">
        <f t="shared" si="0"/>
        <v>4</v>
      </c>
      <c r="AI32">
        <f t="shared" si="1"/>
        <v>3</v>
      </c>
    </row>
    <row r="33" spans="1:35" x14ac:dyDescent="0.3">
      <c r="A33" t="s">
        <v>56</v>
      </c>
      <c r="R33">
        <v>1</v>
      </c>
      <c r="W33">
        <v>3</v>
      </c>
      <c r="Y33">
        <v>2</v>
      </c>
      <c r="Z33">
        <v>1</v>
      </c>
      <c r="AA33">
        <v>2</v>
      </c>
      <c r="AC33">
        <v>1</v>
      </c>
      <c r="AD33">
        <v>1</v>
      </c>
      <c r="AE33">
        <v>1</v>
      </c>
      <c r="AH33">
        <f t="shared" si="0"/>
        <v>12</v>
      </c>
      <c r="AI33">
        <f t="shared" si="1"/>
        <v>11</v>
      </c>
    </row>
    <row r="34" spans="1:35" x14ac:dyDescent="0.3">
      <c r="A34" t="s">
        <v>60</v>
      </c>
      <c r="V34">
        <v>2</v>
      </c>
      <c r="AH34">
        <f t="shared" si="0"/>
        <v>2</v>
      </c>
      <c r="AI34">
        <f t="shared" si="1"/>
        <v>2</v>
      </c>
    </row>
    <row r="35" spans="1:35" x14ac:dyDescent="0.3">
      <c r="A35" t="s">
        <v>11</v>
      </c>
      <c r="AH35">
        <f t="shared" si="0"/>
        <v>0</v>
      </c>
      <c r="AI35">
        <f t="shared" si="1"/>
        <v>0</v>
      </c>
    </row>
    <row r="36" spans="1:35" x14ac:dyDescent="0.3">
      <c r="A36" t="s">
        <v>55</v>
      </c>
      <c r="V36">
        <v>2</v>
      </c>
      <c r="W36">
        <v>1</v>
      </c>
      <c r="X36">
        <v>1</v>
      </c>
      <c r="Y36">
        <v>1</v>
      </c>
      <c r="Z36">
        <v>3</v>
      </c>
      <c r="AA36">
        <v>2</v>
      </c>
      <c r="AB36">
        <v>3</v>
      </c>
      <c r="AD36">
        <v>1</v>
      </c>
      <c r="AE36">
        <v>1</v>
      </c>
      <c r="AH36">
        <f t="shared" si="0"/>
        <v>15</v>
      </c>
      <c r="AI36">
        <f t="shared" si="1"/>
        <v>15</v>
      </c>
    </row>
    <row r="37" spans="1:35" x14ac:dyDescent="0.3">
      <c r="A37" t="s">
        <v>21</v>
      </c>
      <c r="AH37">
        <f t="shared" si="0"/>
        <v>0</v>
      </c>
      <c r="AI37">
        <f t="shared" si="1"/>
        <v>0</v>
      </c>
    </row>
    <row r="38" spans="1:35" x14ac:dyDescent="0.3">
      <c r="A38" t="s">
        <v>81</v>
      </c>
      <c r="AA38">
        <v>3</v>
      </c>
      <c r="AE38">
        <v>1</v>
      </c>
      <c r="AH38">
        <f t="shared" si="0"/>
        <v>4</v>
      </c>
      <c r="AI38">
        <f t="shared" si="1"/>
        <v>4</v>
      </c>
    </row>
    <row r="39" spans="1:35" x14ac:dyDescent="0.3">
      <c r="A39" t="s">
        <v>63</v>
      </c>
      <c r="V39">
        <v>2</v>
      </c>
      <c r="X39">
        <v>1</v>
      </c>
      <c r="AH39">
        <f t="shared" si="0"/>
        <v>3</v>
      </c>
      <c r="AI39">
        <f t="shared" si="1"/>
        <v>3</v>
      </c>
    </row>
    <row r="40" spans="1:35" x14ac:dyDescent="0.3">
      <c r="A40" t="s">
        <v>83</v>
      </c>
      <c r="AH40">
        <f t="shared" si="0"/>
        <v>0</v>
      </c>
      <c r="AI40">
        <f t="shared" si="1"/>
        <v>0</v>
      </c>
    </row>
    <row r="41" spans="1:35" x14ac:dyDescent="0.3">
      <c r="A41" t="s">
        <v>22</v>
      </c>
      <c r="L41">
        <v>2</v>
      </c>
      <c r="M41">
        <v>1</v>
      </c>
      <c r="AH41">
        <f t="shared" si="0"/>
        <v>3</v>
      </c>
      <c r="AI41">
        <f t="shared" si="1"/>
        <v>0</v>
      </c>
    </row>
    <row r="42" spans="1:35" x14ac:dyDescent="0.3">
      <c r="A42" t="s">
        <v>44</v>
      </c>
      <c r="AH42">
        <f t="shared" si="0"/>
        <v>0</v>
      </c>
      <c r="AI42">
        <f t="shared" si="1"/>
        <v>0</v>
      </c>
    </row>
    <row r="43" spans="1:35" x14ac:dyDescent="0.3">
      <c r="A43" t="s">
        <v>8</v>
      </c>
      <c r="L43">
        <v>1</v>
      </c>
      <c r="V43">
        <v>1</v>
      </c>
      <c r="AB43">
        <v>1</v>
      </c>
      <c r="AD43">
        <v>2</v>
      </c>
      <c r="AH43">
        <f t="shared" si="0"/>
        <v>5</v>
      </c>
      <c r="AI43">
        <f t="shared" si="1"/>
        <v>4</v>
      </c>
    </row>
    <row r="44" spans="1:35" x14ac:dyDescent="0.3">
      <c r="A44" t="s">
        <v>82</v>
      </c>
      <c r="J44">
        <v>1</v>
      </c>
      <c r="K44">
        <v>3</v>
      </c>
      <c r="L44">
        <v>2</v>
      </c>
      <c r="M44">
        <v>1</v>
      </c>
      <c r="P44">
        <v>1</v>
      </c>
      <c r="V44">
        <v>2</v>
      </c>
      <c r="W44">
        <v>2</v>
      </c>
      <c r="X44">
        <v>1</v>
      </c>
      <c r="Y44">
        <v>2</v>
      </c>
      <c r="Z44">
        <v>1</v>
      </c>
      <c r="AA44">
        <v>2</v>
      </c>
      <c r="AB44">
        <v>2</v>
      </c>
      <c r="AC44">
        <v>3</v>
      </c>
      <c r="AD44">
        <v>4</v>
      </c>
      <c r="AH44">
        <f t="shared" si="0"/>
        <v>27</v>
      </c>
      <c r="AI44">
        <f t="shared" si="1"/>
        <v>19</v>
      </c>
    </row>
    <row r="45" spans="1:35" x14ac:dyDescent="0.3">
      <c r="A45" t="s">
        <v>49</v>
      </c>
      <c r="J45">
        <v>1</v>
      </c>
      <c r="AA45">
        <v>2</v>
      </c>
      <c r="AH45">
        <f t="shared" si="0"/>
        <v>3</v>
      </c>
      <c r="AI45">
        <f t="shared" si="1"/>
        <v>2</v>
      </c>
    </row>
    <row r="46" spans="1:35" x14ac:dyDescent="0.3">
      <c r="A46" t="s">
        <v>85</v>
      </c>
      <c r="AE46">
        <v>4</v>
      </c>
      <c r="AH46">
        <f t="shared" ref="AH46:AH51" si="2">SUM(B46:AG46)</f>
        <v>4</v>
      </c>
      <c r="AI46">
        <f t="shared" ref="AI46:AI51" si="3">SUM(V46:AG46)</f>
        <v>4</v>
      </c>
    </row>
    <row r="47" spans="1:35" x14ac:dyDescent="0.3">
      <c r="A47" t="s">
        <v>5</v>
      </c>
      <c r="K47">
        <v>2</v>
      </c>
      <c r="L47">
        <v>4</v>
      </c>
      <c r="P47">
        <v>3</v>
      </c>
      <c r="V47">
        <v>1</v>
      </c>
      <c r="W47">
        <v>2</v>
      </c>
      <c r="X47">
        <v>2</v>
      </c>
      <c r="Y47">
        <v>3</v>
      </c>
      <c r="Z47">
        <v>2</v>
      </c>
      <c r="AA47">
        <v>3</v>
      </c>
      <c r="AB47">
        <v>1</v>
      </c>
      <c r="AH47">
        <f t="shared" si="2"/>
        <v>23</v>
      </c>
      <c r="AI47">
        <f t="shared" si="3"/>
        <v>14</v>
      </c>
    </row>
    <row r="48" spans="1:35" x14ac:dyDescent="0.3">
      <c r="A48" t="s">
        <v>45</v>
      </c>
      <c r="K48">
        <v>1</v>
      </c>
      <c r="L48">
        <v>1</v>
      </c>
      <c r="M48">
        <v>1</v>
      </c>
      <c r="P48">
        <v>2</v>
      </c>
      <c r="AE48">
        <v>1</v>
      </c>
      <c r="AH48">
        <f t="shared" si="2"/>
        <v>6</v>
      </c>
      <c r="AI48">
        <f t="shared" si="3"/>
        <v>1</v>
      </c>
    </row>
    <row r="49" spans="1:35" x14ac:dyDescent="0.3">
      <c r="A49" t="s">
        <v>23</v>
      </c>
      <c r="J49">
        <v>2</v>
      </c>
      <c r="V49">
        <v>1</v>
      </c>
      <c r="X49">
        <v>1</v>
      </c>
      <c r="Y49">
        <v>3</v>
      </c>
      <c r="AH49">
        <f t="shared" si="2"/>
        <v>7</v>
      </c>
      <c r="AI49">
        <f t="shared" si="3"/>
        <v>5</v>
      </c>
    </row>
    <row r="50" spans="1:35" x14ac:dyDescent="0.3">
      <c r="A50" t="s">
        <v>17</v>
      </c>
      <c r="Z50">
        <v>2</v>
      </c>
      <c r="AD50">
        <v>1</v>
      </c>
      <c r="AE50">
        <v>1</v>
      </c>
      <c r="AH50">
        <f t="shared" si="2"/>
        <v>4</v>
      </c>
      <c r="AI50">
        <f t="shared" si="3"/>
        <v>4</v>
      </c>
    </row>
    <row r="51" spans="1:35" x14ac:dyDescent="0.3">
      <c r="A51" t="s">
        <v>86</v>
      </c>
      <c r="AE51">
        <v>5</v>
      </c>
      <c r="AH51">
        <f t="shared" si="2"/>
        <v>5</v>
      </c>
      <c r="AI51">
        <f t="shared" si="3"/>
        <v>5</v>
      </c>
    </row>
    <row r="52" spans="1:35" x14ac:dyDescent="0.3">
      <c r="A52" t="s">
        <v>16</v>
      </c>
      <c r="W52">
        <v>4</v>
      </c>
      <c r="X52">
        <v>3</v>
      </c>
      <c r="Z52">
        <v>2</v>
      </c>
      <c r="AA52">
        <v>5</v>
      </c>
      <c r="AB52">
        <v>3</v>
      </c>
      <c r="AC52">
        <v>2</v>
      </c>
      <c r="AD52">
        <v>5</v>
      </c>
      <c r="AE52">
        <v>3</v>
      </c>
      <c r="AH52">
        <f>SUM(B52:AG52)</f>
        <v>27</v>
      </c>
      <c r="AI52">
        <f>SUM(V52:AG52)</f>
        <v>27</v>
      </c>
    </row>
    <row r="53" spans="1:35" x14ac:dyDescent="0.3">
      <c r="A53" t="s">
        <v>47</v>
      </c>
      <c r="J53">
        <v>1</v>
      </c>
      <c r="AH53">
        <f>SUM(B53:AG53)</f>
        <v>1</v>
      </c>
      <c r="AI53">
        <f>SUM(V53:AG53)</f>
        <v>0</v>
      </c>
    </row>
  </sheetData>
  <autoFilter ref="A1:AI51" xr:uid="{5167CA1B-91AA-4363-B433-E3207EDE53DF}">
    <sortState ref="A2:AI53">
      <sortCondition ref="A1:A5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CCA6-42DC-4211-A42F-70F3625FA6AA}">
  <dimension ref="A1:P53"/>
  <sheetViews>
    <sheetView zoomScaleNormal="100" workbookViewId="0">
      <pane xSplit="1" topLeftCell="B1" activePane="topRight" state="frozen"/>
      <selection pane="topRight" activeCell="P1" sqref="P1"/>
    </sheetView>
  </sheetViews>
  <sheetFormatPr defaultRowHeight="14.4" x14ac:dyDescent="0.3"/>
  <cols>
    <col min="2" max="4" width="10.5546875" bestFit="1" customWidth="1"/>
    <col min="5" max="5" width="9.5546875" bestFit="1" customWidth="1"/>
    <col min="6" max="8" width="10.5546875" bestFit="1" customWidth="1"/>
    <col min="9" max="9" width="9.5546875" bestFit="1" customWidth="1"/>
    <col min="10" max="11" width="10.5546875" bestFit="1" customWidth="1"/>
    <col min="13" max="15" width="9.5546875" bestFit="1" customWidth="1"/>
  </cols>
  <sheetData>
    <row r="1" spans="1:16" x14ac:dyDescent="0.3">
      <c r="A1" t="s">
        <v>0</v>
      </c>
      <c r="B1" s="1">
        <v>45581</v>
      </c>
      <c r="C1" s="1">
        <v>45588</v>
      </c>
      <c r="D1" s="1">
        <v>45595</v>
      </c>
      <c r="E1" s="1">
        <v>45602</v>
      </c>
      <c r="F1" s="1">
        <v>45609</v>
      </c>
      <c r="G1" s="1">
        <v>45616</v>
      </c>
      <c r="H1" s="1">
        <v>45623</v>
      </c>
      <c r="I1" s="1">
        <v>45629</v>
      </c>
      <c r="J1" s="1">
        <v>45637</v>
      </c>
      <c r="K1" s="1">
        <v>45645</v>
      </c>
      <c r="L1" s="1">
        <v>45666</v>
      </c>
      <c r="M1" s="1">
        <v>45672</v>
      </c>
      <c r="N1" s="1">
        <v>45679</v>
      </c>
      <c r="O1" s="1">
        <v>45686</v>
      </c>
      <c r="P1" s="1">
        <v>45693</v>
      </c>
    </row>
    <row r="2" spans="1:16" x14ac:dyDescent="0.3">
      <c r="A2" t="s">
        <v>2</v>
      </c>
      <c r="H2">
        <v>3</v>
      </c>
      <c r="L2">
        <v>1</v>
      </c>
      <c r="O2">
        <v>3</v>
      </c>
      <c r="P2">
        <v>1</v>
      </c>
    </row>
    <row r="3" spans="1:16" x14ac:dyDescent="0.3">
      <c r="A3" t="s">
        <v>24</v>
      </c>
    </row>
    <row r="4" spans="1:16" x14ac:dyDescent="0.3">
      <c r="A4" t="s">
        <v>77</v>
      </c>
      <c r="G4">
        <v>3</v>
      </c>
    </row>
    <row r="5" spans="1:16" x14ac:dyDescent="0.3">
      <c r="A5" t="s">
        <v>7</v>
      </c>
      <c r="K5">
        <v>1</v>
      </c>
    </row>
    <row r="6" spans="1:16" x14ac:dyDescent="0.3">
      <c r="A6" t="s">
        <v>48</v>
      </c>
    </row>
    <row r="7" spans="1:16" x14ac:dyDescent="0.3">
      <c r="A7" t="s">
        <v>18</v>
      </c>
    </row>
    <row r="8" spans="1:16" x14ac:dyDescent="0.3">
      <c r="A8" t="s">
        <v>25</v>
      </c>
      <c r="C8">
        <v>1</v>
      </c>
      <c r="E8">
        <v>1</v>
      </c>
      <c r="G8">
        <v>1</v>
      </c>
      <c r="J8">
        <v>3</v>
      </c>
      <c r="K8">
        <v>3</v>
      </c>
      <c r="M8">
        <v>1</v>
      </c>
    </row>
    <row r="9" spans="1:16" x14ac:dyDescent="0.3">
      <c r="A9" t="s">
        <v>14</v>
      </c>
      <c r="E9">
        <v>1</v>
      </c>
      <c r="F9">
        <v>1</v>
      </c>
      <c r="J9">
        <v>1</v>
      </c>
      <c r="P9">
        <v>1</v>
      </c>
    </row>
    <row r="10" spans="1:16" x14ac:dyDescent="0.3">
      <c r="A10" t="s">
        <v>54</v>
      </c>
      <c r="C10">
        <v>2</v>
      </c>
      <c r="D10">
        <v>3</v>
      </c>
    </row>
    <row r="11" spans="1:16" x14ac:dyDescent="0.3">
      <c r="A11" t="s">
        <v>66</v>
      </c>
      <c r="D11">
        <v>2</v>
      </c>
      <c r="I11">
        <v>3</v>
      </c>
      <c r="J11">
        <v>1</v>
      </c>
    </row>
    <row r="12" spans="1:16" x14ac:dyDescent="0.3">
      <c r="A12" t="s">
        <v>84</v>
      </c>
      <c r="I12">
        <v>2</v>
      </c>
      <c r="J12">
        <v>1</v>
      </c>
      <c r="L12">
        <v>3</v>
      </c>
      <c r="N12">
        <v>2</v>
      </c>
      <c r="O12">
        <v>2</v>
      </c>
      <c r="P12">
        <v>1</v>
      </c>
    </row>
    <row r="13" spans="1:16" x14ac:dyDescent="0.3">
      <c r="A13" t="s">
        <v>15</v>
      </c>
      <c r="F13">
        <v>1</v>
      </c>
      <c r="H13">
        <v>2</v>
      </c>
      <c r="I13">
        <v>1</v>
      </c>
    </row>
    <row r="14" spans="1:16" x14ac:dyDescent="0.3">
      <c r="A14" t="s">
        <v>6</v>
      </c>
      <c r="B14">
        <v>3</v>
      </c>
      <c r="E14">
        <v>2</v>
      </c>
      <c r="H14">
        <v>1</v>
      </c>
      <c r="L14">
        <v>2</v>
      </c>
      <c r="M14">
        <v>2</v>
      </c>
      <c r="N14">
        <v>6</v>
      </c>
      <c r="O14">
        <v>1</v>
      </c>
    </row>
    <row r="15" spans="1:16" x14ac:dyDescent="0.3">
      <c r="A15" t="s">
        <v>52</v>
      </c>
    </row>
    <row r="16" spans="1:16" x14ac:dyDescent="0.3">
      <c r="A16" t="s">
        <v>78</v>
      </c>
    </row>
    <row r="17" spans="1:16" x14ac:dyDescent="0.3">
      <c r="A17" t="s">
        <v>12</v>
      </c>
      <c r="N17">
        <v>2</v>
      </c>
    </row>
    <row r="18" spans="1:16" x14ac:dyDescent="0.3">
      <c r="A18" t="s">
        <v>4</v>
      </c>
      <c r="E18">
        <v>1</v>
      </c>
      <c r="F18">
        <v>3</v>
      </c>
      <c r="H18">
        <v>1</v>
      </c>
      <c r="J18">
        <v>1</v>
      </c>
      <c r="K18">
        <v>3</v>
      </c>
      <c r="P18">
        <v>3</v>
      </c>
    </row>
    <row r="19" spans="1:16" x14ac:dyDescent="0.3">
      <c r="A19" t="s">
        <v>1</v>
      </c>
      <c r="B19">
        <v>1</v>
      </c>
      <c r="C19">
        <v>1</v>
      </c>
      <c r="D19">
        <v>1</v>
      </c>
      <c r="E19">
        <v>1</v>
      </c>
      <c r="F19">
        <v>2</v>
      </c>
      <c r="I19">
        <v>2</v>
      </c>
      <c r="J19">
        <v>1</v>
      </c>
      <c r="K19">
        <v>2</v>
      </c>
      <c r="L19">
        <v>1</v>
      </c>
      <c r="M19">
        <v>2</v>
      </c>
      <c r="N19">
        <v>1</v>
      </c>
      <c r="O19">
        <v>1</v>
      </c>
      <c r="P19">
        <v>2</v>
      </c>
    </row>
    <row r="20" spans="1:16" x14ac:dyDescent="0.3">
      <c r="A20" t="s">
        <v>79</v>
      </c>
      <c r="G20">
        <v>1</v>
      </c>
    </row>
    <row r="21" spans="1:16" x14ac:dyDescent="0.3">
      <c r="A21" t="s">
        <v>9</v>
      </c>
      <c r="C21">
        <v>1</v>
      </c>
      <c r="D21">
        <v>1</v>
      </c>
      <c r="G21">
        <v>2</v>
      </c>
      <c r="H21">
        <v>2</v>
      </c>
      <c r="I21">
        <v>1</v>
      </c>
      <c r="J21">
        <v>1</v>
      </c>
      <c r="K21">
        <v>2</v>
      </c>
      <c r="L21">
        <v>5</v>
      </c>
      <c r="M21">
        <v>1</v>
      </c>
      <c r="O21">
        <v>4</v>
      </c>
      <c r="P21">
        <v>1</v>
      </c>
    </row>
    <row r="22" spans="1:16" x14ac:dyDescent="0.3">
      <c r="A22" t="s">
        <v>20</v>
      </c>
      <c r="B22">
        <v>1</v>
      </c>
      <c r="D22">
        <v>1</v>
      </c>
      <c r="F22">
        <v>2</v>
      </c>
      <c r="G22">
        <v>2</v>
      </c>
      <c r="H22">
        <v>4</v>
      </c>
      <c r="J22">
        <v>2</v>
      </c>
      <c r="K22">
        <v>2</v>
      </c>
      <c r="L22">
        <v>1</v>
      </c>
      <c r="M22">
        <v>1</v>
      </c>
      <c r="P22">
        <v>1</v>
      </c>
    </row>
    <row r="23" spans="1:16" x14ac:dyDescent="0.3">
      <c r="A23" t="s">
        <v>80</v>
      </c>
      <c r="F23">
        <v>1</v>
      </c>
    </row>
    <row r="24" spans="1:16" x14ac:dyDescent="0.3">
      <c r="A24" t="s">
        <v>61</v>
      </c>
      <c r="D24">
        <v>1</v>
      </c>
    </row>
    <row r="25" spans="1:16" x14ac:dyDescent="0.3">
      <c r="A25" t="s">
        <v>19</v>
      </c>
      <c r="B25">
        <v>2</v>
      </c>
      <c r="C25">
        <v>1</v>
      </c>
      <c r="D25">
        <v>1</v>
      </c>
      <c r="F25">
        <v>4</v>
      </c>
      <c r="G25">
        <v>3</v>
      </c>
      <c r="H25">
        <v>1</v>
      </c>
      <c r="I25">
        <v>1</v>
      </c>
      <c r="M25">
        <v>2</v>
      </c>
      <c r="N25">
        <v>3</v>
      </c>
    </row>
    <row r="26" spans="1:16" x14ac:dyDescent="0.3">
      <c r="A26" t="s">
        <v>43</v>
      </c>
    </row>
    <row r="27" spans="1:16" x14ac:dyDescent="0.3">
      <c r="A27" t="s">
        <v>68</v>
      </c>
      <c r="E27">
        <v>1</v>
      </c>
      <c r="I27">
        <v>1</v>
      </c>
      <c r="N27">
        <v>1</v>
      </c>
    </row>
    <row r="28" spans="1:16" x14ac:dyDescent="0.3">
      <c r="A28" t="s">
        <v>53</v>
      </c>
      <c r="N28">
        <v>1</v>
      </c>
    </row>
    <row r="29" spans="1:16" x14ac:dyDescent="0.3">
      <c r="A29" t="s">
        <v>51</v>
      </c>
    </row>
    <row r="30" spans="1:16" x14ac:dyDescent="0.3">
      <c r="A30" t="s">
        <v>10</v>
      </c>
      <c r="B30">
        <v>2</v>
      </c>
      <c r="C30">
        <v>3</v>
      </c>
      <c r="F30">
        <v>2</v>
      </c>
      <c r="I30">
        <v>2</v>
      </c>
      <c r="J30">
        <v>2</v>
      </c>
      <c r="K30">
        <v>1</v>
      </c>
      <c r="L30">
        <v>1</v>
      </c>
      <c r="M30">
        <v>1</v>
      </c>
      <c r="O30">
        <v>2</v>
      </c>
    </row>
    <row r="31" spans="1:16" x14ac:dyDescent="0.3">
      <c r="A31" t="s">
        <v>46</v>
      </c>
      <c r="B31">
        <v>1</v>
      </c>
      <c r="O31">
        <v>3</v>
      </c>
      <c r="P31">
        <v>1</v>
      </c>
    </row>
    <row r="32" spans="1:16" x14ac:dyDescent="0.3">
      <c r="A32" t="s">
        <v>3</v>
      </c>
      <c r="F32">
        <v>3</v>
      </c>
      <c r="L32">
        <v>1</v>
      </c>
    </row>
    <row r="33" spans="1:16" x14ac:dyDescent="0.3">
      <c r="A33" t="s">
        <v>56</v>
      </c>
      <c r="C33">
        <v>3</v>
      </c>
      <c r="E33">
        <v>2</v>
      </c>
      <c r="F33">
        <v>1</v>
      </c>
      <c r="G33">
        <v>2</v>
      </c>
      <c r="I33">
        <v>1</v>
      </c>
      <c r="J33">
        <v>1</v>
      </c>
      <c r="K33">
        <v>1</v>
      </c>
      <c r="L33">
        <v>1</v>
      </c>
      <c r="M33">
        <v>1</v>
      </c>
      <c r="P33">
        <v>1</v>
      </c>
    </row>
    <row r="34" spans="1:16" x14ac:dyDescent="0.3">
      <c r="A34" t="s">
        <v>60</v>
      </c>
      <c r="B34">
        <v>2</v>
      </c>
    </row>
    <row r="35" spans="1:16" x14ac:dyDescent="0.3">
      <c r="A35" t="s">
        <v>11</v>
      </c>
    </row>
    <row r="36" spans="1:16" x14ac:dyDescent="0.3">
      <c r="A36" t="s">
        <v>55</v>
      </c>
      <c r="B36">
        <v>2</v>
      </c>
      <c r="C36">
        <v>1</v>
      </c>
      <c r="D36">
        <v>1</v>
      </c>
      <c r="E36">
        <v>1</v>
      </c>
      <c r="F36">
        <v>3</v>
      </c>
      <c r="G36">
        <v>2</v>
      </c>
      <c r="H36">
        <v>3</v>
      </c>
      <c r="J36">
        <v>1</v>
      </c>
      <c r="K36">
        <v>1</v>
      </c>
      <c r="M36">
        <v>3</v>
      </c>
      <c r="N36">
        <v>4</v>
      </c>
    </row>
    <row r="37" spans="1:16" x14ac:dyDescent="0.3">
      <c r="A37" t="s">
        <v>21</v>
      </c>
    </row>
    <row r="38" spans="1:16" x14ac:dyDescent="0.3">
      <c r="A38" t="s">
        <v>81</v>
      </c>
      <c r="G38">
        <v>3</v>
      </c>
      <c r="K38">
        <v>1</v>
      </c>
    </row>
    <row r="39" spans="1:16" x14ac:dyDescent="0.3">
      <c r="A39" t="s">
        <v>63</v>
      </c>
      <c r="B39">
        <v>2</v>
      </c>
      <c r="D39">
        <v>1</v>
      </c>
    </row>
    <row r="40" spans="1:16" x14ac:dyDescent="0.3">
      <c r="A40" t="s">
        <v>83</v>
      </c>
    </row>
    <row r="41" spans="1:16" x14ac:dyDescent="0.3">
      <c r="A41" t="s">
        <v>22</v>
      </c>
    </row>
    <row r="42" spans="1:16" x14ac:dyDescent="0.3">
      <c r="A42" t="s">
        <v>44</v>
      </c>
      <c r="N42">
        <v>3</v>
      </c>
    </row>
    <row r="43" spans="1:16" x14ac:dyDescent="0.3">
      <c r="A43" t="s">
        <v>8</v>
      </c>
      <c r="B43">
        <v>1</v>
      </c>
      <c r="H43">
        <v>1</v>
      </c>
      <c r="J43">
        <v>2</v>
      </c>
    </row>
    <row r="44" spans="1:16" x14ac:dyDescent="0.3">
      <c r="A44" t="s">
        <v>82</v>
      </c>
      <c r="B44">
        <v>2</v>
      </c>
      <c r="C44">
        <v>2</v>
      </c>
      <c r="D44">
        <v>1</v>
      </c>
      <c r="E44">
        <v>2</v>
      </c>
      <c r="F44">
        <v>1</v>
      </c>
      <c r="G44">
        <v>2</v>
      </c>
      <c r="H44">
        <v>2</v>
      </c>
      <c r="I44">
        <v>3</v>
      </c>
      <c r="J44">
        <v>4</v>
      </c>
      <c r="L44">
        <v>4</v>
      </c>
      <c r="M44">
        <v>1</v>
      </c>
      <c r="N44">
        <v>2</v>
      </c>
      <c r="O44">
        <v>1</v>
      </c>
      <c r="P44">
        <v>1</v>
      </c>
    </row>
    <row r="45" spans="1:16" x14ac:dyDescent="0.3">
      <c r="A45" t="s">
        <v>49</v>
      </c>
      <c r="G45">
        <v>2</v>
      </c>
    </row>
    <row r="46" spans="1:16" x14ac:dyDescent="0.3">
      <c r="A46" t="s">
        <v>85</v>
      </c>
      <c r="K46">
        <v>4</v>
      </c>
      <c r="L46">
        <v>2</v>
      </c>
      <c r="M46">
        <v>5</v>
      </c>
    </row>
    <row r="47" spans="1:16" x14ac:dyDescent="0.3">
      <c r="A47" t="s">
        <v>5</v>
      </c>
      <c r="B47">
        <v>1</v>
      </c>
      <c r="C47">
        <v>2</v>
      </c>
      <c r="D47">
        <v>2</v>
      </c>
      <c r="E47">
        <v>3</v>
      </c>
      <c r="F47">
        <v>2</v>
      </c>
      <c r="G47">
        <v>3</v>
      </c>
      <c r="H47">
        <v>1</v>
      </c>
      <c r="M47">
        <v>4</v>
      </c>
      <c r="N47">
        <v>6</v>
      </c>
      <c r="P47">
        <v>2</v>
      </c>
    </row>
    <row r="48" spans="1:16" x14ac:dyDescent="0.3">
      <c r="A48" t="s">
        <v>45</v>
      </c>
      <c r="K48">
        <v>1</v>
      </c>
    </row>
    <row r="49" spans="1:16" x14ac:dyDescent="0.3">
      <c r="A49" t="s">
        <v>23</v>
      </c>
      <c r="B49">
        <v>1</v>
      </c>
      <c r="D49">
        <v>1</v>
      </c>
      <c r="E49">
        <v>3</v>
      </c>
      <c r="O49">
        <v>2</v>
      </c>
      <c r="P49">
        <v>2</v>
      </c>
    </row>
    <row r="50" spans="1:16" x14ac:dyDescent="0.3">
      <c r="A50" t="s">
        <v>17</v>
      </c>
      <c r="F50">
        <v>2</v>
      </c>
      <c r="J50">
        <v>1</v>
      </c>
      <c r="K50">
        <v>1</v>
      </c>
    </row>
    <row r="51" spans="1:16" x14ac:dyDescent="0.3">
      <c r="A51" t="s">
        <v>86</v>
      </c>
      <c r="K51">
        <v>5</v>
      </c>
    </row>
    <row r="52" spans="1:16" x14ac:dyDescent="0.3">
      <c r="A52" t="s">
        <v>16</v>
      </c>
      <c r="C52">
        <v>4</v>
      </c>
      <c r="D52">
        <v>3</v>
      </c>
      <c r="F52">
        <v>2</v>
      </c>
      <c r="G52">
        <v>5</v>
      </c>
      <c r="H52">
        <v>3</v>
      </c>
      <c r="I52">
        <v>2</v>
      </c>
      <c r="J52">
        <v>5</v>
      </c>
      <c r="K52">
        <v>3</v>
      </c>
      <c r="L52">
        <v>2</v>
      </c>
      <c r="M52">
        <v>3</v>
      </c>
      <c r="O52">
        <v>5</v>
      </c>
      <c r="P52">
        <v>5</v>
      </c>
    </row>
    <row r="53" spans="1:16" x14ac:dyDescent="0.3">
      <c r="A53" t="s">
        <v>47</v>
      </c>
    </row>
  </sheetData>
  <autoFilter ref="A1:K51" xr:uid="{5167CA1B-91AA-4363-B433-E3207EDE53DF}">
    <sortState ref="A2:K53">
      <sortCondition ref="A1:A5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22D2-FF6F-4C3C-9852-D41E078C625C}">
  <dimension ref="A1:C187"/>
  <sheetViews>
    <sheetView workbookViewId="0">
      <selection activeCell="B170" sqref="B170"/>
    </sheetView>
  </sheetViews>
  <sheetFormatPr defaultRowHeight="14.4" x14ac:dyDescent="0.3"/>
  <cols>
    <col min="2" max="2" width="32.33203125" bestFit="1" customWidth="1"/>
  </cols>
  <sheetData>
    <row r="1" spans="1:3" ht="15.6" x14ac:dyDescent="0.3">
      <c r="A1" s="25" t="s">
        <v>87</v>
      </c>
      <c r="B1" s="26" t="s">
        <v>88</v>
      </c>
      <c r="C1" s="27" t="s">
        <v>89</v>
      </c>
    </row>
    <row r="2" spans="1:3" x14ac:dyDescent="0.3">
      <c r="A2" s="28" t="s">
        <v>90</v>
      </c>
      <c r="B2" s="28" t="s">
        <v>91</v>
      </c>
      <c r="C2" s="29">
        <v>50</v>
      </c>
    </row>
    <row r="3" spans="1:3" x14ac:dyDescent="0.3">
      <c r="A3" s="28" t="s">
        <v>90</v>
      </c>
      <c r="B3" s="28" t="s">
        <v>92</v>
      </c>
      <c r="C3" s="29">
        <v>65</v>
      </c>
    </row>
    <row r="4" spans="1:3" x14ac:dyDescent="0.3">
      <c r="A4" s="28" t="s">
        <v>93</v>
      </c>
      <c r="B4" s="28" t="s">
        <v>94</v>
      </c>
      <c r="C4" s="29">
        <v>25.01</v>
      </c>
    </row>
    <row r="5" spans="1:3" x14ac:dyDescent="0.3">
      <c r="A5" s="28" t="s">
        <v>93</v>
      </c>
      <c r="B5" s="28" t="s">
        <v>95</v>
      </c>
      <c r="C5" s="29">
        <v>25</v>
      </c>
    </row>
    <row r="6" spans="1:3" x14ac:dyDescent="0.3">
      <c r="A6" s="28" t="s">
        <v>96</v>
      </c>
      <c r="B6" s="28" t="s">
        <v>97</v>
      </c>
      <c r="C6" s="29">
        <v>25</v>
      </c>
    </row>
    <row r="7" spans="1:3" x14ac:dyDescent="0.3">
      <c r="A7" s="28" t="s">
        <v>98</v>
      </c>
      <c r="B7" s="28" t="s">
        <v>99</v>
      </c>
      <c r="C7" s="29">
        <v>25</v>
      </c>
    </row>
    <row r="8" spans="1:3" x14ac:dyDescent="0.3">
      <c r="A8" s="28" t="s">
        <v>100</v>
      </c>
      <c r="B8" s="28" t="s">
        <v>101</v>
      </c>
      <c r="C8" s="29">
        <v>25</v>
      </c>
    </row>
    <row r="9" spans="1:3" x14ac:dyDescent="0.3">
      <c r="A9" s="28" t="s">
        <v>100</v>
      </c>
      <c r="B9" s="28" t="s">
        <v>102</v>
      </c>
      <c r="C9" s="29">
        <v>25</v>
      </c>
    </row>
    <row r="10" spans="1:3" x14ac:dyDescent="0.3">
      <c r="A10" s="28" t="s">
        <v>103</v>
      </c>
      <c r="B10" s="28" t="s">
        <v>104</v>
      </c>
      <c r="C10" s="29">
        <v>83.34</v>
      </c>
    </row>
    <row r="11" spans="1:3" x14ac:dyDescent="0.3">
      <c r="A11" s="28" t="s">
        <v>103</v>
      </c>
      <c r="B11" s="28" t="s">
        <v>105</v>
      </c>
      <c r="C11" s="29">
        <v>83.34</v>
      </c>
    </row>
    <row r="12" spans="1:3" x14ac:dyDescent="0.3">
      <c r="A12" s="28" t="s">
        <v>103</v>
      </c>
      <c r="B12" s="28" t="s">
        <v>106</v>
      </c>
      <c r="C12" s="29">
        <v>83.34</v>
      </c>
    </row>
    <row r="13" spans="1:3" x14ac:dyDescent="0.3">
      <c r="A13" s="28" t="s">
        <v>103</v>
      </c>
      <c r="B13" s="28" t="s">
        <v>107</v>
      </c>
      <c r="C13" s="29">
        <v>83.34</v>
      </c>
    </row>
    <row r="14" spans="1:3" x14ac:dyDescent="0.3">
      <c r="A14" s="28" t="s">
        <v>103</v>
      </c>
      <c r="B14" s="28" t="s">
        <v>108</v>
      </c>
      <c r="C14" s="29">
        <v>83.23</v>
      </c>
    </row>
    <row r="15" spans="1:3" x14ac:dyDescent="0.3">
      <c r="A15" s="28" t="s">
        <v>103</v>
      </c>
      <c r="B15" s="28" t="s">
        <v>109</v>
      </c>
      <c r="C15" s="29">
        <v>83.34</v>
      </c>
    </row>
    <row r="16" spans="1:3" x14ac:dyDescent="0.3">
      <c r="A16" s="28" t="s">
        <v>103</v>
      </c>
      <c r="B16" s="28" t="s">
        <v>110</v>
      </c>
      <c r="C16" s="29">
        <v>83.34</v>
      </c>
    </row>
    <row r="17" spans="1:3" x14ac:dyDescent="0.3">
      <c r="A17" s="28" t="s">
        <v>103</v>
      </c>
      <c r="B17" s="28" t="s">
        <v>111</v>
      </c>
      <c r="C17" s="29">
        <v>83.34</v>
      </c>
    </row>
    <row r="18" spans="1:3" x14ac:dyDescent="0.3">
      <c r="A18" s="28" t="s">
        <v>103</v>
      </c>
      <c r="B18" s="28" t="s">
        <v>109</v>
      </c>
      <c r="C18" s="29">
        <v>25</v>
      </c>
    </row>
    <row r="19" spans="1:3" x14ac:dyDescent="0.3">
      <c r="A19" s="28" t="s">
        <v>103</v>
      </c>
      <c r="B19" s="28" t="s">
        <v>112</v>
      </c>
      <c r="C19" s="29">
        <v>83.34</v>
      </c>
    </row>
    <row r="20" spans="1:3" x14ac:dyDescent="0.3">
      <c r="A20" s="28" t="s">
        <v>103</v>
      </c>
      <c r="B20" s="28" t="s">
        <v>113</v>
      </c>
      <c r="C20" s="29">
        <v>83.34</v>
      </c>
    </row>
    <row r="21" spans="1:3" x14ac:dyDescent="0.3">
      <c r="A21" s="28" t="s">
        <v>103</v>
      </c>
      <c r="B21" s="28" t="s">
        <v>114</v>
      </c>
      <c r="C21" s="29">
        <v>83.34</v>
      </c>
    </row>
    <row r="22" spans="1:3" x14ac:dyDescent="0.3">
      <c r="A22" s="28" t="s">
        <v>115</v>
      </c>
      <c r="B22" s="28" t="s">
        <v>116</v>
      </c>
      <c r="C22" s="29">
        <v>83.34</v>
      </c>
    </row>
    <row r="23" spans="1:3" x14ac:dyDescent="0.3">
      <c r="A23" s="28" t="s">
        <v>115</v>
      </c>
      <c r="B23" s="28" t="s">
        <v>117</v>
      </c>
      <c r="C23" s="29">
        <v>83.34</v>
      </c>
    </row>
    <row r="24" spans="1:3" x14ac:dyDescent="0.3">
      <c r="A24" s="28" t="s">
        <v>115</v>
      </c>
      <c r="B24" s="28" t="s">
        <v>118</v>
      </c>
      <c r="C24" s="29">
        <v>83.34</v>
      </c>
    </row>
    <row r="25" spans="1:3" x14ac:dyDescent="0.3">
      <c r="A25" s="28" t="s">
        <v>119</v>
      </c>
      <c r="B25" s="28" t="s">
        <v>120</v>
      </c>
      <c r="C25" s="29">
        <v>83</v>
      </c>
    </row>
    <row r="26" spans="1:3" x14ac:dyDescent="0.3">
      <c r="A26" s="28" t="s">
        <v>121</v>
      </c>
      <c r="B26" s="28" t="s">
        <v>122</v>
      </c>
      <c r="C26" s="29">
        <v>25</v>
      </c>
    </row>
    <row r="27" spans="1:3" x14ac:dyDescent="0.3">
      <c r="A27" s="28" t="s">
        <v>121</v>
      </c>
      <c r="B27" s="28" t="s">
        <v>123</v>
      </c>
      <c r="C27" s="29">
        <v>75</v>
      </c>
    </row>
    <row r="28" spans="1:3" x14ac:dyDescent="0.3">
      <c r="A28" s="28" t="s">
        <v>124</v>
      </c>
      <c r="B28" s="28" t="s">
        <v>125</v>
      </c>
      <c r="C28" s="29">
        <v>50</v>
      </c>
    </row>
    <row r="29" spans="1:3" x14ac:dyDescent="0.3">
      <c r="A29" s="28" t="s">
        <v>126</v>
      </c>
      <c r="B29" s="28" t="s">
        <v>127</v>
      </c>
      <c r="C29" s="29">
        <v>25</v>
      </c>
    </row>
    <row r="30" spans="1:3" x14ac:dyDescent="0.3">
      <c r="A30" s="28" t="s">
        <v>128</v>
      </c>
      <c r="B30" s="28" t="s">
        <v>129</v>
      </c>
      <c r="C30" s="29">
        <v>25</v>
      </c>
    </row>
    <row r="31" spans="1:3" x14ac:dyDescent="0.3">
      <c r="A31" s="28" t="s">
        <v>130</v>
      </c>
      <c r="B31" s="28" t="s">
        <v>131</v>
      </c>
      <c r="C31" s="29">
        <v>25</v>
      </c>
    </row>
    <row r="32" spans="1:3" x14ac:dyDescent="0.3">
      <c r="A32" s="28" t="s">
        <v>132</v>
      </c>
      <c r="B32" s="28" t="s">
        <v>133</v>
      </c>
      <c r="C32" s="29">
        <v>50</v>
      </c>
    </row>
    <row r="33" spans="1:3" x14ac:dyDescent="0.3">
      <c r="A33" s="28" t="s">
        <v>134</v>
      </c>
      <c r="B33" s="28" t="s">
        <v>135</v>
      </c>
      <c r="C33" s="29">
        <v>100</v>
      </c>
    </row>
    <row r="34" spans="1:3" x14ac:dyDescent="0.3">
      <c r="A34" s="28" t="s">
        <v>136</v>
      </c>
      <c r="B34" s="28" t="s">
        <v>137</v>
      </c>
      <c r="C34" s="29">
        <v>25</v>
      </c>
    </row>
    <row r="35" spans="1:3" x14ac:dyDescent="0.3">
      <c r="A35" s="28" t="s">
        <v>138</v>
      </c>
      <c r="B35" s="28" t="s">
        <v>139</v>
      </c>
      <c r="C35" s="29">
        <v>25</v>
      </c>
    </row>
    <row r="36" spans="1:3" x14ac:dyDescent="0.3">
      <c r="A36" s="28" t="s">
        <v>140</v>
      </c>
      <c r="B36" s="28" t="s">
        <v>141</v>
      </c>
      <c r="C36" s="29">
        <v>25</v>
      </c>
    </row>
    <row r="37" spans="1:3" x14ac:dyDescent="0.3">
      <c r="A37" s="28" t="s">
        <v>142</v>
      </c>
      <c r="B37" s="28" t="s">
        <v>143</v>
      </c>
      <c r="C37" s="29">
        <v>141.68</v>
      </c>
    </row>
    <row r="38" spans="1:3" x14ac:dyDescent="0.3">
      <c r="A38" s="28" t="s">
        <v>142</v>
      </c>
      <c r="B38" s="28" t="s">
        <v>144</v>
      </c>
      <c r="C38" s="29">
        <v>70.84</v>
      </c>
    </row>
    <row r="39" spans="1:3" x14ac:dyDescent="0.3">
      <c r="A39" s="28" t="s">
        <v>142</v>
      </c>
      <c r="B39" s="28" t="s">
        <v>145</v>
      </c>
      <c r="C39" s="29">
        <v>70.84</v>
      </c>
    </row>
    <row r="40" spans="1:3" x14ac:dyDescent="0.3">
      <c r="A40" s="28" t="s">
        <v>142</v>
      </c>
      <c r="B40" s="28" t="s">
        <v>145</v>
      </c>
      <c r="C40" s="29">
        <v>25</v>
      </c>
    </row>
    <row r="41" spans="1:3" x14ac:dyDescent="0.3">
      <c r="A41" s="28" t="s">
        <v>142</v>
      </c>
      <c r="B41" s="28" t="s">
        <v>146</v>
      </c>
      <c r="C41" s="29">
        <v>70.84</v>
      </c>
    </row>
    <row r="42" spans="1:3" x14ac:dyDescent="0.3">
      <c r="A42" s="28" t="s">
        <v>142</v>
      </c>
      <c r="B42" s="28" t="s">
        <v>147</v>
      </c>
      <c r="C42" s="29">
        <v>154.16999999999999</v>
      </c>
    </row>
    <row r="43" spans="1:3" x14ac:dyDescent="0.3">
      <c r="A43" s="28" t="s">
        <v>142</v>
      </c>
      <c r="B43" s="28" t="s">
        <v>148</v>
      </c>
      <c r="C43" s="29">
        <v>25</v>
      </c>
    </row>
    <row r="44" spans="1:3" x14ac:dyDescent="0.3">
      <c r="A44" s="28" t="s">
        <v>142</v>
      </c>
      <c r="B44" s="28" t="s">
        <v>149</v>
      </c>
      <c r="C44" s="29">
        <v>70.84</v>
      </c>
    </row>
    <row r="45" spans="1:3" x14ac:dyDescent="0.3">
      <c r="A45" s="28" t="s">
        <v>142</v>
      </c>
      <c r="B45" s="28" t="s">
        <v>150</v>
      </c>
      <c r="C45" s="29">
        <v>25</v>
      </c>
    </row>
    <row r="46" spans="1:3" x14ac:dyDescent="0.3">
      <c r="A46" s="28" t="s">
        <v>142</v>
      </c>
      <c r="B46" s="28" t="s">
        <v>151</v>
      </c>
      <c r="C46" s="29">
        <v>70.84</v>
      </c>
    </row>
    <row r="47" spans="1:3" x14ac:dyDescent="0.3">
      <c r="A47" s="28" t="s">
        <v>142</v>
      </c>
      <c r="B47" s="28" t="s">
        <v>152</v>
      </c>
      <c r="C47" s="29">
        <v>75</v>
      </c>
    </row>
    <row r="48" spans="1:3" x14ac:dyDescent="0.3">
      <c r="A48" s="28" t="s">
        <v>153</v>
      </c>
      <c r="B48" s="28" t="s">
        <v>154</v>
      </c>
      <c r="C48" s="29">
        <v>500</v>
      </c>
    </row>
    <row r="49" spans="1:3" x14ac:dyDescent="0.3">
      <c r="A49" s="28" t="s">
        <v>153</v>
      </c>
      <c r="B49" s="28" t="s">
        <v>155</v>
      </c>
      <c r="C49" s="29">
        <v>25</v>
      </c>
    </row>
    <row r="50" spans="1:3" x14ac:dyDescent="0.3">
      <c r="A50" s="28" t="s">
        <v>156</v>
      </c>
      <c r="B50" s="28" t="s">
        <v>157</v>
      </c>
      <c r="C50" s="29">
        <v>12.49</v>
      </c>
    </row>
    <row r="51" spans="1:3" x14ac:dyDescent="0.3">
      <c r="A51" s="28" t="s">
        <v>156</v>
      </c>
      <c r="B51" s="28" t="s">
        <v>158</v>
      </c>
      <c r="C51" s="29">
        <v>70.84</v>
      </c>
    </row>
    <row r="52" spans="1:3" x14ac:dyDescent="0.3">
      <c r="A52" s="28" t="s">
        <v>156</v>
      </c>
      <c r="B52" s="28" t="s">
        <v>159</v>
      </c>
      <c r="C52" s="29">
        <v>70.84</v>
      </c>
    </row>
    <row r="53" spans="1:3" x14ac:dyDescent="0.3">
      <c r="A53" s="28" t="s">
        <v>156</v>
      </c>
      <c r="B53" s="28" t="s">
        <v>160</v>
      </c>
      <c r="C53" s="29">
        <v>70.84</v>
      </c>
    </row>
    <row r="54" spans="1:3" x14ac:dyDescent="0.3">
      <c r="A54" s="28" t="s">
        <v>161</v>
      </c>
      <c r="B54" s="28" t="s">
        <v>162</v>
      </c>
      <c r="C54" s="29">
        <v>75</v>
      </c>
    </row>
    <row r="55" spans="1:3" x14ac:dyDescent="0.3">
      <c r="A55" s="28" t="s">
        <v>161</v>
      </c>
      <c r="B55" s="28" t="s">
        <v>163</v>
      </c>
      <c r="C55" s="29">
        <v>70.84</v>
      </c>
    </row>
    <row r="56" spans="1:3" x14ac:dyDescent="0.3">
      <c r="A56" s="28" t="s">
        <v>161</v>
      </c>
      <c r="B56" s="28" t="s">
        <v>164</v>
      </c>
      <c r="C56" s="29">
        <v>70.84</v>
      </c>
    </row>
    <row r="57" spans="1:3" x14ac:dyDescent="0.3">
      <c r="A57" s="28" t="s">
        <v>165</v>
      </c>
      <c r="B57" s="28" t="s">
        <v>166</v>
      </c>
      <c r="C57" s="29">
        <v>25</v>
      </c>
    </row>
    <row r="58" spans="1:3" x14ac:dyDescent="0.3">
      <c r="A58" s="28" t="s">
        <v>165</v>
      </c>
      <c r="B58" s="28" t="s">
        <v>167</v>
      </c>
      <c r="C58" s="29">
        <v>25</v>
      </c>
    </row>
    <row r="59" spans="1:3" x14ac:dyDescent="0.3">
      <c r="A59" s="28" t="s">
        <v>168</v>
      </c>
      <c r="B59" s="28" t="s">
        <v>169</v>
      </c>
      <c r="C59" s="29">
        <v>70.84</v>
      </c>
    </row>
    <row r="60" spans="1:3" x14ac:dyDescent="0.3">
      <c r="A60" s="28" t="s">
        <v>168</v>
      </c>
      <c r="B60" s="28" t="s">
        <v>170</v>
      </c>
      <c r="C60" s="29">
        <v>70.84</v>
      </c>
    </row>
    <row r="61" spans="1:3" x14ac:dyDescent="0.3">
      <c r="A61" s="28" t="s">
        <v>171</v>
      </c>
      <c r="B61" s="28" t="s">
        <v>172</v>
      </c>
      <c r="C61" s="29">
        <v>25</v>
      </c>
    </row>
    <row r="62" spans="1:3" x14ac:dyDescent="0.3">
      <c r="A62" s="28" t="s">
        <v>173</v>
      </c>
      <c r="B62" s="28" t="s">
        <v>174</v>
      </c>
      <c r="C62" s="29">
        <v>50</v>
      </c>
    </row>
    <row r="63" spans="1:3" x14ac:dyDescent="0.3">
      <c r="A63" s="28" t="s">
        <v>173</v>
      </c>
      <c r="B63" s="28" t="s">
        <v>175</v>
      </c>
      <c r="C63" s="29">
        <v>25</v>
      </c>
    </row>
    <row r="64" spans="1:3" x14ac:dyDescent="0.3">
      <c r="A64" s="28" t="s">
        <v>176</v>
      </c>
      <c r="B64" s="28" t="s">
        <v>177</v>
      </c>
      <c r="C64" s="29">
        <v>70.84</v>
      </c>
    </row>
    <row r="65" spans="1:3" x14ac:dyDescent="0.3">
      <c r="A65" s="28" t="s">
        <v>176</v>
      </c>
      <c r="B65" s="28" t="s">
        <v>178</v>
      </c>
      <c r="C65" s="29">
        <v>70.84</v>
      </c>
    </row>
    <row r="66" spans="1:3" x14ac:dyDescent="0.3">
      <c r="A66" s="28" t="s">
        <v>176</v>
      </c>
      <c r="B66" s="28" t="s">
        <v>179</v>
      </c>
      <c r="C66" s="29">
        <v>70.84</v>
      </c>
    </row>
    <row r="67" spans="1:3" x14ac:dyDescent="0.3">
      <c r="A67" s="28" t="s">
        <v>176</v>
      </c>
      <c r="B67" s="28" t="s">
        <v>180</v>
      </c>
      <c r="C67" s="29">
        <v>10</v>
      </c>
    </row>
    <row r="68" spans="1:3" x14ac:dyDescent="0.3">
      <c r="A68" s="28" t="s">
        <v>181</v>
      </c>
      <c r="B68" s="28" t="s">
        <v>182</v>
      </c>
      <c r="C68" s="29">
        <v>50</v>
      </c>
    </row>
    <row r="69" spans="1:3" x14ac:dyDescent="0.3">
      <c r="A69" s="28" t="s">
        <v>181</v>
      </c>
      <c r="B69" s="28" t="s">
        <v>183</v>
      </c>
      <c r="C69" s="29">
        <v>25</v>
      </c>
    </row>
    <row r="70" spans="1:3" x14ac:dyDescent="0.3">
      <c r="A70" s="28" t="s">
        <v>184</v>
      </c>
      <c r="B70" s="28" t="s">
        <v>185</v>
      </c>
      <c r="C70" s="29">
        <v>70.84</v>
      </c>
    </row>
    <row r="71" spans="1:3" x14ac:dyDescent="0.3">
      <c r="A71" s="28" t="s">
        <v>184</v>
      </c>
      <c r="B71" s="28" t="s">
        <v>186</v>
      </c>
      <c r="C71" s="29">
        <v>70.84</v>
      </c>
    </row>
    <row r="72" spans="1:3" x14ac:dyDescent="0.3">
      <c r="A72" s="28" t="s">
        <v>184</v>
      </c>
      <c r="B72" s="28" t="s">
        <v>187</v>
      </c>
      <c r="C72" s="29">
        <v>70.84</v>
      </c>
    </row>
    <row r="73" spans="1:3" x14ac:dyDescent="0.3">
      <c r="A73" s="28" t="s">
        <v>184</v>
      </c>
      <c r="B73" s="28" t="s">
        <v>188</v>
      </c>
      <c r="C73" s="29">
        <v>70.84</v>
      </c>
    </row>
    <row r="74" spans="1:3" x14ac:dyDescent="0.3">
      <c r="A74" s="28" t="s">
        <v>184</v>
      </c>
      <c r="B74" s="28" t="s">
        <v>189</v>
      </c>
      <c r="C74" s="29">
        <v>70.84</v>
      </c>
    </row>
    <row r="75" spans="1:3" x14ac:dyDescent="0.3">
      <c r="A75" s="28" t="s">
        <v>184</v>
      </c>
      <c r="B75" s="28" t="s">
        <v>190</v>
      </c>
      <c r="C75" s="29">
        <v>25</v>
      </c>
    </row>
    <row r="76" spans="1:3" x14ac:dyDescent="0.3">
      <c r="A76" s="28" t="s">
        <v>184</v>
      </c>
      <c r="B76" s="28" t="s">
        <v>191</v>
      </c>
      <c r="C76" s="29">
        <v>70.84</v>
      </c>
    </row>
    <row r="77" spans="1:3" x14ac:dyDescent="0.3">
      <c r="A77" s="28" t="s">
        <v>184</v>
      </c>
      <c r="B77" s="28" t="s">
        <v>192</v>
      </c>
      <c r="C77" s="29">
        <v>70.84</v>
      </c>
    </row>
    <row r="78" spans="1:3" x14ac:dyDescent="0.3">
      <c r="A78" s="28" t="s">
        <v>184</v>
      </c>
      <c r="B78" s="28" t="s">
        <v>193</v>
      </c>
      <c r="C78" s="29">
        <v>70.84</v>
      </c>
    </row>
    <row r="79" spans="1:3" x14ac:dyDescent="0.3">
      <c r="A79" s="28" t="s">
        <v>184</v>
      </c>
      <c r="B79" s="28" t="s">
        <v>194</v>
      </c>
      <c r="C79" s="29">
        <v>70.84</v>
      </c>
    </row>
    <row r="80" spans="1:3" x14ac:dyDescent="0.3">
      <c r="A80" s="28" t="s">
        <v>184</v>
      </c>
      <c r="B80" s="28" t="s">
        <v>195</v>
      </c>
      <c r="C80" s="29">
        <v>70.84</v>
      </c>
    </row>
    <row r="81" spans="1:3" x14ac:dyDescent="0.3">
      <c r="A81" s="28" t="s">
        <v>196</v>
      </c>
      <c r="B81" s="28" t="s">
        <v>197</v>
      </c>
      <c r="C81" s="29">
        <v>70.84</v>
      </c>
    </row>
    <row r="82" spans="1:3" x14ac:dyDescent="0.3">
      <c r="A82" s="28" t="s">
        <v>196</v>
      </c>
      <c r="B82" s="28" t="s">
        <v>198</v>
      </c>
      <c r="C82" s="29">
        <v>70.84</v>
      </c>
    </row>
    <row r="83" spans="1:3" x14ac:dyDescent="0.3">
      <c r="A83" s="28" t="s">
        <v>196</v>
      </c>
      <c r="B83" s="28" t="s">
        <v>197</v>
      </c>
      <c r="C83" s="29">
        <v>25</v>
      </c>
    </row>
    <row r="84" spans="1:3" x14ac:dyDescent="0.3">
      <c r="A84" s="28" t="s">
        <v>199</v>
      </c>
      <c r="B84" s="28" t="s">
        <v>200</v>
      </c>
      <c r="C84" s="29">
        <v>70.84</v>
      </c>
    </row>
    <row r="85" spans="1:3" x14ac:dyDescent="0.3">
      <c r="A85" s="28" t="s">
        <v>199</v>
      </c>
      <c r="B85" s="28" t="s">
        <v>201</v>
      </c>
      <c r="C85" s="29">
        <v>70.84</v>
      </c>
    </row>
    <row r="86" spans="1:3" x14ac:dyDescent="0.3">
      <c r="A86" s="28" t="s">
        <v>199</v>
      </c>
      <c r="B86" s="28" t="s">
        <v>202</v>
      </c>
      <c r="C86" s="29">
        <v>74.8</v>
      </c>
    </row>
    <row r="87" spans="1:3" x14ac:dyDescent="0.3">
      <c r="A87" s="28" t="s">
        <v>203</v>
      </c>
      <c r="B87" s="28" t="s">
        <v>204</v>
      </c>
      <c r="C87" s="29">
        <v>75</v>
      </c>
    </row>
    <row r="88" spans="1:3" x14ac:dyDescent="0.3">
      <c r="A88" s="28" t="s">
        <v>205</v>
      </c>
      <c r="B88" s="28" t="s">
        <v>206</v>
      </c>
      <c r="C88" s="29">
        <v>70.84</v>
      </c>
    </row>
    <row r="89" spans="1:3" x14ac:dyDescent="0.3">
      <c r="A89" s="28" t="s">
        <v>205</v>
      </c>
      <c r="B89" s="28" t="s">
        <v>207</v>
      </c>
      <c r="C89" s="29">
        <v>70.84</v>
      </c>
    </row>
    <row r="90" spans="1:3" x14ac:dyDescent="0.3">
      <c r="A90" s="28" t="s">
        <v>208</v>
      </c>
      <c r="B90" s="28" t="s">
        <v>209</v>
      </c>
      <c r="C90" s="29">
        <v>25</v>
      </c>
    </row>
    <row r="91" spans="1:3" x14ac:dyDescent="0.3">
      <c r="A91" s="28" t="s">
        <v>210</v>
      </c>
      <c r="B91" s="28" t="s">
        <v>211</v>
      </c>
      <c r="C91" s="29">
        <v>25</v>
      </c>
    </row>
    <row r="92" spans="1:3" x14ac:dyDescent="0.3">
      <c r="A92" s="28" t="s">
        <v>212</v>
      </c>
      <c r="B92" s="28" t="s">
        <v>213</v>
      </c>
      <c r="C92" s="29">
        <v>15</v>
      </c>
    </row>
    <row r="93" spans="1:3" x14ac:dyDescent="0.3">
      <c r="A93" s="28" t="s">
        <v>214</v>
      </c>
      <c r="B93" s="28" t="s">
        <v>215</v>
      </c>
      <c r="C93" s="29">
        <v>25</v>
      </c>
    </row>
    <row r="94" spans="1:3" x14ac:dyDescent="0.3">
      <c r="A94" s="28" t="s">
        <v>214</v>
      </c>
      <c r="B94" s="28" t="s">
        <v>215</v>
      </c>
      <c r="C94" s="29">
        <v>25</v>
      </c>
    </row>
    <row r="95" spans="1:3" x14ac:dyDescent="0.3">
      <c r="A95" s="28" t="s">
        <v>216</v>
      </c>
      <c r="B95" s="28" t="s">
        <v>217</v>
      </c>
      <c r="C95" s="29">
        <v>25</v>
      </c>
    </row>
    <row r="96" spans="1:3" x14ac:dyDescent="0.3">
      <c r="A96" s="28" t="s">
        <v>218</v>
      </c>
      <c r="B96" s="28" t="s">
        <v>219</v>
      </c>
      <c r="C96" s="29">
        <v>77.78</v>
      </c>
    </row>
    <row r="97" spans="1:3" x14ac:dyDescent="0.3">
      <c r="A97" s="28" t="s">
        <v>218</v>
      </c>
      <c r="B97" s="28" t="s">
        <v>220</v>
      </c>
      <c r="C97" s="29">
        <v>77.78</v>
      </c>
    </row>
    <row r="98" spans="1:3" x14ac:dyDescent="0.3">
      <c r="A98" s="28" t="s">
        <v>218</v>
      </c>
      <c r="B98" s="28" t="s">
        <v>221</v>
      </c>
      <c r="C98" s="29">
        <v>77.78</v>
      </c>
    </row>
    <row r="99" spans="1:3" x14ac:dyDescent="0.3">
      <c r="A99" s="28" t="s">
        <v>218</v>
      </c>
      <c r="B99" s="28" t="s">
        <v>222</v>
      </c>
      <c r="C99" s="29">
        <v>77.78</v>
      </c>
    </row>
    <row r="100" spans="1:3" x14ac:dyDescent="0.3">
      <c r="A100" s="28" t="s">
        <v>218</v>
      </c>
      <c r="B100" s="28" t="s">
        <v>223</v>
      </c>
      <c r="C100" s="29">
        <v>25</v>
      </c>
    </row>
    <row r="101" spans="1:3" x14ac:dyDescent="0.3">
      <c r="A101" s="28" t="s">
        <v>218</v>
      </c>
      <c r="B101" s="28" t="s">
        <v>224</v>
      </c>
      <c r="C101" s="29">
        <v>25</v>
      </c>
    </row>
    <row r="102" spans="1:3" x14ac:dyDescent="0.3">
      <c r="A102" s="28" t="s">
        <v>218</v>
      </c>
      <c r="B102" s="28" t="s">
        <v>225</v>
      </c>
      <c r="C102" s="29">
        <v>25</v>
      </c>
    </row>
    <row r="103" spans="1:3" x14ac:dyDescent="0.3">
      <c r="A103" s="28" t="s">
        <v>218</v>
      </c>
      <c r="B103" s="28" t="s">
        <v>226</v>
      </c>
      <c r="C103" s="29">
        <v>77.78</v>
      </c>
    </row>
    <row r="104" spans="1:3" x14ac:dyDescent="0.3">
      <c r="A104" s="28" t="s">
        <v>218</v>
      </c>
      <c r="B104" s="28" t="s">
        <v>227</v>
      </c>
      <c r="C104" s="29">
        <v>25</v>
      </c>
    </row>
    <row r="105" spans="1:3" x14ac:dyDescent="0.3">
      <c r="A105" s="28" t="s">
        <v>218</v>
      </c>
      <c r="B105" s="28" t="s">
        <v>221</v>
      </c>
      <c r="C105" s="29">
        <v>25</v>
      </c>
    </row>
    <row r="106" spans="1:3" x14ac:dyDescent="0.3">
      <c r="A106" s="28" t="s">
        <v>218</v>
      </c>
      <c r="B106" s="28" t="s">
        <v>220</v>
      </c>
      <c r="C106" s="29">
        <v>77.78</v>
      </c>
    </row>
    <row r="107" spans="1:3" x14ac:dyDescent="0.3">
      <c r="A107" s="28" t="s">
        <v>228</v>
      </c>
      <c r="B107" s="28" t="s">
        <v>229</v>
      </c>
      <c r="C107" s="29">
        <v>75</v>
      </c>
    </row>
    <row r="108" spans="1:3" x14ac:dyDescent="0.3">
      <c r="A108" s="28" t="s">
        <v>230</v>
      </c>
      <c r="B108" s="28" t="s">
        <v>231</v>
      </c>
      <c r="C108" s="29">
        <v>38.89</v>
      </c>
    </row>
    <row r="109" spans="1:3" x14ac:dyDescent="0.3">
      <c r="A109" s="28" t="s">
        <v>230</v>
      </c>
      <c r="B109" s="28" t="s">
        <v>232</v>
      </c>
      <c r="C109" s="29">
        <v>77.78</v>
      </c>
    </row>
    <row r="110" spans="1:3" x14ac:dyDescent="0.3">
      <c r="A110" s="28" t="s">
        <v>230</v>
      </c>
      <c r="B110" s="28" t="s">
        <v>233</v>
      </c>
      <c r="C110" s="29">
        <v>77.78</v>
      </c>
    </row>
    <row r="111" spans="1:3" x14ac:dyDescent="0.3">
      <c r="A111" s="28" t="s">
        <v>230</v>
      </c>
      <c r="B111" s="28" t="s">
        <v>234</v>
      </c>
      <c r="C111" s="29">
        <v>77.78</v>
      </c>
    </row>
    <row r="112" spans="1:3" x14ac:dyDescent="0.3">
      <c r="A112" s="28" t="s">
        <v>230</v>
      </c>
      <c r="B112" s="28" t="s">
        <v>235</v>
      </c>
      <c r="C112" s="29">
        <v>77.78</v>
      </c>
    </row>
    <row r="113" spans="1:3" x14ac:dyDescent="0.3">
      <c r="A113" s="28" t="s">
        <v>230</v>
      </c>
      <c r="B113" s="28" t="s">
        <v>236</v>
      </c>
      <c r="C113" s="29">
        <v>25</v>
      </c>
    </row>
    <row r="114" spans="1:3" x14ac:dyDescent="0.3">
      <c r="A114" s="28" t="s">
        <v>230</v>
      </c>
      <c r="B114" s="28" t="s">
        <v>237</v>
      </c>
      <c r="C114" s="29">
        <v>77.78</v>
      </c>
    </row>
    <row r="115" spans="1:3" x14ac:dyDescent="0.3">
      <c r="A115" s="28" t="s">
        <v>238</v>
      </c>
      <c r="B115" s="28" t="s">
        <v>239</v>
      </c>
      <c r="C115" s="29">
        <v>25</v>
      </c>
    </row>
    <row r="116" spans="1:3" x14ac:dyDescent="0.3">
      <c r="A116" s="28" t="s">
        <v>238</v>
      </c>
      <c r="B116" s="28" t="s">
        <v>240</v>
      </c>
      <c r="C116" s="29">
        <v>25</v>
      </c>
    </row>
    <row r="117" spans="1:3" x14ac:dyDescent="0.3">
      <c r="A117" s="28" t="s">
        <v>238</v>
      </c>
      <c r="B117" s="28" t="s">
        <v>241</v>
      </c>
      <c r="C117" s="29">
        <v>25</v>
      </c>
    </row>
    <row r="118" spans="1:3" x14ac:dyDescent="0.3">
      <c r="A118" s="28" t="s">
        <v>242</v>
      </c>
      <c r="B118" s="28" t="s">
        <v>243</v>
      </c>
      <c r="C118" s="29">
        <v>77.78</v>
      </c>
    </row>
    <row r="119" spans="1:3" x14ac:dyDescent="0.3">
      <c r="A119" s="28" t="s">
        <v>242</v>
      </c>
      <c r="B119" s="28" t="s">
        <v>244</v>
      </c>
      <c r="C119" s="29">
        <v>77.78</v>
      </c>
    </row>
    <row r="120" spans="1:3" x14ac:dyDescent="0.3">
      <c r="A120" s="28" t="s">
        <v>242</v>
      </c>
      <c r="B120" s="28" t="s">
        <v>245</v>
      </c>
      <c r="C120" s="29">
        <v>77.78</v>
      </c>
    </row>
    <row r="121" spans="1:3" x14ac:dyDescent="0.3">
      <c r="A121" s="28" t="s">
        <v>246</v>
      </c>
      <c r="B121" s="28" t="s">
        <v>247</v>
      </c>
      <c r="C121" s="29">
        <v>38.39</v>
      </c>
    </row>
    <row r="122" spans="1:3" x14ac:dyDescent="0.3">
      <c r="A122" s="28" t="s">
        <v>246</v>
      </c>
      <c r="B122" s="28" t="s">
        <v>248</v>
      </c>
      <c r="C122" s="29">
        <v>77.78</v>
      </c>
    </row>
    <row r="123" spans="1:3" x14ac:dyDescent="0.3">
      <c r="A123" s="28" t="s">
        <v>246</v>
      </c>
      <c r="B123" s="28" t="s">
        <v>249</v>
      </c>
      <c r="C123" s="29">
        <v>77.78</v>
      </c>
    </row>
    <row r="124" spans="1:3" x14ac:dyDescent="0.3">
      <c r="A124" s="28" t="s">
        <v>250</v>
      </c>
      <c r="B124" s="28" t="s">
        <v>251</v>
      </c>
      <c r="C124" s="29">
        <v>50</v>
      </c>
    </row>
    <row r="125" spans="1:3" x14ac:dyDescent="0.3">
      <c r="A125" s="28" t="s">
        <v>252</v>
      </c>
      <c r="B125" s="28" t="s">
        <v>253</v>
      </c>
      <c r="C125" s="29">
        <v>25</v>
      </c>
    </row>
    <row r="126" spans="1:3" x14ac:dyDescent="0.3">
      <c r="A126" s="28" t="s">
        <v>254</v>
      </c>
      <c r="B126" s="28" t="s">
        <v>255</v>
      </c>
      <c r="C126" s="29">
        <v>200</v>
      </c>
    </row>
    <row r="127" spans="1:3" x14ac:dyDescent="0.3">
      <c r="A127" s="28" t="s">
        <v>256</v>
      </c>
      <c r="B127" s="28" t="s">
        <v>257</v>
      </c>
      <c r="C127" s="29">
        <v>52.78</v>
      </c>
    </row>
    <row r="128" spans="1:3" x14ac:dyDescent="0.3">
      <c r="A128" s="28" t="s">
        <v>256</v>
      </c>
      <c r="B128" s="28" t="s">
        <v>258</v>
      </c>
      <c r="C128" s="29">
        <v>77.78</v>
      </c>
    </row>
    <row r="129" spans="1:3" x14ac:dyDescent="0.3">
      <c r="A129" s="28" t="s">
        <v>256</v>
      </c>
      <c r="B129" s="28" t="s">
        <v>259</v>
      </c>
      <c r="C129" s="29">
        <v>50</v>
      </c>
    </row>
    <row r="130" spans="1:3" x14ac:dyDescent="0.3">
      <c r="A130" s="28" t="s">
        <v>256</v>
      </c>
      <c r="B130" s="28" t="s">
        <v>257</v>
      </c>
      <c r="C130" s="29">
        <v>25</v>
      </c>
    </row>
    <row r="131" spans="1:3" x14ac:dyDescent="0.3">
      <c r="A131" s="28" t="s">
        <v>256</v>
      </c>
      <c r="B131" s="28" t="s">
        <v>260</v>
      </c>
      <c r="C131" s="29">
        <v>77.78</v>
      </c>
    </row>
    <row r="132" spans="1:3" x14ac:dyDescent="0.3">
      <c r="A132" s="28" t="s">
        <v>256</v>
      </c>
      <c r="B132" s="28" t="s">
        <v>261</v>
      </c>
      <c r="C132" s="29">
        <v>77.78</v>
      </c>
    </row>
    <row r="133" spans="1:3" x14ac:dyDescent="0.3">
      <c r="A133" s="28" t="s">
        <v>256</v>
      </c>
      <c r="B133" s="28" t="s">
        <v>262</v>
      </c>
      <c r="C133" s="29">
        <v>77.78</v>
      </c>
    </row>
    <row r="134" spans="1:3" x14ac:dyDescent="0.3">
      <c r="A134" s="28" t="s">
        <v>256</v>
      </c>
      <c r="B134" s="28" t="s">
        <v>263</v>
      </c>
      <c r="C134" s="29">
        <v>77.78</v>
      </c>
    </row>
    <row r="135" spans="1:3" x14ac:dyDescent="0.3">
      <c r="A135" s="28" t="s">
        <v>256</v>
      </c>
      <c r="B135" s="28" t="s">
        <v>264</v>
      </c>
      <c r="C135" s="29">
        <v>77.78</v>
      </c>
    </row>
    <row r="136" spans="1:3" x14ac:dyDescent="0.3">
      <c r="A136" s="28" t="s">
        <v>265</v>
      </c>
      <c r="B136" s="28" t="s">
        <v>266</v>
      </c>
      <c r="C136" s="29">
        <v>25</v>
      </c>
    </row>
    <row r="137" spans="1:3" x14ac:dyDescent="0.3">
      <c r="A137" s="28" t="s">
        <v>265</v>
      </c>
      <c r="B137" s="28" t="s">
        <v>267</v>
      </c>
      <c r="C137" s="29">
        <v>77.78</v>
      </c>
    </row>
    <row r="138" spans="1:3" x14ac:dyDescent="0.3">
      <c r="A138" s="28" t="s">
        <v>265</v>
      </c>
      <c r="B138" s="28" t="s">
        <v>268</v>
      </c>
      <c r="C138" s="29">
        <v>77.78</v>
      </c>
    </row>
    <row r="139" spans="1:3" x14ac:dyDescent="0.3">
      <c r="A139" s="28" t="s">
        <v>269</v>
      </c>
      <c r="B139" s="28" t="s">
        <v>270</v>
      </c>
      <c r="C139" s="29">
        <v>38.89</v>
      </c>
    </row>
    <row r="140" spans="1:3" x14ac:dyDescent="0.3">
      <c r="A140" s="28" t="s">
        <v>269</v>
      </c>
      <c r="B140" s="28" t="s">
        <v>271</v>
      </c>
      <c r="C140" s="29">
        <v>25</v>
      </c>
    </row>
    <row r="141" spans="1:3" x14ac:dyDescent="0.3">
      <c r="A141" s="28" t="s">
        <v>269</v>
      </c>
      <c r="B141" s="28" t="s">
        <v>272</v>
      </c>
      <c r="C141" s="29">
        <v>200</v>
      </c>
    </row>
    <row r="142" spans="1:3" x14ac:dyDescent="0.3">
      <c r="A142" s="28" t="s">
        <v>269</v>
      </c>
      <c r="B142" s="28" t="s">
        <v>273</v>
      </c>
      <c r="C142" s="29">
        <v>50</v>
      </c>
    </row>
    <row r="143" spans="1:3" x14ac:dyDescent="0.3">
      <c r="A143" s="28" t="s">
        <v>274</v>
      </c>
      <c r="B143" s="28" t="s">
        <v>275</v>
      </c>
      <c r="C143" s="29">
        <v>38.89</v>
      </c>
    </row>
    <row r="144" spans="1:3" x14ac:dyDescent="0.3">
      <c r="A144" s="28" t="s">
        <v>274</v>
      </c>
      <c r="B144" s="28" t="s">
        <v>276</v>
      </c>
      <c r="C144" s="29">
        <v>77.78</v>
      </c>
    </row>
    <row r="145" spans="1:3" x14ac:dyDescent="0.3">
      <c r="A145" s="28" t="s">
        <v>274</v>
      </c>
      <c r="B145" s="28" t="s">
        <v>277</v>
      </c>
      <c r="C145" s="29">
        <v>77.78</v>
      </c>
    </row>
    <row r="146" spans="1:3" x14ac:dyDescent="0.3">
      <c r="A146" s="28" t="s">
        <v>274</v>
      </c>
      <c r="B146" s="28" t="s">
        <v>278</v>
      </c>
      <c r="C146" s="29">
        <v>77.78</v>
      </c>
    </row>
    <row r="147" spans="1:3" x14ac:dyDescent="0.3">
      <c r="A147" s="28" t="s">
        <v>274</v>
      </c>
      <c r="B147" s="28" t="s">
        <v>279</v>
      </c>
      <c r="C147" s="29">
        <v>77.78</v>
      </c>
    </row>
    <row r="148" spans="1:3" x14ac:dyDescent="0.3">
      <c r="A148" s="28" t="s">
        <v>274</v>
      </c>
      <c r="B148" s="28" t="s">
        <v>280</v>
      </c>
      <c r="C148" s="29">
        <v>25</v>
      </c>
    </row>
    <row r="149" spans="1:3" x14ac:dyDescent="0.3">
      <c r="A149" s="28" t="s">
        <v>281</v>
      </c>
      <c r="B149" s="28" t="s">
        <v>282</v>
      </c>
      <c r="C149" s="29">
        <v>77.78</v>
      </c>
    </row>
    <row r="150" spans="1:3" x14ac:dyDescent="0.3">
      <c r="A150" s="28" t="s">
        <v>281</v>
      </c>
      <c r="B150" s="28" t="s">
        <v>283</v>
      </c>
      <c r="C150" s="29">
        <v>77.78</v>
      </c>
    </row>
    <row r="151" spans="1:3" x14ac:dyDescent="0.3">
      <c r="A151" s="28" t="s">
        <v>284</v>
      </c>
      <c r="B151" s="28" t="s">
        <v>285</v>
      </c>
      <c r="C151" s="29">
        <v>25</v>
      </c>
    </row>
    <row r="152" spans="1:3" x14ac:dyDescent="0.3">
      <c r="A152" s="28" t="s">
        <v>286</v>
      </c>
      <c r="B152" s="28" t="s">
        <v>287</v>
      </c>
      <c r="C152" s="29">
        <v>25</v>
      </c>
    </row>
    <row r="153" spans="1:3" x14ac:dyDescent="0.3">
      <c r="A153" s="28" t="s">
        <v>286</v>
      </c>
      <c r="B153" s="28" t="s">
        <v>288</v>
      </c>
      <c r="C153" s="29">
        <v>25</v>
      </c>
    </row>
    <row r="154" spans="1:3" x14ac:dyDescent="0.3">
      <c r="A154" s="28" t="s">
        <v>286</v>
      </c>
      <c r="B154" s="28" t="s">
        <v>289</v>
      </c>
      <c r="C154" s="29">
        <v>25</v>
      </c>
    </row>
    <row r="155" spans="1:3" x14ac:dyDescent="0.3">
      <c r="A155" s="28" t="s">
        <v>290</v>
      </c>
      <c r="B155" s="28" t="s">
        <v>291</v>
      </c>
      <c r="C155" s="29">
        <v>25</v>
      </c>
    </row>
    <row r="156" spans="1:3" x14ac:dyDescent="0.3">
      <c r="A156" s="28" t="s">
        <v>292</v>
      </c>
      <c r="B156" s="28" t="s">
        <v>293</v>
      </c>
      <c r="C156" s="29">
        <v>77.78</v>
      </c>
    </row>
    <row r="157" spans="1:3" x14ac:dyDescent="0.3">
      <c r="A157" s="28" t="s">
        <v>294</v>
      </c>
      <c r="B157" s="28" t="s">
        <v>295</v>
      </c>
      <c r="C157" s="29">
        <v>77.78</v>
      </c>
    </row>
    <row r="158" spans="1:3" x14ac:dyDescent="0.3">
      <c r="A158" s="28" t="s">
        <v>294</v>
      </c>
      <c r="B158" s="28" t="s">
        <v>296</v>
      </c>
      <c r="C158" s="29">
        <v>77.88</v>
      </c>
    </row>
    <row r="159" spans="1:3" x14ac:dyDescent="0.3">
      <c r="A159" s="28" t="s">
        <v>294</v>
      </c>
      <c r="B159" s="28" t="s">
        <v>297</v>
      </c>
      <c r="C159" s="29">
        <v>77.78</v>
      </c>
    </row>
    <row r="160" spans="1:3" x14ac:dyDescent="0.3">
      <c r="A160" s="28" t="s">
        <v>294</v>
      </c>
      <c r="B160" s="28" t="s">
        <v>298</v>
      </c>
      <c r="C160" s="29">
        <v>77.78</v>
      </c>
    </row>
    <row r="161" spans="1:3" x14ac:dyDescent="0.3">
      <c r="A161" s="28" t="s">
        <v>294</v>
      </c>
      <c r="B161" s="28" t="s">
        <v>299</v>
      </c>
      <c r="C161" s="29">
        <v>25</v>
      </c>
    </row>
    <row r="162" spans="1:3" x14ac:dyDescent="0.3">
      <c r="A162" s="28" t="s">
        <v>294</v>
      </c>
      <c r="B162" s="28" t="s">
        <v>300</v>
      </c>
      <c r="C162" s="29">
        <v>25</v>
      </c>
    </row>
    <row r="163" spans="1:3" x14ac:dyDescent="0.3">
      <c r="A163" s="28" t="s">
        <v>294</v>
      </c>
      <c r="B163" s="28" t="s">
        <v>301</v>
      </c>
      <c r="C163" s="29">
        <v>77.78</v>
      </c>
    </row>
    <row r="164" spans="1:3" x14ac:dyDescent="0.3">
      <c r="A164" s="28" t="s">
        <v>294</v>
      </c>
      <c r="B164" s="28" t="s">
        <v>302</v>
      </c>
      <c r="C164" s="29">
        <v>77.78</v>
      </c>
    </row>
    <row r="165" spans="1:3" x14ac:dyDescent="0.3">
      <c r="A165" s="28" t="s">
        <v>294</v>
      </c>
      <c r="B165" s="28" t="s">
        <v>303</v>
      </c>
      <c r="C165" s="29">
        <v>75</v>
      </c>
    </row>
    <row r="166" spans="1:3" x14ac:dyDescent="0.3">
      <c r="A166" s="28" t="s">
        <v>294</v>
      </c>
      <c r="B166" s="28" t="s">
        <v>304</v>
      </c>
      <c r="C166" s="29">
        <v>77.78</v>
      </c>
    </row>
    <row r="167" spans="1:3" x14ac:dyDescent="0.3">
      <c r="A167" s="28" t="s">
        <v>294</v>
      </c>
      <c r="B167" s="28" t="s">
        <v>305</v>
      </c>
      <c r="C167" s="29">
        <v>77.78</v>
      </c>
    </row>
    <row r="168" spans="1:3" x14ac:dyDescent="0.3">
      <c r="A168" s="28" t="s">
        <v>294</v>
      </c>
      <c r="B168" s="28" t="s">
        <v>306</v>
      </c>
      <c r="C168" s="29">
        <v>50</v>
      </c>
    </row>
    <row r="169" spans="1:3" x14ac:dyDescent="0.3">
      <c r="A169" s="28" t="s">
        <v>307</v>
      </c>
      <c r="B169" s="28" t="s">
        <v>308</v>
      </c>
      <c r="C169" s="29">
        <v>77.78</v>
      </c>
    </row>
    <row r="170" spans="1:3" x14ac:dyDescent="0.3">
      <c r="A170" s="28" t="s">
        <v>307</v>
      </c>
      <c r="B170" s="28" t="s">
        <v>309</v>
      </c>
      <c r="C170" s="29">
        <v>77.78</v>
      </c>
    </row>
    <row r="171" spans="1:3" x14ac:dyDescent="0.3">
      <c r="A171" s="28" t="s">
        <v>307</v>
      </c>
      <c r="B171" s="28" t="s">
        <v>310</v>
      </c>
      <c r="C171" s="29">
        <v>25</v>
      </c>
    </row>
    <row r="172" spans="1:3" x14ac:dyDescent="0.3">
      <c r="A172" s="28" t="s">
        <v>307</v>
      </c>
      <c r="B172" s="28" t="s">
        <v>311</v>
      </c>
      <c r="C172" s="29">
        <v>25</v>
      </c>
    </row>
    <row r="173" spans="1:3" x14ac:dyDescent="0.3">
      <c r="A173" s="28" t="s">
        <v>307</v>
      </c>
      <c r="B173" s="28" t="s">
        <v>311</v>
      </c>
      <c r="C173" s="29">
        <v>25</v>
      </c>
    </row>
    <row r="174" spans="1:3" x14ac:dyDescent="0.3">
      <c r="A174" s="28" t="s">
        <v>307</v>
      </c>
      <c r="B174" s="28" t="s">
        <v>312</v>
      </c>
      <c r="C174" s="29">
        <v>50</v>
      </c>
    </row>
    <row r="175" spans="1:3" x14ac:dyDescent="0.3">
      <c r="A175" s="28" t="s">
        <v>307</v>
      </c>
      <c r="B175" s="28" t="s">
        <v>313</v>
      </c>
      <c r="C175" s="29">
        <v>50</v>
      </c>
    </row>
    <row r="176" spans="1:3" x14ac:dyDescent="0.3">
      <c r="A176" s="28" t="s">
        <v>307</v>
      </c>
      <c r="B176" s="28" t="s">
        <v>314</v>
      </c>
      <c r="C176" s="29">
        <v>25</v>
      </c>
    </row>
    <row r="177" spans="1:3" x14ac:dyDescent="0.3">
      <c r="A177" s="28" t="s">
        <v>307</v>
      </c>
      <c r="B177" s="28" t="s">
        <v>315</v>
      </c>
      <c r="C177" s="29">
        <v>77.78</v>
      </c>
    </row>
    <row r="178" spans="1:3" x14ac:dyDescent="0.3">
      <c r="A178" s="28" t="s">
        <v>307</v>
      </c>
      <c r="B178" s="28" t="s">
        <v>316</v>
      </c>
      <c r="C178" s="29">
        <v>50</v>
      </c>
    </row>
    <row r="179" spans="1:3" x14ac:dyDescent="0.3">
      <c r="A179" s="28" t="s">
        <v>317</v>
      </c>
      <c r="B179" s="28" t="s">
        <v>318</v>
      </c>
      <c r="C179" s="29">
        <v>25</v>
      </c>
    </row>
    <row r="180" spans="1:3" x14ac:dyDescent="0.3">
      <c r="A180" s="28" t="s">
        <v>317</v>
      </c>
      <c r="B180" s="28" t="s">
        <v>319</v>
      </c>
      <c r="C180" s="29">
        <v>25</v>
      </c>
    </row>
    <row r="181" spans="1:3" x14ac:dyDescent="0.3">
      <c r="A181" s="28" t="s">
        <v>317</v>
      </c>
      <c r="B181" s="28" t="s">
        <v>320</v>
      </c>
      <c r="C181" s="29">
        <v>25</v>
      </c>
    </row>
    <row r="182" spans="1:3" x14ac:dyDescent="0.3">
      <c r="A182" s="28" t="s">
        <v>317</v>
      </c>
      <c r="B182" s="28" t="s">
        <v>321</v>
      </c>
      <c r="C182" s="29">
        <v>25</v>
      </c>
    </row>
    <row r="183" spans="1:3" x14ac:dyDescent="0.3">
      <c r="A183" s="28" t="s">
        <v>322</v>
      </c>
      <c r="B183" s="28" t="s">
        <v>323</v>
      </c>
      <c r="C183" s="29">
        <v>77.78</v>
      </c>
    </row>
    <row r="184" spans="1:3" x14ac:dyDescent="0.3">
      <c r="A184" s="28" t="s">
        <v>324</v>
      </c>
      <c r="B184" s="28" t="s">
        <v>325</v>
      </c>
      <c r="C184" s="29">
        <v>25</v>
      </c>
    </row>
    <row r="185" spans="1:3" x14ac:dyDescent="0.3">
      <c r="A185" s="28" t="s">
        <v>326</v>
      </c>
      <c r="B185" s="28" t="s">
        <v>327</v>
      </c>
      <c r="C185" s="29">
        <v>25</v>
      </c>
    </row>
    <row r="186" spans="1:3" x14ac:dyDescent="0.3">
      <c r="A186" s="28" t="s">
        <v>326</v>
      </c>
      <c r="B186" s="28" t="s">
        <v>328</v>
      </c>
      <c r="C186" s="29">
        <v>77.78</v>
      </c>
    </row>
    <row r="187" spans="1:3" x14ac:dyDescent="0.3">
      <c r="A187" s="28" t="s">
        <v>329</v>
      </c>
      <c r="B187" s="28" t="s">
        <v>330</v>
      </c>
      <c r="C187" s="29">
        <v>25</v>
      </c>
    </row>
  </sheetData>
  <autoFilter ref="A1:C187" xr:uid="{485CBFAC-4606-4058-B80E-85CF78E8C82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notas</vt:lpstr>
      <vt:lpstr>conversão notas</vt:lpstr>
      <vt:lpstr>pagamento</vt:lpstr>
      <vt:lpstr>placares</vt:lpstr>
      <vt:lpstr>artilharia total</vt:lpstr>
      <vt:lpstr>artilharia</vt:lpstr>
      <vt:lpstr>extrato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Medeiros Hamacher</dc:creator>
  <cp:lastModifiedBy>Pedro Medeiros Hamacher</cp:lastModifiedBy>
  <dcterms:created xsi:type="dcterms:W3CDTF">2024-06-27T13:20:42Z</dcterms:created>
  <dcterms:modified xsi:type="dcterms:W3CDTF">2025-02-06T14:45:55Z</dcterms:modified>
</cp:coreProperties>
</file>