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8" documentId="14_{24A406A8-C1C9-43A2-99CC-D9C73820CD28}" xr6:coauthVersionLast="36" xr6:coauthVersionMax="36" xr10:uidLastSave="{3D447CD7-19E6-43D2-BFDE-DD074A54CFE9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artilharia!$A$1:$AB$74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notas!$A$1:$BV$74</definedName>
  </definedNames>
  <calcPr calcId="191029"/>
</workbook>
</file>

<file path=xl/calcChain.xml><?xml version="1.0" encoding="utf-8"?>
<calcChain xmlns="http://schemas.openxmlformats.org/spreadsheetml/2006/main">
  <c r="BS19" i="1" l="1"/>
  <c r="BT19" i="1"/>
  <c r="BS10" i="1"/>
  <c r="BT10" i="1"/>
  <c r="BS5" i="1"/>
  <c r="BT5" i="1"/>
  <c r="BS3" i="1"/>
  <c r="BT3" i="1"/>
  <c r="BT2" i="1"/>
  <c r="BS2" i="1"/>
  <c r="BU2" i="1" s="1"/>
  <c r="Q78" i="4" l="1"/>
  <c r="Q79" i="4" l="1"/>
  <c r="BU74" i="1" l="1"/>
  <c r="BU73" i="1"/>
  <c r="BU72" i="1"/>
  <c r="BT74" i="1"/>
  <c r="BS74" i="1"/>
  <c r="Q77" i="4"/>
  <c r="BS73" i="1" l="1"/>
  <c r="BT73" i="1"/>
  <c r="P78" i="4" l="1"/>
  <c r="BS8" i="1" l="1"/>
  <c r="BU8" i="1" s="1"/>
  <c r="BT8" i="1"/>
  <c r="BS13" i="1"/>
  <c r="BU13" i="1" s="1"/>
  <c r="BT13" i="1"/>
  <c r="BS16" i="1"/>
  <c r="BU16" i="1" s="1"/>
  <c r="BT16" i="1"/>
  <c r="BU3" i="1"/>
  <c r="BU5" i="1"/>
  <c r="BS6" i="1"/>
  <c r="BU6" i="1" s="1"/>
  <c r="BT6" i="1"/>
  <c r="BU10" i="1"/>
  <c r="BS12" i="1"/>
  <c r="BU12" i="1" s="1"/>
  <c r="BT12" i="1"/>
  <c r="BS20" i="1"/>
  <c r="BU20" i="1" s="1"/>
  <c r="BT20" i="1"/>
  <c r="BS22" i="1"/>
  <c r="BT22" i="1"/>
  <c r="BU22" i="1"/>
  <c r="BS7" i="1"/>
  <c r="BT7" i="1"/>
  <c r="BU7" i="1"/>
  <c r="BS14" i="1"/>
  <c r="BU14" i="1" s="1"/>
  <c r="BT14" i="1"/>
  <c r="BU19" i="1"/>
  <c r="BS15" i="1"/>
  <c r="BU15" i="1" s="1"/>
  <c r="BT15" i="1"/>
  <c r="BS4" i="1"/>
  <c r="BU4" i="1" s="1"/>
  <c r="BT4" i="1"/>
  <c r="BS11" i="1"/>
  <c r="BU11" i="1" s="1"/>
  <c r="BT11" i="1"/>
  <c r="BS17" i="1"/>
  <c r="BU17" i="1" s="1"/>
  <c r="BT17" i="1"/>
  <c r="BS33" i="1"/>
  <c r="BU33" i="1" s="1"/>
  <c r="BT33" i="1"/>
  <c r="BS9" i="1"/>
  <c r="BU9" i="1" s="1"/>
  <c r="BT9" i="1"/>
  <c r="BS18" i="1"/>
  <c r="BU18" i="1" s="1"/>
  <c r="BT18" i="1"/>
  <c r="BS27" i="1"/>
  <c r="BU27" i="1" s="1"/>
  <c r="BT27" i="1"/>
  <c r="BS26" i="1"/>
  <c r="BT26" i="1"/>
  <c r="BU26" i="1"/>
  <c r="BS29" i="1"/>
  <c r="BU29" i="1" s="1"/>
  <c r="BT29" i="1"/>
  <c r="BS35" i="1"/>
  <c r="BU35" i="1" s="1"/>
  <c r="BT35" i="1"/>
  <c r="BS43" i="1"/>
  <c r="BU43" i="1" s="1"/>
  <c r="BT43" i="1"/>
  <c r="BS50" i="1"/>
  <c r="BU50" i="1" s="1"/>
  <c r="BT50" i="1"/>
  <c r="BS21" i="1"/>
  <c r="BU21" i="1" s="1"/>
  <c r="BT21" i="1"/>
  <c r="BS23" i="1"/>
  <c r="BU23" i="1" s="1"/>
  <c r="BT23" i="1"/>
  <c r="BS24" i="1"/>
  <c r="BU24" i="1" s="1"/>
  <c r="BT24" i="1"/>
  <c r="BS25" i="1"/>
  <c r="BU25" i="1" s="1"/>
  <c r="BT25" i="1"/>
  <c r="BS28" i="1"/>
  <c r="BU28" i="1" s="1"/>
  <c r="BT28" i="1"/>
  <c r="BS30" i="1"/>
  <c r="BU30" i="1" s="1"/>
  <c r="BT30" i="1"/>
  <c r="BS31" i="1"/>
  <c r="BU31" i="1" s="1"/>
  <c r="BT31" i="1"/>
  <c r="BS32" i="1"/>
  <c r="BU32" i="1" s="1"/>
  <c r="BT32" i="1"/>
  <c r="BS34" i="1"/>
  <c r="BU34" i="1" s="1"/>
  <c r="BT34" i="1"/>
  <c r="BS36" i="1"/>
  <c r="BU36" i="1" s="1"/>
  <c r="BT36" i="1"/>
  <c r="BS37" i="1"/>
  <c r="BU37" i="1" s="1"/>
  <c r="BT37" i="1"/>
  <c r="BS38" i="1"/>
  <c r="BT38" i="1"/>
  <c r="BU38" i="1"/>
  <c r="BS39" i="1"/>
  <c r="BU39" i="1" s="1"/>
  <c r="BT39" i="1"/>
  <c r="BS40" i="1"/>
  <c r="BU40" i="1" s="1"/>
  <c r="BT40" i="1"/>
  <c r="BS41" i="1"/>
  <c r="BU41" i="1" s="1"/>
  <c r="BT41" i="1"/>
  <c r="BS44" i="1"/>
  <c r="BU44" i="1" s="1"/>
  <c r="BT44" i="1"/>
  <c r="BS45" i="1"/>
  <c r="BU45" i="1" s="1"/>
  <c r="BT45" i="1"/>
  <c r="BS46" i="1"/>
  <c r="BU46" i="1" s="1"/>
  <c r="BT46" i="1"/>
  <c r="BS47" i="1"/>
  <c r="BU47" i="1" s="1"/>
  <c r="BT47" i="1"/>
  <c r="BS48" i="1"/>
  <c r="BU48" i="1" s="1"/>
  <c r="BT48" i="1"/>
  <c r="BS51" i="1"/>
  <c r="BU51" i="1" s="1"/>
  <c r="BT51" i="1"/>
  <c r="BS52" i="1"/>
  <c r="BU52" i="1" s="1"/>
  <c r="BT52" i="1"/>
  <c r="BS53" i="1"/>
  <c r="BU53" i="1" s="1"/>
  <c r="BT53" i="1"/>
  <c r="BS42" i="1"/>
  <c r="BU42" i="1" s="1"/>
  <c r="BT42" i="1"/>
  <c r="BS54" i="1"/>
  <c r="BU54" i="1" s="1"/>
  <c r="BT54" i="1"/>
  <c r="BS55" i="1"/>
  <c r="BT55" i="1"/>
  <c r="BU55" i="1"/>
  <c r="BS56" i="1"/>
  <c r="BU56" i="1" s="1"/>
  <c r="BT56" i="1"/>
  <c r="BS57" i="1"/>
  <c r="BT57" i="1"/>
  <c r="BU57" i="1"/>
  <c r="BS58" i="1"/>
  <c r="BT58" i="1"/>
  <c r="BU58" i="1"/>
  <c r="BS59" i="1"/>
  <c r="BU59" i="1" s="1"/>
  <c r="BT59" i="1"/>
  <c r="BS60" i="1"/>
  <c r="BU60" i="1" s="1"/>
  <c r="BT60" i="1"/>
  <c r="BS61" i="1"/>
  <c r="BU61" i="1" s="1"/>
  <c r="BT61" i="1"/>
  <c r="BS62" i="1"/>
  <c r="BU62" i="1" s="1"/>
  <c r="BT62" i="1"/>
  <c r="BS63" i="1"/>
  <c r="BT63" i="1"/>
  <c r="BU63" i="1"/>
  <c r="BS64" i="1"/>
  <c r="BT64" i="1"/>
  <c r="BU64" i="1"/>
  <c r="BS65" i="1"/>
  <c r="BU65" i="1" s="1"/>
  <c r="BT65" i="1"/>
  <c r="BS66" i="1"/>
  <c r="BU66" i="1" s="1"/>
  <c r="BT66" i="1"/>
  <c r="BS67" i="1"/>
  <c r="BU67" i="1" s="1"/>
  <c r="BT67" i="1"/>
  <c r="BS68" i="1"/>
  <c r="BU68" i="1" s="1"/>
  <c r="BT68" i="1"/>
  <c r="BS69" i="1"/>
  <c r="BU69" i="1" s="1"/>
  <c r="BT69" i="1"/>
  <c r="BS70" i="1"/>
  <c r="BU70" i="1" s="1"/>
  <c r="BT70" i="1"/>
  <c r="BS71" i="1"/>
  <c r="BU71" i="1" s="1"/>
  <c r="BT71" i="1"/>
  <c r="BS72" i="1"/>
  <c r="BT72" i="1"/>
  <c r="BS49" i="1"/>
  <c r="BU49" i="1" s="1"/>
  <c r="BT49" i="1"/>
  <c r="O78" i="4" l="1"/>
  <c r="P43" i="4" l="1"/>
  <c r="P77" i="4" s="1"/>
  <c r="P79" i="4" s="1"/>
  <c r="N78" i="4" l="1"/>
  <c r="K78" i="4"/>
  <c r="O30" i="4" l="1"/>
  <c r="O60" i="4"/>
  <c r="O77" i="4"/>
  <c r="U6" i="4"/>
  <c r="O79" i="4" l="1"/>
  <c r="M78" i="4" l="1"/>
  <c r="L78" i="4" l="1"/>
  <c r="U7" i="4"/>
  <c r="U8" i="4" s="1"/>
  <c r="M77" i="4"/>
  <c r="N77" i="4"/>
  <c r="N79" i="4" l="1"/>
  <c r="M79" i="4" l="1"/>
  <c r="L77" i="4" l="1"/>
  <c r="L79" i="4" l="1"/>
  <c r="J78" i="4" l="1"/>
  <c r="I7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7" i="4" s="1"/>
  <c r="K2" i="4"/>
  <c r="K79" i="4" l="1"/>
  <c r="J77" i="4" l="1"/>
  <c r="J79" i="4" l="1"/>
  <c r="E78" i="4" l="1"/>
  <c r="G78" i="4" l="1"/>
  <c r="H78" i="4"/>
  <c r="I77" i="4" l="1"/>
  <c r="I79" i="4" s="1"/>
  <c r="D78" i="4" l="1"/>
  <c r="C7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8" i="4"/>
  <c r="H77" i="4"/>
  <c r="H7" i="6" l="1"/>
  <c r="I6" i="6"/>
  <c r="J6" i="6" s="1"/>
  <c r="H7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7" i="4"/>
  <c r="I10" i="6" l="1"/>
  <c r="J10" i="6" s="1"/>
  <c r="H11" i="6"/>
  <c r="G79" i="4"/>
  <c r="B78" i="4"/>
  <c r="E77" i="4"/>
  <c r="D77" i="4"/>
  <c r="C7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9" i="4" l="1"/>
  <c r="F77" i="4"/>
  <c r="H12" i="6"/>
  <c r="I11" i="6"/>
  <c r="J11" i="6" s="1"/>
  <c r="C79" i="4"/>
  <c r="D79" i="4"/>
  <c r="B77" i="4"/>
  <c r="B79" i="4" s="1"/>
  <c r="F79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<sst xmlns="http://schemas.openxmlformats.org/spreadsheetml/2006/main" count="4329" uniqueCount="377">
  <si>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</si>
  <si>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</si>
  <si>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</si>
  <si>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</si>
  <si>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</si>
  <si>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</si>
  <si>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</si>
  <si>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</si>
  <si>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</si>
  <si>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</si>
  <si>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</si>
  <si>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</si>
  <si>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</si>
  <si>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</si>
  <si>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</si>
  <si>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</si>
  <si>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</si>
  <si>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</si>
  <si>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</si>
  <si>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</si>
  <si>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</si>
  <si>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</si>
  <si>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</si>
  <si>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</si>
  <si>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</si>
  <si>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</si>
  <si>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</si>
  <si>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</si>
  <si>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</si>
  <si>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</si>
  <si>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</si>
  <si>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</si>
  <si>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</si>
  <si>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</si>
  <si>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</si>
  <si>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</si>
  <si>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</si>
  <si>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</si>
  <si>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</si>
  <si>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</si>
  <si>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</si>
  <si>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</si>
  <si>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</si>
  <si>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</si>
  <si>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</si>
  <si>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</si>
  <si>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</si>
  <si>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</si>
  <si>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</si>
  <si>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</si>
  <si>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</si>
  <si>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</si>
  <si>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</si>
  <si>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</si>
  <si>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</si>
  <si>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</si>
  <si>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</si>
  <si>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</si>
  <si>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</si>
  <si>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</si>
  <si>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</si>
  <si>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</si>
  <si>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</si>
  <si>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</si>
  <si>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</si>
  <si>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</si>
  <si>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</si>
  <si>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</si>
  <si>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</si>
  <si>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</si>
  <si>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</si>
  <si>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</si>
  <si>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</si>
  <si>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</si>
  <si>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</si>
  <si>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</si>
  <si>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</si>
  <si>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</si>
  <si>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</si>
  <si>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</si>
  <si>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</si>
  <si>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</si>
  <si>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</si>
  <si>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</si>
  <si>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</si>
  <si>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</si>
  <si>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</si>
  <si>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</si>
  <si>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</si>
  <si>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</si>
  <si>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</si>
  <si>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</si>
  <si>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</si>
  <si>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</si>
  <si>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</si>
  <si>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</si>
  <si>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</si>
  <si>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</si>
  <si>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</si>
  <si>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</si>
  <si>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</si>
  <si>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</si>
  <si>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</si>
  <si>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</si>
  <si>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</si>
  <si>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</si>
  <si>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</si>
  <si>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</si>
  <si>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</si>
  <si>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</si>
  <si>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</si>
  <si>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</si>
  <si>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</si>
  <si>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</si>
  <si>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</si>
  <si>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</si>
  <si>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</si>
  <si>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</si>
  <si>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</si>
  <si>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</si>
  <si>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</si>
  <si>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</si>
  <si>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</si>
  <si>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</si>
  <si>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</si>
  <si>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</si>
  <si>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</si>
  <si>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</si>
  <si>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</si>
  <si>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</si>
  <si>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</si>
  <si>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</si>
  <si>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</si>
  <si>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</si>
  <si>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</si>
  <si>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</si>
  <si>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</si>
  <si>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</si>
  <si>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</si>
  <si>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</si>
  <si>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</si>
  <si>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</si>
  <si>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</si>
  <si>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</si>
  <si>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</si>
  <si>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</si>
  <si>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</si>
  <si>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</si>
  <si>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</si>
  <si>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</si>
  <si>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</si>
  <si>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</si>
  <si>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</si>
  <si>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</si>
  <si>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</si>
  <si>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</si>
  <si>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</si>
  <si>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</si>
  <si>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</si>
  <si>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</si>
  <si>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</si>
  <si>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</si>
  <si>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</si>
  <si>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</si>
  <si>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</si>
  <si>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</si>
  <si>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</si>
  <si>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</si>
  <si>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</si>
  <si>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</si>
  <si>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</si>
  <si>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</si>
  <si>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</si>
  <si>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</si>
  <si>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</si>
  <si>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</si>
  <si>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</si>
  <si>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</si>
  <si>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</si>
  <si>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</si>
  <si>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</si>
  <si>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</si>
  <si>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</si>
  <si>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</si>
  <si>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</si>
  <si>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</si>
  <si>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</si>
  <si>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</si>
  <si>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</si>
  <si>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</si>
  <si>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</si>
  <si>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</si>
  <si>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</si>
  <si>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</si>
  <si>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</si>
  <si>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</si>
  <si>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</si>
  <si>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</si>
  <si>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</si>
  <si>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</si>
  <si>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</si>
  <si>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</si>
  <si>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</si>
  <si>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</si>
  <si>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</si>
  <si>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</si>
  <si>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</si>
  <si>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</si>
  <si>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</si>
  <si>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</si>
  <si>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</si>
  <si>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</si>
  <si>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</si>
  <si>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</si>
  <si>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</si>
  <si>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</si>
  <si>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</si>
  <si>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</si>
  <si>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</si>
  <si>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</si>
  <si>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</si>
  <si>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</si>
  <si>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</si>
  <si>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</si>
  <si>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</si>
  <si>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</si>
  <si>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</si>
  <si>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</si>
  <si>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</si>
  <si>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</si>
  <si>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</si>
  <si>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</si>
  <si>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</si>
  <si>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</si>
  <si>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</si>
  <si>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</si>
  <si>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</si>
  <si>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</si>
  <si>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</si>
  <si>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</si>
  <si>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</si>
  <si>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</si>
  <si>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</si>
  <si>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</si>
  <si>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</si>
  <si>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</si>
  <si>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</si>
  <si>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</si>
  <si>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</si>
  <si>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</si>
  <si>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</si>
  <si>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</si>
  <si>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</si>
  <si>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</si>
  <si>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</si>
  <si>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</si>
  <si>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</si>
  <si>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</si>
  <si>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</si>
  <si>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</si>
  <si>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</si>
  <si>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</si>
  <si>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</si>
  <si>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</si>
  <si>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</si>
  <si>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</si>
  <si>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</si>
  <si>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</si>
  <si>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</si>
  <si>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</si>
  <si>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</si>
  <si>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</si>
  <si>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</si>
  <si>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</si>
  <si>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</si>
  <si>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</si>
  <si>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</si>
  <si>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</si>
  <si>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</si>
  <si>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</si>
  <si>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</si>
  <si>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</si>
  <si>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</si>
  <si>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</si>
  <si>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</si>
  <si>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</si>
  <si>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</si>
  <si>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</si>
  <si>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</si>
  <si>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</si>
  <si>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</si>
  <si>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</si>
  <si>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</si>
  <si>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</si>
  <si>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</si>
  <si>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</si>
  <si>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</si>
  <si>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</si>
  <si>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</si>
  <si>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</si>
  <si>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</si>
  <si>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</si>
  <si>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</si>
  <si>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</si>
  <si>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</si>
  <si>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</si>
  <si>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</si>
  <si>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</si>
  <si>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</si>
  <si>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</si>
  <si>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</si>
  <si>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</si>
  <si>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</si>
  <si>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</si>
  <si>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</si>
  <si>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</si>
  <si>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</si>
  <si>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</si>
  <si>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</si>
  <si>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</si>
  <si>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</si>
  <si>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</si>
  <si>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</si>
  <si>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</si>
  <si>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</si>
  <si>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</si>
  <si>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</si>
  <si>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</si>
  <si>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</si>
  <si>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</si>
  <si>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</si>
  <si>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</si>
  <si>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</si>
  <si>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</si>
  <si>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</si>
  <si>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</si>
  <si>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</si>
  <si>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</si>
  <si>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</si>
  <si>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</si>
  <si>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</si>
  <si>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</si>
  <si>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</si>
  <si>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</si>
  <si>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</si>
  <si>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</si>
  <si>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</si>
  <si>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</si>
  <si>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</si>
  <si>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</si>
  <si>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</si>
  <si>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</si>
  <si>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</si>
  <si>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</si>
  <si>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</si>
  <si>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</si>
  <si>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</si>
  <si>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</si>
  <si>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</si>
  <si>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</si>
  <si>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</si>
  <si>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</si>
  <si>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</si>
  <si>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</si>
  <si>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</si>
  <si>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</si>
  <si>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</si>
  <si>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</si>
  <si>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</si>
  <si>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</si>
  <si>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</si>
  <si>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</si>
  <si>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</si>
  <si>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</si>
  <si>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Luca</t>
  </si>
  <si>
    <t>Enrico</t>
  </si>
  <si>
    <t>Ricardo 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</si>
</sst>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4"/>
  <sheetViews>
    <sheetView tabSelected="1" zoomScale="85" zoomScaleNormal="85" workbookViewId="0">
      <pane xSplit="1" topLeftCell="AU1" activePane="topRight" state="frozen"/>
      <selection pane="topRight" activeCell="BQ10" sqref="BQ10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58" width="9.54296875" customWidth="1"/>
    <col min="59" max="65" width="10.453125" bestFit="1" customWidth="1"/>
    <col min="66" max="66" width="11" bestFit="1" customWidth="1"/>
    <col min="67" max="70" width="11" customWidth="1"/>
  </cols>
  <sheetData>
    <row r="1" spans="1:74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>
        <v>45924</v>
      </c>
      <c r="BQ1" s="1">
        <v>45931</v>
      </c>
      <c r="BR1" s="1"/>
      <c r="BS1" t="s">
        <v>57</v>
      </c>
      <c r="BT1" t="s">
        <v>58</v>
      </c>
      <c r="BU1" t="s">
        <v>59</v>
      </c>
      <c r="BV1" t="s">
        <v>62</v>
      </c>
    </row>
    <row r="2" spans="1:74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P2">
        <v>4.5</v>
      </c>
      <c r="BQ2">
        <v>5</v>
      </c>
      <c r="BS2">
        <f>COUNT(B2:BR2)</f>
        <v>63</v>
      </c>
      <c r="BT2" s="18">
        <f>AVERAGE(B2:BR2)</f>
        <v>5.746031746031746</v>
      </c>
      <c r="BU2">
        <f>IF(BS2&gt;1,_xlfn.STDEV.S(B2:BR2),"")</f>
        <v>1.0696435035947194</v>
      </c>
      <c r="BV2">
        <v>1</v>
      </c>
    </row>
    <row r="3" spans="1:74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P3">
        <v>4.5</v>
      </c>
      <c r="BQ3">
        <v>4.5</v>
      </c>
      <c r="BS3">
        <f>COUNT(B3:BQ3)</f>
        <v>62</v>
      </c>
      <c r="BT3" s="18">
        <f>AVERAGE(B3:BQ3)</f>
        <v>5.443548387096774</v>
      </c>
      <c r="BU3">
        <f t="shared" ref="BU2:BU33" si="0">IF(BS3&gt;1,_xlfn.STDEV.S(B3:BO3),"")</f>
        <v>0.89926994872394561</v>
      </c>
      <c r="BV3">
        <v>1</v>
      </c>
    </row>
    <row r="4" spans="1:74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P4">
        <v>5</v>
      </c>
      <c r="BQ4">
        <v>5</v>
      </c>
      <c r="BS4">
        <f>COUNT(B4:BO4)</f>
        <v>57</v>
      </c>
      <c r="BT4" s="18">
        <f>AVERAGE(B4:BO4)</f>
        <v>5.7105263157894735</v>
      </c>
      <c r="BU4">
        <f t="shared" si="0"/>
        <v>0.9303770761145167</v>
      </c>
      <c r="BV4">
        <v>1</v>
      </c>
    </row>
    <row r="5" spans="1:74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P5">
        <v>5</v>
      </c>
      <c r="BQ5">
        <v>5</v>
      </c>
      <c r="BS5">
        <f>COUNT(B5:BQ5)</f>
        <v>55</v>
      </c>
      <c r="BT5" s="18">
        <f>AVERAGE(B5:BQ5)</f>
        <v>6.2727272727272725</v>
      </c>
      <c r="BU5">
        <f t="shared" si="0"/>
        <v>0.8440649105931527</v>
      </c>
      <c r="BV5">
        <v>1</v>
      </c>
    </row>
    <row r="6" spans="1:74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P6">
        <v>5</v>
      </c>
      <c r="BQ6">
        <v>4.5</v>
      </c>
      <c r="BS6">
        <f>COUNT(B6:BO6)</f>
        <v>52</v>
      </c>
      <c r="BT6" s="18">
        <f>AVERAGE(B6:BO6)</f>
        <v>6.0480769230769234</v>
      </c>
      <c r="BU6">
        <f t="shared" si="0"/>
        <v>1.034974733918258</v>
      </c>
      <c r="BV6">
        <v>1</v>
      </c>
    </row>
    <row r="7" spans="1:74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P7">
        <v>5</v>
      </c>
      <c r="BQ7">
        <v>5</v>
      </c>
      <c r="BS7">
        <f>COUNT(B7:BO7)</f>
        <v>52</v>
      </c>
      <c r="BT7" s="18">
        <f>AVERAGE(B7:BO7)</f>
        <v>5.5384615384615383</v>
      </c>
      <c r="BU7">
        <f t="shared" si="0"/>
        <v>0.86798252583699553</v>
      </c>
      <c r="BV7">
        <v>1</v>
      </c>
    </row>
    <row r="8" spans="1:74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P8">
        <v>5.5</v>
      </c>
      <c r="BQ8">
        <v>7</v>
      </c>
      <c r="BS8">
        <f>COUNT(B8:BO8)</f>
        <v>50</v>
      </c>
      <c r="BT8" s="18">
        <f>AVERAGE(B8:BO8)</f>
        <v>6.12</v>
      </c>
      <c r="BU8">
        <f t="shared" si="0"/>
        <v>0.97184864866828247</v>
      </c>
      <c r="BV8">
        <v>1</v>
      </c>
    </row>
    <row r="9" spans="1:74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P9">
        <v>5.5</v>
      </c>
      <c r="BQ9">
        <v>6</v>
      </c>
      <c r="BS9">
        <f>COUNT(B9:BO9)</f>
        <v>50</v>
      </c>
      <c r="BT9" s="18">
        <f>AVERAGE(B9:BO9)</f>
        <v>6.71</v>
      </c>
      <c r="BU9">
        <f t="shared" si="0"/>
        <v>1.1998724422000124</v>
      </c>
      <c r="BV9">
        <v>1</v>
      </c>
    </row>
    <row r="10" spans="1:74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P10">
        <v>4.5</v>
      </c>
      <c r="BQ10">
        <v>5</v>
      </c>
      <c r="BS10">
        <f>COUNT(B10:BQ10)</f>
        <v>50</v>
      </c>
      <c r="BT10" s="18">
        <f>AVERAGE(B10:BQ10)</f>
        <v>5.52</v>
      </c>
      <c r="BU10">
        <f t="shared" si="0"/>
        <v>0.72375780107017207</v>
      </c>
      <c r="BV10">
        <v>1</v>
      </c>
    </row>
    <row r="11" spans="1:74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S11">
        <f t="shared" ref="BS11:BS18" si="1">COUNT(B11:BO11)</f>
        <v>46</v>
      </c>
      <c r="BT11" s="18">
        <f t="shared" ref="BT11:BT18" si="2">AVERAGE(B11:BO11)</f>
        <v>5.4891304347826084</v>
      </c>
      <c r="BU11">
        <f t="shared" si="0"/>
        <v>1.0407749806689592</v>
      </c>
      <c r="BV11">
        <v>1</v>
      </c>
    </row>
    <row r="12" spans="1:74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P12">
        <v>5.5</v>
      </c>
      <c r="BQ12">
        <v>5</v>
      </c>
      <c r="BS12">
        <f t="shared" si="1"/>
        <v>45</v>
      </c>
      <c r="BT12" s="18">
        <f t="shared" si="2"/>
        <v>6.0555555555555554</v>
      </c>
      <c r="BU12">
        <f t="shared" si="0"/>
        <v>1.1140743315244346</v>
      </c>
      <c r="BV12">
        <v>1</v>
      </c>
    </row>
    <row r="13" spans="1:74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P13">
        <v>5.5</v>
      </c>
      <c r="BQ13">
        <v>5</v>
      </c>
      <c r="BS13">
        <f t="shared" si="1"/>
        <v>43</v>
      </c>
      <c r="BT13" s="18">
        <f t="shared" si="2"/>
        <v>6.058139534883721</v>
      </c>
      <c r="BU13">
        <f t="shared" si="0"/>
        <v>0.99528233805659372</v>
      </c>
      <c r="BV13">
        <v>1</v>
      </c>
    </row>
    <row r="14" spans="1:74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Q14">
        <v>5</v>
      </c>
      <c r="BS14">
        <f t="shared" si="1"/>
        <v>42</v>
      </c>
      <c r="BT14" s="18">
        <f t="shared" si="2"/>
        <v>5.4404761904761907</v>
      </c>
      <c r="BU14">
        <f t="shared" si="0"/>
        <v>0.84969421294771574</v>
      </c>
      <c r="BV14">
        <v>1</v>
      </c>
    </row>
    <row r="15" spans="1:74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S15">
        <f t="shared" si="1"/>
        <v>41</v>
      </c>
      <c r="BT15" s="18">
        <f t="shared" si="2"/>
        <v>4.524390243902439</v>
      </c>
      <c r="BU15">
        <f t="shared" si="0"/>
        <v>0.99969507546173275</v>
      </c>
      <c r="BV15">
        <v>1</v>
      </c>
    </row>
    <row r="16" spans="1:74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P16">
        <v>5.5</v>
      </c>
      <c r="BS16">
        <f t="shared" si="1"/>
        <v>40</v>
      </c>
      <c r="BT16" s="18">
        <f t="shared" si="2"/>
        <v>5.9749999999999996</v>
      </c>
      <c r="BU16">
        <f t="shared" si="0"/>
        <v>1.0678879226700773</v>
      </c>
      <c r="BV16">
        <v>1</v>
      </c>
    </row>
    <row r="17" spans="1:74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Q17">
        <v>5</v>
      </c>
      <c r="BS17">
        <f t="shared" si="1"/>
        <v>30</v>
      </c>
      <c r="BT17" s="18">
        <f t="shared" si="2"/>
        <v>5.8</v>
      </c>
      <c r="BU17">
        <f t="shared" si="0"/>
        <v>0.87690678936896005</v>
      </c>
      <c r="BV17">
        <v>1</v>
      </c>
    </row>
    <row r="18" spans="1:74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Q18">
        <v>5</v>
      </c>
      <c r="BS18">
        <f t="shared" si="1"/>
        <v>29</v>
      </c>
      <c r="BT18" s="18">
        <f t="shared" si="2"/>
        <v>5.1551724137931032</v>
      </c>
      <c r="BU18">
        <f t="shared" si="0"/>
        <v>0.62825507041132378</v>
      </c>
      <c r="BV18">
        <v>0</v>
      </c>
    </row>
    <row r="19" spans="1:74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P19">
        <v>5</v>
      </c>
      <c r="BQ19">
        <v>4.5</v>
      </c>
      <c r="BS19">
        <f>COUNT(B19:BQ19)</f>
        <v>30</v>
      </c>
      <c r="BT19" s="18">
        <f>AVERAGE(B19:BQ19)</f>
        <v>4.7</v>
      </c>
      <c r="BU19">
        <f t="shared" si="0"/>
        <v>0.955871579340278</v>
      </c>
      <c r="BV19">
        <v>1</v>
      </c>
    </row>
    <row r="20" spans="1:74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S20">
        <f t="shared" ref="BS20:BS51" si="3">COUNT(B20:BO20)</f>
        <v>27</v>
      </c>
      <c r="BT20" s="18">
        <f t="shared" ref="BT20:BT51" si="4">AVERAGE(B20:BO20)</f>
        <v>5.6851851851851851</v>
      </c>
      <c r="BU20">
        <f t="shared" si="0"/>
        <v>0.95220541727883201</v>
      </c>
      <c r="BV20">
        <v>1</v>
      </c>
    </row>
    <row r="21" spans="1:74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P21">
        <v>5</v>
      </c>
      <c r="BQ21">
        <v>5</v>
      </c>
      <c r="BS21">
        <f t="shared" si="3"/>
        <v>27</v>
      </c>
      <c r="BT21" s="18">
        <f t="shared" si="4"/>
        <v>5.7407407407407405</v>
      </c>
      <c r="BU21">
        <f t="shared" si="0"/>
        <v>0.90267093384844077</v>
      </c>
      <c r="BV21">
        <v>0</v>
      </c>
    </row>
    <row r="22" spans="1:74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Q22">
        <v>7</v>
      </c>
      <c r="BS22">
        <f t="shared" si="3"/>
        <v>21</v>
      </c>
      <c r="BT22" s="18">
        <f t="shared" si="4"/>
        <v>4.8809523809523814</v>
      </c>
      <c r="BU22">
        <f t="shared" si="0"/>
        <v>1.0828753610730313</v>
      </c>
      <c r="BV22">
        <v>0</v>
      </c>
    </row>
    <row r="23" spans="1:74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S23">
        <f t="shared" si="3"/>
        <v>21</v>
      </c>
      <c r="BT23" s="18">
        <f t="shared" si="4"/>
        <v>5.1190476190476186</v>
      </c>
      <c r="BU23">
        <f t="shared" si="0"/>
        <v>0.75671596231284044</v>
      </c>
      <c r="BV23">
        <v>0</v>
      </c>
    </row>
    <row r="24" spans="1:74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S24">
        <f t="shared" si="3"/>
        <v>19</v>
      </c>
      <c r="BT24" s="18">
        <f t="shared" si="4"/>
        <v>5.8421052631578947</v>
      </c>
      <c r="BU24">
        <f t="shared" si="0"/>
        <v>0.95819030206465661</v>
      </c>
      <c r="BV24">
        <v>0</v>
      </c>
    </row>
    <row r="25" spans="1:74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S25">
        <f t="shared" si="3"/>
        <v>17</v>
      </c>
      <c r="BT25" s="18">
        <f t="shared" si="4"/>
        <v>5.4411764705882355</v>
      </c>
      <c r="BU25">
        <f t="shared" si="0"/>
        <v>1.0880365478290537</v>
      </c>
      <c r="BV25">
        <v>0</v>
      </c>
    </row>
    <row r="26" spans="1:74" x14ac:dyDescent="0.35">
      <c r="A26" t="s">
        <v>48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>
        <v>7</v>
      </c>
      <c r="J26" t="s">
        <v>26</v>
      </c>
      <c r="K26">
        <v>7</v>
      </c>
      <c r="L26">
        <v>7.5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7</v>
      </c>
      <c r="S26" t="s">
        <v>26</v>
      </c>
      <c r="T26" t="s">
        <v>26</v>
      </c>
      <c r="U26">
        <v>7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S26">
        <v>5</v>
      </c>
      <c r="AT26">
        <v>5</v>
      </c>
      <c r="AX26">
        <v>6</v>
      </c>
      <c r="AY26">
        <v>4.5</v>
      </c>
      <c r="BB26">
        <v>5</v>
      </c>
      <c r="BD26">
        <v>5.5</v>
      </c>
      <c r="BI26">
        <v>4.5</v>
      </c>
      <c r="BJ26">
        <v>5.5</v>
      </c>
      <c r="BN26">
        <v>5</v>
      </c>
      <c r="BS26">
        <f t="shared" si="3"/>
        <v>15</v>
      </c>
      <c r="BT26" s="18">
        <f t="shared" si="4"/>
        <v>5.833333333333333</v>
      </c>
      <c r="BU26">
        <f t="shared" si="0"/>
        <v>1.029331729581775</v>
      </c>
      <c r="BV26">
        <v>0</v>
      </c>
    </row>
    <row r="27" spans="1:74" x14ac:dyDescent="0.35">
      <c r="A27" t="s">
        <v>68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>
        <v>6</v>
      </c>
      <c r="Y27" t="s">
        <v>26</v>
      </c>
      <c r="Z27">
        <v>5.5</v>
      </c>
      <c r="AA27">
        <v>4</v>
      </c>
      <c r="AB27">
        <v>3</v>
      </c>
      <c r="AC27" t="s">
        <v>26</v>
      </c>
      <c r="AD27" t="s">
        <v>26</v>
      </c>
      <c r="AG27">
        <v>6</v>
      </c>
      <c r="AH27">
        <v>5</v>
      </c>
      <c r="AJ27">
        <v>4.5</v>
      </c>
      <c r="AK27">
        <v>5</v>
      </c>
      <c r="AO27">
        <v>4</v>
      </c>
      <c r="AP27">
        <v>5.5</v>
      </c>
      <c r="AR27">
        <v>3.5</v>
      </c>
      <c r="AW27">
        <v>3.5</v>
      </c>
      <c r="BA27">
        <v>3</v>
      </c>
      <c r="BJ27">
        <v>5.5</v>
      </c>
      <c r="BK27">
        <v>4</v>
      </c>
      <c r="BS27">
        <f t="shared" si="3"/>
        <v>15</v>
      </c>
      <c r="BT27" s="18">
        <f t="shared" si="4"/>
        <v>4.5333333333333332</v>
      </c>
      <c r="BU27">
        <f t="shared" si="0"/>
        <v>1.0431180365113237</v>
      </c>
      <c r="BV27">
        <v>0</v>
      </c>
    </row>
    <row r="28" spans="1:74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S28">
        <f t="shared" si="3"/>
        <v>15</v>
      </c>
      <c r="BT28" s="18">
        <f t="shared" si="4"/>
        <v>5.2</v>
      </c>
      <c r="BU28">
        <f t="shared" si="0"/>
        <v>0.5277986629117476</v>
      </c>
      <c r="BV28">
        <v>0</v>
      </c>
    </row>
    <row r="29" spans="1:74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S29">
        <f t="shared" si="3"/>
        <v>13</v>
      </c>
      <c r="BT29" s="18">
        <f t="shared" si="4"/>
        <v>6.1923076923076925</v>
      </c>
      <c r="BU29">
        <f t="shared" si="0"/>
        <v>0.92507795929274583</v>
      </c>
      <c r="BV29">
        <v>0</v>
      </c>
    </row>
    <row r="30" spans="1:74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S30">
        <f t="shared" si="3"/>
        <v>13</v>
      </c>
      <c r="BT30" s="18">
        <f t="shared" si="4"/>
        <v>4.4615384615384617</v>
      </c>
      <c r="BU30">
        <f t="shared" si="0"/>
        <v>1.875961292039569</v>
      </c>
      <c r="BV30">
        <v>0</v>
      </c>
    </row>
    <row r="31" spans="1:74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S31">
        <f t="shared" si="3"/>
        <v>13</v>
      </c>
      <c r="BT31" s="18">
        <f t="shared" si="4"/>
        <v>6.9230769230769234</v>
      </c>
      <c r="BU31">
        <f t="shared" si="0"/>
        <v>1.1336914969498575</v>
      </c>
      <c r="BV31">
        <v>0</v>
      </c>
    </row>
    <row r="32" spans="1:74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S32">
        <f t="shared" si="3"/>
        <v>10</v>
      </c>
      <c r="BT32" s="18">
        <f t="shared" si="4"/>
        <v>4.95</v>
      </c>
      <c r="BU32">
        <f t="shared" si="0"/>
        <v>0.64334196885395889</v>
      </c>
      <c r="BV32">
        <v>0</v>
      </c>
    </row>
    <row r="33" spans="1:74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P33">
        <v>4.5</v>
      </c>
      <c r="BS33">
        <f t="shared" si="3"/>
        <v>9</v>
      </c>
      <c r="BT33" s="18">
        <f t="shared" si="4"/>
        <v>4.6111111111111107</v>
      </c>
      <c r="BU33">
        <f t="shared" si="0"/>
        <v>0.60092521257733122</v>
      </c>
      <c r="BV33">
        <v>0</v>
      </c>
    </row>
    <row r="34" spans="1:74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S34">
        <f t="shared" si="3"/>
        <v>9</v>
      </c>
      <c r="BT34" s="18">
        <f t="shared" si="4"/>
        <v>8</v>
      </c>
      <c r="BU34">
        <f t="shared" ref="BU34:BU65" si="5">IF(BS34&gt;1,_xlfn.STDEV.S(B34:BO34),"")</f>
        <v>0.61237243569579447</v>
      </c>
      <c r="BV34">
        <v>0</v>
      </c>
    </row>
    <row r="35" spans="1:74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S35">
        <f t="shared" si="3"/>
        <v>8</v>
      </c>
      <c r="BT35" s="18">
        <f t="shared" si="4"/>
        <v>4.1875</v>
      </c>
      <c r="BU35">
        <f t="shared" si="5"/>
        <v>1.0669549461635468</v>
      </c>
      <c r="BV35">
        <v>0</v>
      </c>
    </row>
    <row r="36" spans="1:74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S36">
        <f t="shared" si="3"/>
        <v>7</v>
      </c>
      <c r="BT36" s="18">
        <f t="shared" si="4"/>
        <v>5.0714285714285712</v>
      </c>
      <c r="BU36">
        <f t="shared" si="5"/>
        <v>0.34503277967117707</v>
      </c>
      <c r="BV36">
        <v>0</v>
      </c>
    </row>
    <row r="37" spans="1:74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S37">
        <f t="shared" si="3"/>
        <v>4</v>
      </c>
      <c r="BT37" s="18">
        <f t="shared" si="4"/>
        <v>7.625</v>
      </c>
      <c r="BU37">
        <f t="shared" si="5"/>
        <v>0.62915286960589578</v>
      </c>
      <c r="BV37">
        <v>0</v>
      </c>
    </row>
    <row r="38" spans="1:74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S38">
        <f t="shared" si="3"/>
        <v>4</v>
      </c>
      <c r="BT38" s="18">
        <f t="shared" si="4"/>
        <v>6</v>
      </c>
      <c r="BU38">
        <f t="shared" si="5"/>
        <v>0.70710678118654757</v>
      </c>
      <c r="BV38">
        <v>0</v>
      </c>
    </row>
    <row r="39" spans="1:74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S39">
        <f t="shared" si="3"/>
        <v>4</v>
      </c>
      <c r="BT39" s="18">
        <f t="shared" si="4"/>
        <v>6.5</v>
      </c>
      <c r="BU39">
        <f t="shared" si="5"/>
        <v>0.9128709291752769</v>
      </c>
      <c r="BV39">
        <v>0</v>
      </c>
    </row>
    <row r="40" spans="1:74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S40">
        <f t="shared" si="3"/>
        <v>4</v>
      </c>
      <c r="BT40" s="18">
        <f t="shared" si="4"/>
        <v>2.375</v>
      </c>
      <c r="BU40">
        <f t="shared" si="5"/>
        <v>1.3768926368215255</v>
      </c>
      <c r="BV40">
        <v>0</v>
      </c>
    </row>
    <row r="41" spans="1:74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S41">
        <f t="shared" si="3"/>
        <v>4</v>
      </c>
      <c r="BT41" s="18">
        <f t="shared" si="4"/>
        <v>4.25</v>
      </c>
      <c r="BU41">
        <f t="shared" si="5"/>
        <v>0.9574271077563381</v>
      </c>
      <c r="BV41">
        <v>0</v>
      </c>
    </row>
    <row r="42" spans="1:74" x14ac:dyDescent="0.35">
      <c r="A42" t="s">
        <v>361</v>
      </c>
      <c r="AW42">
        <v>5</v>
      </c>
      <c r="BF42">
        <v>5</v>
      </c>
      <c r="BN42">
        <v>6</v>
      </c>
      <c r="BS42">
        <f t="shared" si="3"/>
        <v>3</v>
      </c>
      <c r="BT42" s="18">
        <f t="shared" si="4"/>
        <v>5.333333333333333</v>
      </c>
      <c r="BU42">
        <f t="shared" si="5"/>
        <v>0.57735026918962584</v>
      </c>
      <c r="BV42">
        <v>0</v>
      </c>
    </row>
    <row r="43" spans="1:74" x14ac:dyDescent="0.35">
      <c r="A43" t="s">
        <v>43</v>
      </c>
      <c r="B43" t="s">
        <v>26</v>
      </c>
      <c r="C43">
        <v>1.5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2.5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J43">
        <v>5</v>
      </c>
      <c r="BS43">
        <f t="shared" si="3"/>
        <v>3</v>
      </c>
      <c r="BT43" s="18">
        <f t="shared" si="4"/>
        <v>3</v>
      </c>
      <c r="BU43">
        <f t="shared" si="5"/>
        <v>1.8027756377319946</v>
      </c>
      <c r="BV43">
        <v>0</v>
      </c>
    </row>
    <row r="44" spans="1:74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S44">
        <f t="shared" si="3"/>
        <v>3</v>
      </c>
      <c r="BT44" s="18">
        <f t="shared" si="4"/>
        <v>5.333333333333333</v>
      </c>
      <c r="BU44">
        <f t="shared" si="5"/>
        <v>1.1547005383792526</v>
      </c>
      <c r="BV44">
        <v>0</v>
      </c>
    </row>
    <row r="45" spans="1:74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S45">
        <f t="shared" si="3"/>
        <v>3</v>
      </c>
      <c r="BT45" s="18">
        <f t="shared" si="4"/>
        <v>4.166666666666667</v>
      </c>
      <c r="BU45">
        <f t="shared" si="5"/>
        <v>0.28867513459481287</v>
      </c>
      <c r="BV45">
        <v>0</v>
      </c>
    </row>
    <row r="46" spans="1:74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S46">
        <f t="shared" si="3"/>
        <v>3</v>
      </c>
      <c r="BT46" s="18">
        <f t="shared" si="4"/>
        <v>7.666666666666667</v>
      </c>
      <c r="BU46">
        <f t="shared" si="5"/>
        <v>1.1547005383792495</v>
      </c>
      <c r="BV46">
        <v>0</v>
      </c>
    </row>
    <row r="47" spans="1:74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S47">
        <f t="shared" si="3"/>
        <v>3</v>
      </c>
      <c r="BT47" s="18">
        <f t="shared" si="4"/>
        <v>4.5</v>
      </c>
      <c r="BU47">
        <f t="shared" si="5"/>
        <v>1.7320508075688772</v>
      </c>
      <c r="BV47">
        <v>0</v>
      </c>
    </row>
    <row r="48" spans="1:74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S48">
        <f t="shared" si="3"/>
        <v>3</v>
      </c>
      <c r="BT48" s="18">
        <f t="shared" si="4"/>
        <v>6.5</v>
      </c>
      <c r="BU48">
        <f t="shared" si="5"/>
        <v>1.3228756555322954</v>
      </c>
      <c r="BV48">
        <v>0</v>
      </c>
    </row>
    <row r="49" spans="1:74" x14ac:dyDescent="0.35">
      <c r="A49" t="s">
        <v>376</v>
      </c>
      <c r="BN49">
        <v>5.5</v>
      </c>
      <c r="BO49">
        <v>5</v>
      </c>
      <c r="BP49">
        <v>5</v>
      </c>
      <c r="BQ49">
        <v>5</v>
      </c>
      <c r="BS49">
        <f t="shared" si="3"/>
        <v>2</v>
      </c>
      <c r="BT49" s="18">
        <f t="shared" si="4"/>
        <v>5.25</v>
      </c>
      <c r="BU49">
        <f t="shared" si="5"/>
        <v>0.35355339059327379</v>
      </c>
      <c r="BV49">
        <v>0</v>
      </c>
    </row>
    <row r="50" spans="1:74" x14ac:dyDescent="0.35">
      <c r="A50" t="s">
        <v>364</v>
      </c>
      <c r="BA50">
        <v>5.5</v>
      </c>
      <c r="BJ50">
        <v>5.5</v>
      </c>
      <c r="BS50">
        <f t="shared" si="3"/>
        <v>2</v>
      </c>
      <c r="BT50" s="18">
        <f t="shared" si="4"/>
        <v>5.5</v>
      </c>
      <c r="BU50">
        <f t="shared" si="5"/>
        <v>0</v>
      </c>
      <c r="BV50">
        <v>0</v>
      </c>
    </row>
    <row r="51" spans="1:74" x14ac:dyDescent="0.35">
      <c r="A51" t="s">
        <v>53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>
        <v>5.5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G51">
        <v>5</v>
      </c>
      <c r="BS51">
        <f t="shared" si="3"/>
        <v>2</v>
      </c>
      <c r="BT51" s="18">
        <f t="shared" si="4"/>
        <v>5.25</v>
      </c>
      <c r="BU51">
        <f t="shared" si="5"/>
        <v>0.35355339059327379</v>
      </c>
      <c r="BV51">
        <v>0</v>
      </c>
    </row>
    <row r="52" spans="1:74" x14ac:dyDescent="0.35">
      <c r="A52" t="s">
        <v>339</v>
      </c>
      <c r="AJ52">
        <v>7</v>
      </c>
      <c r="AW52">
        <v>4.5</v>
      </c>
      <c r="BS52">
        <f t="shared" ref="BS52:BS74" si="6">COUNT(B52:BO52)</f>
        <v>2</v>
      </c>
      <c r="BT52" s="18">
        <f t="shared" ref="BT52:BT74" si="7">AVERAGE(B52:BO52)</f>
        <v>5.75</v>
      </c>
      <c r="BU52">
        <f t="shared" si="5"/>
        <v>1.7677669529663689</v>
      </c>
      <c r="BV52">
        <v>0</v>
      </c>
    </row>
    <row r="53" spans="1:74" x14ac:dyDescent="0.35">
      <c r="A53" t="s">
        <v>342</v>
      </c>
      <c r="AM53">
        <v>6</v>
      </c>
      <c r="BA53">
        <v>4</v>
      </c>
      <c r="BS53">
        <f t="shared" si="6"/>
        <v>2</v>
      </c>
      <c r="BT53" s="18">
        <f t="shared" si="7"/>
        <v>5</v>
      </c>
      <c r="BU53">
        <f t="shared" si="5"/>
        <v>1.4142135623730951</v>
      </c>
      <c r="BV53">
        <v>0</v>
      </c>
    </row>
    <row r="54" spans="1:74" x14ac:dyDescent="0.35">
      <c r="A54" t="s">
        <v>369</v>
      </c>
      <c r="BG54">
        <v>5.5</v>
      </c>
      <c r="BH54">
        <v>4.5</v>
      </c>
      <c r="BS54">
        <f t="shared" si="6"/>
        <v>2</v>
      </c>
      <c r="BT54" s="18">
        <f t="shared" si="7"/>
        <v>5</v>
      </c>
      <c r="BU54">
        <f t="shared" si="5"/>
        <v>0.70710678118654757</v>
      </c>
      <c r="BV54">
        <v>0</v>
      </c>
    </row>
    <row r="55" spans="1:74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S55">
        <f t="shared" si="6"/>
        <v>1</v>
      </c>
      <c r="BT55" s="18">
        <f t="shared" si="7"/>
        <v>9</v>
      </c>
      <c r="BU55" t="str">
        <f t="shared" si="5"/>
        <v/>
      </c>
      <c r="BV55">
        <v>0</v>
      </c>
    </row>
    <row r="56" spans="1:74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S56">
        <f t="shared" si="6"/>
        <v>1</v>
      </c>
      <c r="BT56" s="18">
        <f t="shared" si="7"/>
        <v>7</v>
      </c>
      <c r="BU56" t="str">
        <f t="shared" si="5"/>
        <v/>
      </c>
      <c r="BV56">
        <v>0</v>
      </c>
    </row>
    <row r="57" spans="1:74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S57">
        <f t="shared" si="6"/>
        <v>1</v>
      </c>
      <c r="BT57" s="18">
        <f t="shared" si="7"/>
        <v>7</v>
      </c>
      <c r="BU57" t="str">
        <f t="shared" si="5"/>
        <v/>
      </c>
      <c r="BV57">
        <v>0</v>
      </c>
    </row>
    <row r="58" spans="1:74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S58">
        <f t="shared" si="6"/>
        <v>1</v>
      </c>
      <c r="BT58" s="18">
        <f t="shared" si="7"/>
        <v>7</v>
      </c>
      <c r="BU58" t="str">
        <f t="shared" si="5"/>
        <v/>
      </c>
      <c r="BV58">
        <v>0</v>
      </c>
    </row>
    <row r="59" spans="1:74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S59">
        <f t="shared" si="6"/>
        <v>1</v>
      </c>
      <c r="BT59" s="18">
        <f t="shared" si="7"/>
        <v>6</v>
      </c>
      <c r="BU59" t="str">
        <f t="shared" si="5"/>
        <v/>
      </c>
      <c r="BV59">
        <v>0</v>
      </c>
    </row>
    <row r="60" spans="1:74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S60">
        <f t="shared" si="6"/>
        <v>1</v>
      </c>
      <c r="BT60" s="18">
        <f t="shared" si="7"/>
        <v>4.5</v>
      </c>
      <c r="BU60" t="str">
        <f t="shared" si="5"/>
        <v/>
      </c>
      <c r="BV60">
        <v>0</v>
      </c>
    </row>
    <row r="61" spans="1:74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S61">
        <f t="shared" si="6"/>
        <v>1</v>
      </c>
      <c r="BT61" s="18">
        <f t="shared" si="7"/>
        <v>4.5</v>
      </c>
      <c r="BU61" t="str">
        <f t="shared" si="5"/>
        <v/>
      </c>
      <c r="BV61">
        <v>0</v>
      </c>
    </row>
    <row r="62" spans="1:74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S62">
        <f t="shared" si="6"/>
        <v>1</v>
      </c>
      <c r="BT62" s="18">
        <f t="shared" si="7"/>
        <v>4</v>
      </c>
      <c r="BU62" t="str">
        <f t="shared" si="5"/>
        <v/>
      </c>
      <c r="BV62">
        <v>0</v>
      </c>
    </row>
    <row r="63" spans="1:74" x14ac:dyDescent="0.35">
      <c r="A63" t="s">
        <v>345</v>
      </c>
      <c r="AN63">
        <v>3</v>
      </c>
      <c r="BS63">
        <f t="shared" si="6"/>
        <v>1</v>
      </c>
      <c r="BT63" s="18">
        <f t="shared" si="7"/>
        <v>3</v>
      </c>
      <c r="BU63" t="str">
        <f t="shared" si="5"/>
        <v/>
      </c>
      <c r="BV63">
        <v>0</v>
      </c>
    </row>
    <row r="64" spans="1:74" x14ac:dyDescent="0.35">
      <c r="A64" t="s">
        <v>347</v>
      </c>
      <c r="AP64">
        <v>5.5</v>
      </c>
      <c r="BS64">
        <f t="shared" si="6"/>
        <v>1</v>
      </c>
      <c r="BT64" s="18">
        <f t="shared" si="7"/>
        <v>5.5</v>
      </c>
      <c r="BU64" t="str">
        <f t="shared" si="5"/>
        <v/>
      </c>
      <c r="BV64">
        <v>0</v>
      </c>
    </row>
    <row r="65" spans="1:74" x14ac:dyDescent="0.35">
      <c r="A65" t="s">
        <v>350</v>
      </c>
      <c r="AR65">
        <v>4</v>
      </c>
      <c r="BS65">
        <f t="shared" si="6"/>
        <v>1</v>
      </c>
      <c r="BT65" s="18">
        <f t="shared" si="7"/>
        <v>4</v>
      </c>
      <c r="BU65" t="str">
        <f t="shared" si="5"/>
        <v/>
      </c>
      <c r="BV65">
        <v>0</v>
      </c>
    </row>
    <row r="66" spans="1:74" x14ac:dyDescent="0.35">
      <c r="A66" t="s">
        <v>351</v>
      </c>
      <c r="AS66">
        <v>5.5</v>
      </c>
      <c r="BS66">
        <f t="shared" si="6"/>
        <v>1</v>
      </c>
      <c r="BT66" s="18">
        <f t="shared" si="7"/>
        <v>5.5</v>
      </c>
      <c r="BU66" t="str">
        <f t="shared" ref="BU66:BU71" si="8">IF(BS66&gt;1,_xlfn.STDEV.S(B66:BO66),"")</f>
        <v/>
      </c>
      <c r="BV66">
        <v>0</v>
      </c>
    </row>
    <row r="67" spans="1:74" x14ac:dyDescent="0.35">
      <c r="A67" t="s">
        <v>352</v>
      </c>
      <c r="AS67">
        <v>4.5</v>
      </c>
      <c r="BS67">
        <f t="shared" si="6"/>
        <v>1</v>
      </c>
      <c r="BT67" s="18">
        <f t="shared" si="7"/>
        <v>4.5</v>
      </c>
      <c r="BU67" t="str">
        <f t="shared" si="8"/>
        <v/>
      </c>
      <c r="BV67">
        <v>0</v>
      </c>
    </row>
    <row r="68" spans="1:74" x14ac:dyDescent="0.35">
      <c r="A68" t="s">
        <v>354</v>
      </c>
      <c r="AU68">
        <v>5</v>
      </c>
      <c r="BS68">
        <f t="shared" si="6"/>
        <v>1</v>
      </c>
      <c r="BT68" s="18">
        <f t="shared" si="7"/>
        <v>5</v>
      </c>
      <c r="BU68" t="str">
        <f t="shared" si="8"/>
        <v/>
      </c>
      <c r="BV68">
        <v>0</v>
      </c>
    </row>
    <row r="69" spans="1:74" x14ac:dyDescent="0.35">
      <c r="A69" t="s">
        <v>362</v>
      </c>
      <c r="AW69">
        <v>4.5</v>
      </c>
      <c r="BS69">
        <f t="shared" si="6"/>
        <v>1</v>
      </c>
      <c r="BT69" s="18">
        <f t="shared" si="7"/>
        <v>4.5</v>
      </c>
      <c r="BU69" t="str">
        <f t="shared" si="8"/>
        <v/>
      </c>
      <c r="BV69">
        <v>0</v>
      </c>
    </row>
    <row r="70" spans="1:74" x14ac:dyDescent="0.35">
      <c r="A70" t="s">
        <v>365</v>
      </c>
      <c r="AZ70">
        <v>2.5</v>
      </c>
      <c r="BS70">
        <f t="shared" si="6"/>
        <v>1</v>
      </c>
      <c r="BT70" s="18">
        <f t="shared" si="7"/>
        <v>2.5</v>
      </c>
      <c r="BU70" t="str">
        <f t="shared" si="8"/>
        <v/>
      </c>
      <c r="BV70">
        <v>0</v>
      </c>
    </row>
    <row r="71" spans="1:74" x14ac:dyDescent="0.35">
      <c r="A71" t="s">
        <v>366</v>
      </c>
      <c r="BB71">
        <v>3</v>
      </c>
      <c r="BS71">
        <f t="shared" si="6"/>
        <v>1</v>
      </c>
      <c r="BT71" s="18">
        <f t="shared" si="7"/>
        <v>3</v>
      </c>
      <c r="BU71" t="str">
        <f t="shared" si="8"/>
        <v/>
      </c>
      <c r="BV71">
        <v>0</v>
      </c>
    </row>
    <row r="72" spans="1:74" x14ac:dyDescent="0.35">
      <c r="A72" t="s">
        <v>368</v>
      </c>
      <c r="BF72">
        <v>7.5</v>
      </c>
      <c r="BS72">
        <f t="shared" si="6"/>
        <v>1</v>
      </c>
      <c r="BT72" s="18">
        <f t="shared" si="7"/>
        <v>7.5</v>
      </c>
      <c r="BU72" t="str">
        <f t="shared" ref="BU72:BU74" si="9">IF(BS72&gt;1,_xlfn.STDEV.S(B72:BO72),"")</f>
        <v/>
      </c>
      <c r="BV72">
        <v>0</v>
      </c>
    </row>
    <row r="73" spans="1:74" x14ac:dyDescent="0.35">
      <c r="A73" t="s">
        <v>374</v>
      </c>
      <c r="BP73">
        <v>6</v>
      </c>
      <c r="BS73">
        <f t="shared" si="6"/>
        <v>0</v>
      </c>
      <c r="BT73" s="18" t="e">
        <f t="shared" si="7"/>
        <v>#DIV/0!</v>
      </c>
      <c r="BU73" t="str">
        <f t="shared" si="9"/>
        <v/>
      </c>
      <c r="BV73">
        <v>0</v>
      </c>
    </row>
    <row r="74" spans="1:74" x14ac:dyDescent="0.35">
      <c r="A74" t="s">
        <v>375</v>
      </c>
      <c r="BP74">
        <v>5</v>
      </c>
      <c r="BS74">
        <f t="shared" si="6"/>
        <v>0</v>
      </c>
      <c r="BT74" s="18" t="e">
        <f t="shared" si="7"/>
        <v>#DIV/0!</v>
      </c>
      <c r="BU74" t="str">
        <f t="shared" si="9"/>
        <v/>
      </c>
      <c r="BV74">
        <v>0</v>
      </c>
    </row>
  </sheetData>
  <autoFilter ref="A1:BV74" xr:uid="{7217F6E2-94B9-43BA-8347-6F8651201F03}">
    <sortState ref="A2:BV74">
      <sortCondition descending="1" ref="BS1:BS74"/>
    </sortState>
  </autoFilter>
  <conditionalFormatting sqref="BS2:BS7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R67 AA2:BR3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R67 AA2:BR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R67 AA2:BR4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U79"/>
  <sheetViews>
    <sheetView workbookViewId="0">
      <pane xSplit="1" topLeftCell="D1" activePane="topRight" state="frozen"/>
      <selection activeCell="A31" sqref="A31"/>
      <selection pane="topRight" activeCell="Q39" sqref="Q39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7" width="11.90625" style="22" customWidth="1"/>
    <col min="18" max="18" width="9.08984375" bestFit="1" customWidth="1"/>
    <col min="21" max="21" width="16.6328125" bestFit="1" customWidth="1"/>
  </cols>
  <sheetData>
    <row r="1" spans="1:21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Q1" s="22" t="s">
        <v>72</v>
      </c>
      <c r="U1" t="s">
        <v>349</v>
      </c>
    </row>
    <row r="2" spans="1:21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Q2" s="19">
        <v>82.83</v>
      </c>
      <c r="U2" s="1">
        <v>45929</v>
      </c>
    </row>
    <row r="3" spans="1:21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  <c r="Q3" s="19">
        <v>82.83</v>
      </c>
    </row>
    <row r="4" spans="1:21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  <c r="Q4" s="19"/>
    </row>
    <row r="5" spans="1:21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Q5" s="19">
        <v>82.83</v>
      </c>
      <c r="T5" t="s">
        <v>370</v>
      </c>
      <c r="U5">
        <v>17</v>
      </c>
    </row>
    <row r="6" spans="1:21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Q6" s="19">
        <v>82.83</v>
      </c>
      <c r="T6" t="s">
        <v>371</v>
      </c>
      <c r="U6">
        <f>27*U5</f>
        <v>459</v>
      </c>
    </row>
    <row r="7" spans="1:21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Q7" s="19">
        <v>82.83</v>
      </c>
      <c r="T7" t="s">
        <v>372</v>
      </c>
      <c r="U7">
        <f>1950-U6</f>
        <v>1491</v>
      </c>
    </row>
    <row r="8" spans="1:21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T8" t="s">
        <v>373</v>
      </c>
      <c r="U8">
        <f>U7/18</f>
        <v>82.833333333333329</v>
      </c>
    </row>
    <row r="9" spans="1:21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1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  <c r="Q10" s="19">
        <v>82.83</v>
      </c>
    </row>
    <row r="11" spans="1:21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  <c r="Q11" s="19">
        <v>82.83</v>
      </c>
    </row>
    <row r="12" spans="1:21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  <c r="Q12" s="19">
        <v>82.83</v>
      </c>
    </row>
    <row r="13" spans="1:21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  <c r="Q13" s="19">
        <v>82.83</v>
      </c>
    </row>
    <row r="14" spans="1:21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  <c r="Q14" s="19">
        <v>82.83</v>
      </c>
    </row>
    <row r="15" spans="1:21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  <c r="Q15" s="19">
        <v>82.83</v>
      </c>
    </row>
    <row r="16" spans="1:21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  <c r="Q16" s="19">
        <v>82.83</v>
      </c>
    </row>
    <row r="17" spans="1:17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  <c r="Q17" s="19">
        <v>82.83</v>
      </c>
    </row>
    <row r="18" spans="1:17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  <c r="Q18" s="19">
        <v>82.83</v>
      </c>
    </row>
    <row r="19" spans="1:17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  <c r="Q19" s="19">
        <v>82.83</v>
      </c>
    </row>
    <row r="20" spans="1:17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  <c r="Q20" s="19">
        <v>82.83</v>
      </c>
    </row>
    <row r="21" spans="1:17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  <c r="Q21" s="19"/>
    </row>
    <row r="22" spans="1:17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7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  <c r="Q23" s="19"/>
    </row>
    <row r="24" spans="1:17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  <c r="Q24" s="19">
        <v>82.83</v>
      </c>
    </row>
    <row r="25" spans="1:17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7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  <c r="Q26" s="21">
        <v>27</v>
      </c>
    </row>
    <row r="27" spans="1:17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7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  <c r="Q28" s="19"/>
    </row>
    <row r="29" spans="1:17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7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  <c r="Q30" s="19">
        <v>27</v>
      </c>
    </row>
    <row r="31" spans="1:17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7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19">
        <v>54</v>
      </c>
      <c r="Q32" s="21">
        <v>27</v>
      </c>
    </row>
    <row r="33" spans="1:18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8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19">
        <v>27</v>
      </c>
      <c r="Q34" s="19">
        <v>54</v>
      </c>
    </row>
    <row r="35" spans="1:18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8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8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  <c r="Q37" s="19">
        <v>82.83</v>
      </c>
    </row>
    <row r="38" spans="1:18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8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  <c r="Q39" s="21">
        <v>27</v>
      </c>
    </row>
    <row r="40" spans="1:18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8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8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  <c r="Q42" s="19"/>
    </row>
    <row r="43" spans="1:18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  <c r="Q43" s="19">
        <v>54</v>
      </c>
    </row>
    <row r="44" spans="1:18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/>
      <c r="R44" s="19">
        <v>2</v>
      </c>
    </row>
    <row r="45" spans="1:18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8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8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8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8" x14ac:dyDescent="0.35">
      <c r="A49" t="s">
        <v>80</v>
      </c>
      <c r="G49" s="19">
        <v>25</v>
      </c>
      <c r="H49" s="19"/>
      <c r="I49" s="19"/>
    </row>
    <row r="50" spans="1:18" x14ac:dyDescent="0.35">
      <c r="A50" t="s">
        <v>83</v>
      </c>
      <c r="G50" s="19"/>
      <c r="H50" s="19">
        <v>25</v>
      </c>
      <c r="I50" s="19"/>
    </row>
    <row r="51" spans="1:18" x14ac:dyDescent="0.35">
      <c r="A51" t="s">
        <v>86</v>
      </c>
      <c r="G51" s="19"/>
      <c r="H51" s="19">
        <v>25</v>
      </c>
      <c r="I51" s="19"/>
    </row>
    <row r="52" spans="1:18" x14ac:dyDescent="0.35">
      <c r="A52" t="s">
        <v>85</v>
      </c>
      <c r="G52" s="19"/>
      <c r="H52" s="19">
        <v>25</v>
      </c>
      <c r="I52" s="19">
        <v>50</v>
      </c>
    </row>
    <row r="53" spans="1:18" x14ac:dyDescent="0.35">
      <c r="A53" t="s">
        <v>81</v>
      </c>
      <c r="G53" s="19"/>
      <c r="H53" s="19">
        <v>25</v>
      </c>
      <c r="I53" s="19"/>
    </row>
    <row r="54" spans="1:18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83</v>
      </c>
      <c r="R54" s="19"/>
    </row>
    <row r="55" spans="1:18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8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8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8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  <c r="Q58" s="19"/>
    </row>
    <row r="59" spans="1:18" x14ac:dyDescent="0.35">
      <c r="A59" t="s">
        <v>345</v>
      </c>
      <c r="G59"/>
      <c r="H59"/>
      <c r="I59"/>
      <c r="K59" s="19">
        <v>25</v>
      </c>
      <c r="L59" s="19"/>
    </row>
    <row r="60" spans="1:18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  <c r="Q60" s="19"/>
    </row>
    <row r="61" spans="1:18" x14ac:dyDescent="0.35">
      <c r="A61" t="s">
        <v>347</v>
      </c>
      <c r="G61"/>
      <c r="H61"/>
      <c r="I61"/>
      <c r="K61" s="19">
        <v>25</v>
      </c>
      <c r="L61" s="19"/>
    </row>
    <row r="62" spans="1:18" x14ac:dyDescent="0.35">
      <c r="A62" t="s">
        <v>354</v>
      </c>
      <c r="G62"/>
      <c r="H62"/>
      <c r="I62"/>
      <c r="K62" s="19"/>
      <c r="L62" s="19">
        <v>25</v>
      </c>
    </row>
    <row r="63" spans="1:18" x14ac:dyDescent="0.35">
      <c r="A63" t="s">
        <v>356</v>
      </c>
      <c r="L63" s="19">
        <v>25</v>
      </c>
    </row>
    <row r="64" spans="1:18" x14ac:dyDescent="0.35">
      <c r="A64" t="s">
        <v>352</v>
      </c>
      <c r="L64" s="19">
        <v>25</v>
      </c>
    </row>
    <row r="65" spans="1:17" x14ac:dyDescent="0.35">
      <c r="A65" t="s">
        <v>350</v>
      </c>
      <c r="L65" s="19">
        <v>25</v>
      </c>
    </row>
    <row r="66" spans="1:17" x14ac:dyDescent="0.35">
      <c r="A66" t="s">
        <v>363</v>
      </c>
      <c r="L66" s="19"/>
      <c r="M66" s="19">
        <v>25</v>
      </c>
    </row>
    <row r="67" spans="1:17" x14ac:dyDescent="0.35">
      <c r="A67" t="s">
        <v>361</v>
      </c>
      <c r="L67" s="19"/>
      <c r="M67" s="19">
        <v>25</v>
      </c>
      <c r="O67" s="19">
        <v>27</v>
      </c>
      <c r="P67" s="19"/>
      <c r="Q67" s="19">
        <v>27</v>
      </c>
    </row>
    <row r="68" spans="1:17" x14ac:dyDescent="0.35">
      <c r="A68" t="s">
        <v>364</v>
      </c>
      <c r="L68" s="19"/>
      <c r="M68" s="19"/>
      <c r="N68" s="19">
        <v>27</v>
      </c>
      <c r="O68" s="19"/>
      <c r="P68" s="19">
        <v>27</v>
      </c>
      <c r="Q68" s="19"/>
    </row>
    <row r="69" spans="1:17" x14ac:dyDescent="0.35">
      <c r="A69" t="s">
        <v>365</v>
      </c>
      <c r="L69" s="19"/>
      <c r="M69" s="19"/>
      <c r="N69" s="19">
        <v>27</v>
      </c>
      <c r="O69" s="19"/>
      <c r="P69" s="19"/>
      <c r="Q69" s="19"/>
    </row>
    <row r="70" spans="1:17" x14ac:dyDescent="0.35">
      <c r="A70" t="s">
        <v>366</v>
      </c>
      <c r="L70" s="19"/>
      <c r="M70" s="19"/>
      <c r="N70" s="19">
        <v>27</v>
      </c>
      <c r="O70" s="19"/>
      <c r="P70" s="19"/>
      <c r="Q70" s="19"/>
    </row>
    <row r="71" spans="1:17" x14ac:dyDescent="0.35">
      <c r="A71" t="s">
        <v>368</v>
      </c>
      <c r="O71" s="19">
        <v>27</v>
      </c>
      <c r="P71" s="19"/>
      <c r="Q71" s="19"/>
    </row>
    <row r="72" spans="1:17" x14ac:dyDescent="0.35">
      <c r="A72" t="s">
        <v>369</v>
      </c>
      <c r="O72" s="19">
        <v>54</v>
      </c>
      <c r="P72" s="19"/>
      <c r="Q72" s="19"/>
    </row>
    <row r="73" spans="1:17" x14ac:dyDescent="0.35">
      <c r="A73" t="s">
        <v>376</v>
      </c>
      <c r="O73" s="19"/>
      <c r="P73" s="19"/>
      <c r="Q73" s="19">
        <v>81</v>
      </c>
    </row>
    <row r="74" spans="1:17" x14ac:dyDescent="0.35">
      <c r="A74" t="s">
        <v>374</v>
      </c>
      <c r="O74" s="19"/>
      <c r="P74" s="19"/>
      <c r="Q74" s="19">
        <v>27</v>
      </c>
    </row>
    <row r="75" spans="1:17" x14ac:dyDescent="0.35">
      <c r="A75" t="s">
        <v>375</v>
      </c>
      <c r="O75" s="19"/>
      <c r="P75" s="19"/>
      <c r="Q75" s="19">
        <v>27</v>
      </c>
    </row>
    <row r="77" spans="1:17" x14ac:dyDescent="0.35">
      <c r="A77" t="s">
        <v>74</v>
      </c>
      <c r="B77" s="20">
        <f>SUM(B3:B28)</f>
        <v>1716.6666666666665</v>
      </c>
      <c r="C77" s="20">
        <f>SUM(C3:C35)</f>
        <v>1729.2800000000002</v>
      </c>
      <c r="D77" s="20">
        <f>SUM(D3:D38)</f>
        <v>1754.2800000000002</v>
      </c>
      <c r="E77" s="20">
        <f>SUM(E3:E41)</f>
        <v>1697.26</v>
      </c>
      <c r="F77" s="20">
        <f>SUM(F3:F44)</f>
        <v>1772.26</v>
      </c>
      <c r="G77" s="20">
        <f>SUM(G3:G49)</f>
        <v>1722.2599999999998</v>
      </c>
      <c r="H77" s="20">
        <f>SUM(H3:H54)</f>
        <v>1715.41</v>
      </c>
      <c r="I77" s="20">
        <f>SUM(I3:I54)</f>
        <v>1722.2599999999998</v>
      </c>
      <c r="J77" s="20">
        <f>SUM(J3:J57)</f>
        <v>1714.0399999999995</v>
      </c>
      <c r="K77" s="20">
        <f>SUM(K3:K60)</f>
        <v>1716.6733333333332</v>
      </c>
      <c r="L77" s="20">
        <f>SUM(L3:L60)</f>
        <v>1620.8900000000003</v>
      </c>
      <c r="M77" s="20">
        <f>SUM(M3:M70)</f>
        <v>1723.6300000000003</v>
      </c>
      <c r="N77" s="20">
        <f>SUM(N3:N70)</f>
        <v>1861.2799999999997</v>
      </c>
      <c r="O77" s="20">
        <f>SUM(O3:O72)</f>
        <v>1865.7799999999997</v>
      </c>
      <c r="P77" s="20">
        <f>SUM(P3:P72)</f>
        <v>1864.2799999999997</v>
      </c>
      <c r="Q77" s="20">
        <f>SUM(Q3:Q75)</f>
        <v>1869.11</v>
      </c>
    </row>
    <row r="78" spans="1:17" x14ac:dyDescent="0.35">
      <c r="A78" t="s">
        <v>75</v>
      </c>
      <c r="B78" s="20">
        <f>25*12+83.34*17</f>
        <v>1716.78</v>
      </c>
      <c r="C78" s="20">
        <f>22*25+70.84*17</f>
        <v>1754.28</v>
      </c>
      <c r="D78" s="20">
        <f>20*25+70.84*17</f>
        <v>1704.28</v>
      </c>
      <c r="E78" s="20">
        <f>15*25+77.78*17</f>
        <v>1697.26</v>
      </c>
      <c r="F78" s="20">
        <f>18*25+77.78*17</f>
        <v>1772.26</v>
      </c>
      <c r="G78" s="23">
        <f>17*77.78+25*16</f>
        <v>1722.26</v>
      </c>
      <c r="H78" s="23">
        <f>11*25+84.73*17</f>
        <v>1715.41</v>
      </c>
      <c r="I78" s="23">
        <f>17*25+77.78*17</f>
        <v>1747.26</v>
      </c>
      <c r="J78" s="23">
        <f>10*25+86.12*17</f>
        <v>1714.04</v>
      </c>
      <c r="K78" s="23">
        <f>13*25+83.33*17</f>
        <v>1741.61</v>
      </c>
      <c r="L78" s="23">
        <f>15*25+79.17*17</f>
        <v>1720.89</v>
      </c>
      <c r="M78" s="23">
        <f>17*25+76.39*17</f>
        <v>1723.63</v>
      </c>
      <c r="N78" s="23">
        <f>13*27+88.84*17</f>
        <v>1861.28</v>
      </c>
      <c r="O78" s="23">
        <f>16*27+84.34*17</f>
        <v>1865.78</v>
      </c>
      <c r="P78" s="23">
        <f>14*27+85.84*17</f>
        <v>1837.28</v>
      </c>
      <c r="Q78" s="23">
        <f>13*27+82.83*17</f>
        <v>1759.11</v>
      </c>
    </row>
    <row r="79" spans="1:17" x14ac:dyDescent="0.35">
      <c r="B79" s="24">
        <f t="shared" ref="B79:G79" si="1">B78/B77</f>
        <v>1.0000660194174757</v>
      </c>
      <c r="C79" s="24">
        <f t="shared" si="1"/>
        <v>1.0144568837897852</v>
      </c>
      <c r="D79" s="24">
        <f t="shared" si="1"/>
        <v>0.97149827849602099</v>
      </c>
      <c r="E79" s="24">
        <f t="shared" si="1"/>
        <v>1</v>
      </c>
      <c r="F79" s="24">
        <f t="shared" si="1"/>
        <v>1</v>
      </c>
      <c r="G79" s="24">
        <f t="shared" si="1"/>
        <v>1.0000000000000002</v>
      </c>
      <c r="H79" s="24">
        <f t="shared" ref="H79:I79" si="2">H78/H77</f>
        <v>1</v>
      </c>
      <c r="I79" s="24">
        <f t="shared" si="2"/>
        <v>1.0145158106209284</v>
      </c>
      <c r="J79" s="24">
        <f t="shared" ref="J79:K79" si="3">J78/J77</f>
        <v>1.0000000000000002</v>
      </c>
      <c r="K79" s="24">
        <f t="shared" si="3"/>
        <v>1.0145261571799722</v>
      </c>
      <c r="L79" s="24">
        <f t="shared" ref="L79:M79" si="4">L78/L77</f>
        <v>1.0616945011691106</v>
      </c>
      <c r="M79" s="24">
        <f t="shared" si="4"/>
        <v>0.99999999999999989</v>
      </c>
      <c r="N79" s="24">
        <f t="shared" ref="N79:O79" si="5">N78/N77</f>
        <v>1.0000000000000002</v>
      </c>
      <c r="O79" s="24">
        <f t="shared" si="5"/>
        <v>1.0000000000000002</v>
      </c>
      <c r="P79" s="24">
        <f t="shared" ref="P79" si="6">P78/P77</f>
        <v>0.98551719698757712</v>
      </c>
      <c r="Q79" s="24">
        <f>Q78/Q77</f>
        <v>0.94114846103225602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3"/>
  <sheetViews>
    <sheetView topLeftCell="A173" workbookViewId="0">
      <selection activeCell="I201" sqref="I201:J203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376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376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4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376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376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3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  <row r="198" spans="1:16" x14ac:dyDescent="0.35">
      <c r="A198" s="14">
        <v>45924</v>
      </c>
      <c r="B198" s="3">
        <v>4</v>
      </c>
      <c r="C198" s="8" t="s">
        <v>9</v>
      </c>
      <c r="D198" s="8" t="s">
        <v>5</v>
      </c>
      <c r="E198" s="8" t="s">
        <v>375</v>
      </c>
      <c r="F198" s="8" t="s">
        <v>63</v>
      </c>
      <c r="G198" s="8" t="s">
        <v>56</v>
      </c>
      <c r="H198" s="8" t="s">
        <v>20</v>
      </c>
      <c r="I198" s="9">
        <v>4</v>
      </c>
      <c r="J198" s="10">
        <v>6</v>
      </c>
      <c r="K198" s="10" t="s">
        <v>19</v>
      </c>
      <c r="L198" s="10" t="s">
        <v>374</v>
      </c>
      <c r="M198" s="10" t="s">
        <v>44</v>
      </c>
      <c r="N198" s="10" t="s">
        <v>367</v>
      </c>
      <c r="O198" s="10" t="s">
        <v>376</v>
      </c>
      <c r="P198" s="10" t="s">
        <v>16</v>
      </c>
    </row>
    <row r="199" spans="1:16" x14ac:dyDescent="0.35">
      <c r="A199" s="14">
        <v>45924</v>
      </c>
      <c r="B199" s="3">
        <v>4</v>
      </c>
      <c r="C199" s="10" t="s">
        <v>19</v>
      </c>
      <c r="D199" s="10" t="s">
        <v>374</v>
      </c>
      <c r="E199" s="10" t="s">
        <v>44</v>
      </c>
      <c r="F199" s="10" t="s">
        <v>367</v>
      </c>
      <c r="G199" s="10" t="s">
        <v>376</v>
      </c>
      <c r="H199" s="10" t="s">
        <v>16</v>
      </c>
      <c r="I199" s="11">
        <v>5</v>
      </c>
      <c r="J199" s="2">
        <v>3</v>
      </c>
      <c r="K199" s="2" t="s">
        <v>1</v>
      </c>
      <c r="L199" s="2" t="s">
        <v>10</v>
      </c>
      <c r="M199" s="2" t="s">
        <v>14</v>
      </c>
      <c r="N199" s="2" t="s">
        <v>82</v>
      </c>
      <c r="O199" s="2" t="s">
        <v>4</v>
      </c>
      <c r="P199" s="3" t="s">
        <v>6</v>
      </c>
    </row>
    <row r="200" spans="1:16" x14ac:dyDescent="0.35">
      <c r="A200" s="14">
        <v>45924</v>
      </c>
      <c r="B200" s="5">
        <v>3</v>
      </c>
      <c r="C200" s="2" t="s">
        <v>1</v>
      </c>
      <c r="D200" s="2" t="s">
        <v>10</v>
      </c>
      <c r="E200" s="2" t="s">
        <v>14</v>
      </c>
      <c r="F200" s="2" t="s">
        <v>82</v>
      </c>
      <c r="G200" s="2" t="s">
        <v>4</v>
      </c>
      <c r="H200" s="3" t="s">
        <v>6</v>
      </c>
      <c r="I200" s="5">
        <v>2</v>
      </c>
      <c r="J200" s="8">
        <v>2</v>
      </c>
      <c r="K200" s="8" t="s">
        <v>9</v>
      </c>
      <c r="L200" s="8" t="s">
        <v>5</v>
      </c>
      <c r="M200" s="8" t="s">
        <v>375</v>
      </c>
      <c r="N200" s="8" t="s">
        <v>63</v>
      </c>
      <c r="O200" s="8" t="s">
        <v>56</v>
      </c>
      <c r="P200" s="8" t="s">
        <v>20</v>
      </c>
    </row>
    <row r="201" spans="1:16" x14ac:dyDescent="0.35">
      <c r="A201" s="14">
        <v>45931</v>
      </c>
      <c r="B201" s="3">
        <v>4</v>
      </c>
      <c r="C201" s="8" t="s">
        <v>1</v>
      </c>
      <c r="D201" s="8" t="s">
        <v>46</v>
      </c>
      <c r="E201" s="8" t="s">
        <v>5</v>
      </c>
      <c r="F201" s="8" t="s">
        <v>84</v>
      </c>
      <c r="G201" s="8" t="s">
        <v>376</v>
      </c>
      <c r="H201" s="8" t="s">
        <v>367</v>
      </c>
      <c r="I201" s="9">
        <v>4</v>
      </c>
      <c r="J201" s="10">
        <v>1</v>
      </c>
      <c r="K201" s="10" t="s">
        <v>4</v>
      </c>
      <c r="L201" s="10" t="s">
        <v>55</v>
      </c>
      <c r="M201" s="10" t="s">
        <v>44</v>
      </c>
      <c r="N201" s="10" t="s">
        <v>82</v>
      </c>
      <c r="O201" s="10" t="s">
        <v>20</v>
      </c>
      <c r="P201" s="10" t="s">
        <v>6</v>
      </c>
    </row>
    <row r="202" spans="1:16" x14ac:dyDescent="0.35">
      <c r="A202" s="14">
        <v>45931</v>
      </c>
      <c r="B202" s="3">
        <v>3</v>
      </c>
      <c r="C202" s="10" t="s">
        <v>4</v>
      </c>
      <c r="D202" s="10" t="s">
        <v>55</v>
      </c>
      <c r="E202" s="10" t="s">
        <v>44</v>
      </c>
      <c r="F202" s="10" t="s">
        <v>82</v>
      </c>
      <c r="G202" s="10" t="s">
        <v>20</v>
      </c>
      <c r="H202" s="10" t="s">
        <v>6</v>
      </c>
      <c r="I202" s="11">
        <v>3</v>
      </c>
      <c r="J202" s="2">
        <v>2</v>
      </c>
      <c r="K202" s="2" t="s">
        <v>9</v>
      </c>
      <c r="L202" s="2" t="s">
        <v>14</v>
      </c>
      <c r="M202" s="2" t="s">
        <v>10</v>
      </c>
      <c r="N202" s="2" t="s">
        <v>16</v>
      </c>
      <c r="O202" s="2" t="s">
        <v>56</v>
      </c>
      <c r="P202" s="3" t="s">
        <v>2</v>
      </c>
    </row>
    <row r="203" spans="1:16" x14ac:dyDescent="0.35">
      <c r="A203" s="14">
        <v>45931</v>
      </c>
      <c r="B203" s="5">
        <v>5</v>
      </c>
      <c r="C203" s="2" t="s">
        <v>9</v>
      </c>
      <c r="D203" s="2" t="s">
        <v>14</v>
      </c>
      <c r="E203" s="2" t="s">
        <v>10</v>
      </c>
      <c r="F203" s="2" t="s">
        <v>16</v>
      </c>
      <c r="G203" s="2" t="s">
        <v>56</v>
      </c>
      <c r="H203" s="3" t="s">
        <v>2</v>
      </c>
      <c r="I203" s="5">
        <v>5</v>
      </c>
      <c r="J203" s="8">
        <v>8</v>
      </c>
      <c r="K203" s="8" t="s">
        <v>1</v>
      </c>
      <c r="L203" s="8" t="s">
        <v>46</v>
      </c>
      <c r="M203" s="8" t="s">
        <v>5</v>
      </c>
      <c r="N203" s="8" t="s">
        <v>84</v>
      </c>
      <c r="O203" s="8" t="s">
        <v>376</v>
      </c>
      <c r="P203" s="8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X74"/>
  <sheetViews>
    <sheetView zoomScaleNormal="100" workbookViewId="0">
      <pane xSplit="1" topLeftCell="AM1" activePane="topRight" state="frozen"/>
      <selection pane="topRight" activeCell="AX44" sqref="AX44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50" width="10.453125" bestFit="1" customWidth="1"/>
  </cols>
  <sheetData>
    <row r="1" spans="1:50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  <c r="AV1" s="1">
        <v>45917</v>
      </c>
      <c r="AW1" s="1">
        <v>45924</v>
      </c>
      <c r="AX1" s="1">
        <v>45931</v>
      </c>
    </row>
    <row r="2" spans="1:50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50" hidden="1" x14ac:dyDescent="0.35">
      <c r="A3" t="s">
        <v>24</v>
      </c>
    </row>
    <row r="4" spans="1:50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50" hidden="1" x14ac:dyDescent="0.35">
      <c r="A5" t="s">
        <v>365</v>
      </c>
    </row>
    <row r="6" spans="1:50" x14ac:dyDescent="0.35">
      <c r="A6" t="s">
        <v>77</v>
      </c>
      <c r="G6">
        <v>3</v>
      </c>
    </row>
    <row r="7" spans="1:50" x14ac:dyDescent="0.35">
      <c r="A7" t="s">
        <v>364</v>
      </c>
      <c r="AH7">
        <v>3</v>
      </c>
      <c r="AQ7">
        <v>2</v>
      </c>
    </row>
    <row r="8" spans="1:50" x14ac:dyDescent="0.35">
      <c r="A8" t="s">
        <v>7</v>
      </c>
      <c r="K8">
        <v>1</v>
      </c>
    </row>
    <row r="9" spans="1:50" x14ac:dyDescent="0.35">
      <c r="A9" t="s">
        <v>353</v>
      </c>
      <c r="G9">
        <v>1</v>
      </c>
    </row>
    <row r="10" spans="1:50" hidden="1" x14ac:dyDescent="0.35">
      <c r="A10" t="s">
        <v>347</v>
      </c>
    </row>
    <row r="11" spans="1:50" x14ac:dyDescent="0.35">
      <c r="A11" t="s">
        <v>48</v>
      </c>
    </row>
    <row r="12" spans="1:50" x14ac:dyDescent="0.35">
      <c r="A12" t="s">
        <v>362</v>
      </c>
    </row>
    <row r="13" spans="1:50" hidden="1" x14ac:dyDescent="0.35">
      <c r="A13" t="s">
        <v>18</v>
      </c>
    </row>
    <row r="14" spans="1:50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50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  <c r="AX15">
        <v>1</v>
      </c>
    </row>
    <row r="16" spans="1:50" x14ac:dyDescent="0.35">
      <c r="A16" t="s">
        <v>54</v>
      </c>
      <c r="C16">
        <v>2</v>
      </c>
      <c r="D16">
        <v>3</v>
      </c>
      <c r="V16">
        <v>2</v>
      </c>
    </row>
    <row r="17" spans="1:50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50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  <c r="AX18">
        <v>1</v>
      </c>
    </row>
    <row r="19" spans="1:50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</row>
    <row r="20" spans="1:50" x14ac:dyDescent="0.35">
      <c r="A20" t="s">
        <v>375</v>
      </c>
      <c r="AW20">
        <v>1</v>
      </c>
    </row>
    <row r="21" spans="1:50" x14ac:dyDescent="0.35">
      <c r="A21" t="s">
        <v>6</v>
      </c>
      <c r="B21">
        <v>3</v>
      </c>
      <c r="E21">
        <v>2</v>
      </c>
      <c r="H21">
        <v>1</v>
      </c>
      <c r="L21">
        <v>2</v>
      </c>
      <c r="M21">
        <v>2</v>
      </c>
      <c r="N21">
        <v>6</v>
      </c>
      <c r="O21">
        <v>1</v>
      </c>
      <c r="Q21">
        <v>3</v>
      </c>
      <c r="R21">
        <v>1</v>
      </c>
      <c r="S21">
        <v>1</v>
      </c>
      <c r="T21">
        <v>3</v>
      </c>
      <c r="U21">
        <v>3</v>
      </c>
      <c r="V21">
        <v>6</v>
      </c>
      <c r="W21">
        <v>2</v>
      </c>
      <c r="X21">
        <v>3</v>
      </c>
      <c r="Y21">
        <v>1</v>
      </c>
      <c r="Z21">
        <v>3.5</v>
      </c>
      <c r="AA21">
        <v>3.5</v>
      </c>
      <c r="AB21">
        <v>3</v>
      </c>
      <c r="AC21">
        <v>1</v>
      </c>
      <c r="AE21">
        <v>10</v>
      </c>
      <c r="AF21">
        <v>3</v>
      </c>
      <c r="AG21">
        <v>3</v>
      </c>
      <c r="AH21">
        <v>2</v>
      </c>
      <c r="AJ21">
        <v>3</v>
      </c>
      <c r="AK21">
        <v>3</v>
      </c>
      <c r="AL21">
        <v>5</v>
      </c>
      <c r="AN21">
        <v>1</v>
      </c>
      <c r="AO21">
        <v>6</v>
      </c>
      <c r="AP21">
        <v>4</v>
      </c>
      <c r="AQ21">
        <v>3</v>
      </c>
      <c r="AR21">
        <v>4</v>
      </c>
      <c r="AS21">
        <v>2</v>
      </c>
      <c r="AT21">
        <v>4</v>
      </c>
      <c r="AU21">
        <v>4</v>
      </c>
      <c r="AV21">
        <v>6</v>
      </c>
      <c r="AW21">
        <v>1</v>
      </c>
    </row>
    <row r="22" spans="1:50" x14ac:dyDescent="0.35">
      <c r="A22" t="s">
        <v>342</v>
      </c>
      <c r="T22">
        <v>4</v>
      </c>
      <c r="AH22">
        <v>1</v>
      </c>
      <c r="AK22">
        <v>1</v>
      </c>
    </row>
    <row r="23" spans="1:50" hidden="1" x14ac:dyDescent="0.35">
      <c r="A23" t="s">
        <v>52</v>
      </c>
    </row>
    <row r="24" spans="1:50" x14ac:dyDescent="0.35">
      <c r="A24" t="s">
        <v>78</v>
      </c>
    </row>
    <row r="25" spans="1:50" x14ac:dyDescent="0.35">
      <c r="A25" t="s">
        <v>12</v>
      </c>
      <c r="N25">
        <v>2</v>
      </c>
      <c r="U25">
        <v>1</v>
      </c>
      <c r="AI25">
        <v>1</v>
      </c>
    </row>
    <row r="26" spans="1:50" x14ac:dyDescent="0.35">
      <c r="A26" t="s">
        <v>4</v>
      </c>
      <c r="E26">
        <v>1</v>
      </c>
      <c r="F26">
        <v>3</v>
      </c>
      <c r="H26">
        <v>1</v>
      </c>
      <c r="J26">
        <v>1</v>
      </c>
      <c r="K26">
        <v>3</v>
      </c>
      <c r="P26">
        <v>3</v>
      </c>
      <c r="U26">
        <v>3</v>
      </c>
      <c r="W26">
        <v>1</v>
      </c>
      <c r="AD26">
        <v>1</v>
      </c>
      <c r="AF26">
        <v>1</v>
      </c>
      <c r="AH26">
        <v>1</v>
      </c>
      <c r="AI26">
        <v>1</v>
      </c>
      <c r="AJ26">
        <v>2</v>
      </c>
      <c r="AO26">
        <v>2</v>
      </c>
      <c r="AP26">
        <v>2</v>
      </c>
      <c r="AQ26">
        <v>4</v>
      </c>
      <c r="AR26">
        <v>2</v>
      </c>
      <c r="AT26">
        <v>1</v>
      </c>
      <c r="AU26">
        <v>2</v>
      </c>
      <c r="AV26">
        <v>1</v>
      </c>
      <c r="AW26">
        <v>1</v>
      </c>
      <c r="AX26">
        <v>1</v>
      </c>
    </row>
    <row r="27" spans="1:50" x14ac:dyDescent="0.35">
      <c r="A27" t="s">
        <v>361</v>
      </c>
      <c r="AD27">
        <v>2</v>
      </c>
      <c r="AM27">
        <v>1</v>
      </c>
      <c r="AU27">
        <v>1</v>
      </c>
    </row>
    <row r="28" spans="1:50" x14ac:dyDescent="0.35">
      <c r="A28" t="s">
        <v>1</v>
      </c>
      <c r="B28">
        <v>1</v>
      </c>
      <c r="C28">
        <v>1</v>
      </c>
      <c r="D28">
        <v>1</v>
      </c>
      <c r="E28">
        <v>1</v>
      </c>
      <c r="F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R28">
        <v>1</v>
      </c>
      <c r="T28">
        <v>1</v>
      </c>
      <c r="U28">
        <v>2</v>
      </c>
      <c r="Y28">
        <v>2</v>
      </c>
      <c r="AB28">
        <v>2</v>
      </c>
      <c r="AD28">
        <v>1</v>
      </c>
      <c r="AH28">
        <v>1</v>
      </c>
      <c r="AJ28">
        <v>1</v>
      </c>
      <c r="AN28">
        <v>2</v>
      </c>
      <c r="AO28">
        <v>1</v>
      </c>
      <c r="AP28">
        <v>2</v>
      </c>
      <c r="AQ28">
        <v>1</v>
      </c>
      <c r="AS28">
        <v>2</v>
      </c>
      <c r="AW28">
        <v>1</v>
      </c>
      <c r="AX28">
        <v>1</v>
      </c>
    </row>
    <row r="29" spans="1:50" hidden="1" x14ac:dyDescent="0.35">
      <c r="A29" t="s">
        <v>351</v>
      </c>
      <c r="Z29">
        <v>1</v>
      </c>
    </row>
    <row r="30" spans="1:50" x14ac:dyDescent="0.35">
      <c r="A30" t="s">
        <v>9</v>
      </c>
      <c r="C30">
        <v>1</v>
      </c>
      <c r="D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5</v>
      </c>
      <c r="M30">
        <v>1</v>
      </c>
      <c r="O30">
        <v>4</v>
      </c>
      <c r="P30">
        <v>1</v>
      </c>
      <c r="Q30">
        <v>2</v>
      </c>
      <c r="T30">
        <v>6</v>
      </c>
      <c r="X30">
        <v>2</v>
      </c>
      <c r="Y30">
        <v>2</v>
      </c>
      <c r="Z30">
        <v>1</v>
      </c>
      <c r="AA30">
        <v>1</v>
      </c>
      <c r="AB30">
        <v>1</v>
      </c>
      <c r="AC30">
        <v>3</v>
      </c>
      <c r="AF30">
        <v>4</v>
      </c>
      <c r="AI30">
        <v>1</v>
      </c>
      <c r="AL30">
        <v>1</v>
      </c>
      <c r="AN30">
        <v>1</v>
      </c>
      <c r="AR30">
        <v>2</v>
      </c>
      <c r="AS30">
        <v>3</v>
      </c>
      <c r="AT30">
        <v>1</v>
      </c>
      <c r="AW30">
        <v>2</v>
      </c>
      <c r="AX30">
        <v>5</v>
      </c>
    </row>
    <row r="31" spans="1:50" x14ac:dyDescent="0.35">
      <c r="A31" t="s">
        <v>20</v>
      </c>
      <c r="B31">
        <v>1</v>
      </c>
      <c r="D31">
        <v>1</v>
      </c>
      <c r="F31">
        <v>2</v>
      </c>
      <c r="G31">
        <v>2</v>
      </c>
      <c r="H31">
        <v>4</v>
      </c>
      <c r="J31">
        <v>2</v>
      </c>
      <c r="K31">
        <v>2</v>
      </c>
      <c r="L31">
        <v>1</v>
      </c>
      <c r="M31">
        <v>1</v>
      </c>
      <c r="P31">
        <v>1</v>
      </c>
      <c r="Q31">
        <v>1</v>
      </c>
      <c r="R31">
        <v>3</v>
      </c>
      <c r="S31">
        <v>2</v>
      </c>
      <c r="T31">
        <v>2</v>
      </c>
      <c r="U31">
        <v>2</v>
      </c>
      <c r="W31">
        <v>3</v>
      </c>
      <c r="X31">
        <v>3</v>
      </c>
      <c r="Y31">
        <v>2</v>
      </c>
      <c r="AA31">
        <v>2</v>
      </c>
      <c r="AB31">
        <v>2</v>
      </c>
      <c r="AC31">
        <v>2</v>
      </c>
      <c r="AE31">
        <v>2</v>
      </c>
      <c r="AF31">
        <v>1</v>
      </c>
      <c r="AG31">
        <v>2</v>
      </c>
      <c r="AJ31">
        <v>4</v>
      </c>
      <c r="AK31">
        <v>2</v>
      </c>
      <c r="AM31">
        <v>1</v>
      </c>
      <c r="AN31">
        <v>1</v>
      </c>
      <c r="AO31">
        <v>1</v>
      </c>
      <c r="AP31">
        <v>1</v>
      </c>
      <c r="AU31">
        <v>1</v>
      </c>
      <c r="AV31">
        <v>1</v>
      </c>
      <c r="AW31">
        <v>2</v>
      </c>
    </row>
    <row r="32" spans="1:50" x14ac:dyDescent="0.35">
      <c r="A32" t="s">
        <v>80</v>
      </c>
      <c r="F32">
        <v>1</v>
      </c>
    </row>
    <row r="33" spans="1:50" hidden="1" x14ac:dyDescent="0.35">
      <c r="A33" t="s">
        <v>61</v>
      </c>
      <c r="D33">
        <v>1</v>
      </c>
    </row>
    <row r="34" spans="1:50" x14ac:dyDescent="0.35">
      <c r="A34" t="s">
        <v>374</v>
      </c>
      <c r="AW34">
        <v>2</v>
      </c>
    </row>
    <row r="35" spans="1:50" x14ac:dyDescent="0.35">
      <c r="A35" t="s">
        <v>19</v>
      </c>
      <c r="B35">
        <v>2</v>
      </c>
      <c r="C35">
        <v>1</v>
      </c>
      <c r="D35">
        <v>1</v>
      </c>
      <c r="F35">
        <v>4</v>
      </c>
      <c r="G35">
        <v>3</v>
      </c>
      <c r="H35">
        <v>1</v>
      </c>
      <c r="I35">
        <v>1</v>
      </c>
      <c r="M35">
        <v>2</v>
      </c>
      <c r="N35">
        <v>3</v>
      </c>
      <c r="T35">
        <v>1</v>
      </c>
      <c r="X35">
        <v>1</v>
      </c>
      <c r="AA35">
        <v>2</v>
      </c>
      <c r="AB35">
        <v>2</v>
      </c>
      <c r="AC35">
        <v>1</v>
      </c>
      <c r="AD35">
        <v>2</v>
      </c>
      <c r="AE35">
        <v>1</v>
      </c>
      <c r="AG35">
        <v>1</v>
      </c>
      <c r="AH35">
        <v>2</v>
      </c>
      <c r="AJ35">
        <v>1</v>
      </c>
      <c r="AM35">
        <v>4</v>
      </c>
      <c r="AN35">
        <v>1</v>
      </c>
      <c r="AP35">
        <v>1</v>
      </c>
      <c r="AR35">
        <v>1</v>
      </c>
      <c r="AS35">
        <v>2</v>
      </c>
      <c r="AT35">
        <v>1</v>
      </c>
      <c r="AV35">
        <v>1</v>
      </c>
    </row>
    <row r="36" spans="1:50" x14ac:dyDescent="0.35">
      <c r="A36" t="s">
        <v>43</v>
      </c>
      <c r="AQ36">
        <v>2</v>
      </c>
    </row>
    <row r="37" spans="1:50" x14ac:dyDescent="0.35">
      <c r="A37" t="s">
        <v>68</v>
      </c>
      <c r="E37">
        <v>1</v>
      </c>
      <c r="I37">
        <v>1</v>
      </c>
      <c r="N37">
        <v>1</v>
      </c>
      <c r="W37">
        <v>2</v>
      </c>
      <c r="AQ37">
        <v>1</v>
      </c>
    </row>
    <row r="38" spans="1:50" hidden="1" x14ac:dyDescent="0.35">
      <c r="A38" t="s">
        <v>53</v>
      </c>
      <c r="N38">
        <v>1</v>
      </c>
    </row>
    <row r="39" spans="1:50" hidden="1" x14ac:dyDescent="0.35">
      <c r="A39" t="s">
        <v>368</v>
      </c>
      <c r="AM39">
        <v>5</v>
      </c>
    </row>
    <row r="40" spans="1:50" x14ac:dyDescent="0.35">
      <c r="A40" t="s">
        <v>345</v>
      </c>
      <c r="U40">
        <v>1</v>
      </c>
    </row>
    <row r="41" spans="1:50" x14ac:dyDescent="0.35">
      <c r="A41" t="s">
        <v>343</v>
      </c>
      <c r="AN41">
        <v>1</v>
      </c>
    </row>
    <row r="42" spans="1:50" x14ac:dyDescent="0.35">
      <c r="A42" t="s">
        <v>344</v>
      </c>
      <c r="X42">
        <v>1</v>
      </c>
      <c r="Y42">
        <v>2</v>
      </c>
      <c r="AF42">
        <v>2</v>
      </c>
    </row>
    <row r="43" spans="1:50" x14ac:dyDescent="0.35">
      <c r="A43" t="s">
        <v>10</v>
      </c>
      <c r="B43">
        <v>2</v>
      </c>
      <c r="C43">
        <v>3</v>
      </c>
      <c r="F43">
        <v>2</v>
      </c>
      <c r="I43">
        <v>2</v>
      </c>
      <c r="J43">
        <v>2</v>
      </c>
      <c r="K43">
        <v>1</v>
      </c>
      <c r="L43">
        <v>1</v>
      </c>
      <c r="M43">
        <v>1</v>
      </c>
      <c r="O43">
        <v>2</v>
      </c>
      <c r="R43">
        <v>3</v>
      </c>
      <c r="S43">
        <v>1</v>
      </c>
      <c r="T43">
        <v>1</v>
      </c>
      <c r="V43">
        <v>1</v>
      </c>
      <c r="W43">
        <v>3</v>
      </c>
      <c r="X43">
        <v>1</v>
      </c>
      <c r="Y43">
        <v>1</v>
      </c>
      <c r="Z43">
        <v>1.5</v>
      </c>
      <c r="AC43">
        <v>1</v>
      </c>
      <c r="AD43">
        <v>2</v>
      </c>
      <c r="AE43">
        <v>1</v>
      </c>
      <c r="AF43">
        <v>2</v>
      </c>
      <c r="AH43">
        <v>2</v>
      </c>
      <c r="AL43">
        <v>3</v>
      </c>
      <c r="AP43">
        <v>2</v>
      </c>
      <c r="AQ43">
        <v>4</v>
      </c>
      <c r="AR43">
        <v>3</v>
      </c>
      <c r="AS43">
        <v>0.5</v>
      </c>
      <c r="AU43">
        <v>2</v>
      </c>
      <c r="AV43">
        <v>1</v>
      </c>
    </row>
    <row r="44" spans="1:50" x14ac:dyDescent="0.35">
      <c r="A44" t="s">
        <v>46</v>
      </c>
      <c r="B44">
        <v>1</v>
      </c>
      <c r="O44">
        <v>3</v>
      </c>
      <c r="P44">
        <v>1</v>
      </c>
      <c r="Q44">
        <v>2</v>
      </c>
      <c r="AM44">
        <v>1</v>
      </c>
      <c r="AN44">
        <v>1</v>
      </c>
      <c r="AP44">
        <v>1</v>
      </c>
      <c r="AS44">
        <v>1</v>
      </c>
      <c r="AV44">
        <v>1</v>
      </c>
      <c r="AX44">
        <v>5</v>
      </c>
    </row>
    <row r="45" spans="1:50" x14ac:dyDescent="0.35">
      <c r="A45" t="s">
        <v>3</v>
      </c>
      <c r="F45">
        <v>3</v>
      </c>
      <c r="L45">
        <v>1</v>
      </c>
      <c r="S45">
        <v>3</v>
      </c>
      <c r="AH45">
        <v>1</v>
      </c>
    </row>
    <row r="46" spans="1:50" hidden="1" x14ac:dyDescent="0.35">
      <c r="A46" t="s">
        <v>350</v>
      </c>
    </row>
    <row r="47" spans="1:50" x14ac:dyDescent="0.35">
      <c r="A47" t="s">
        <v>56</v>
      </c>
      <c r="C47">
        <v>3</v>
      </c>
      <c r="E47">
        <v>2</v>
      </c>
      <c r="F47">
        <v>1</v>
      </c>
      <c r="G47">
        <v>2</v>
      </c>
      <c r="I47">
        <v>1</v>
      </c>
      <c r="J47">
        <v>1</v>
      </c>
      <c r="K47">
        <v>1</v>
      </c>
      <c r="L47">
        <v>1</v>
      </c>
      <c r="M47">
        <v>1</v>
      </c>
      <c r="P47">
        <v>1</v>
      </c>
      <c r="R47">
        <v>1</v>
      </c>
      <c r="S47">
        <v>4</v>
      </c>
      <c r="T47">
        <v>1</v>
      </c>
      <c r="V47">
        <v>1</v>
      </c>
      <c r="W47">
        <v>2</v>
      </c>
      <c r="Z47">
        <v>2</v>
      </c>
      <c r="AA47">
        <v>1</v>
      </c>
      <c r="AB47">
        <v>4</v>
      </c>
      <c r="AC47">
        <v>1</v>
      </c>
      <c r="AD47">
        <v>1</v>
      </c>
      <c r="AX47">
        <v>1</v>
      </c>
    </row>
    <row r="48" spans="1:50" x14ac:dyDescent="0.35">
      <c r="A48" t="s">
        <v>369</v>
      </c>
      <c r="AN48">
        <v>3</v>
      </c>
    </row>
    <row r="49" spans="1:50" x14ac:dyDescent="0.35">
      <c r="A49" t="s">
        <v>60</v>
      </c>
      <c r="B49">
        <v>2</v>
      </c>
    </row>
    <row r="50" spans="1:50" x14ac:dyDescent="0.35">
      <c r="A50" t="s">
        <v>340</v>
      </c>
      <c r="Q50">
        <v>1</v>
      </c>
      <c r="U50">
        <v>1</v>
      </c>
      <c r="W50">
        <v>1</v>
      </c>
      <c r="X50">
        <v>3</v>
      </c>
      <c r="Y50">
        <v>1</v>
      </c>
      <c r="Z50">
        <v>1</v>
      </c>
    </row>
    <row r="51" spans="1:50" x14ac:dyDescent="0.35">
      <c r="A51" t="s">
        <v>339</v>
      </c>
    </row>
    <row r="52" spans="1:50" x14ac:dyDescent="0.35">
      <c r="A52" t="s">
        <v>11</v>
      </c>
    </row>
    <row r="53" spans="1:50" x14ac:dyDescent="0.35">
      <c r="A53" t="s">
        <v>55</v>
      </c>
      <c r="B53">
        <v>2</v>
      </c>
      <c r="C53">
        <v>1</v>
      </c>
      <c r="D53">
        <v>1</v>
      </c>
      <c r="E53">
        <v>1</v>
      </c>
      <c r="F53">
        <v>3</v>
      </c>
      <c r="G53">
        <v>2</v>
      </c>
      <c r="H53">
        <v>3</v>
      </c>
      <c r="J53">
        <v>1</v>
      </c>
      <c r="K53">
        <v>1</v>
      </c>
      <c r="M53">
        <v>3</v>
      </c>
      <c r="N53">
        <v>4</v>
      </c>
      <c r="X53">
        <v>6</v>
      </c>
      <c r="Y53">
        <v>5</v>
      </c>
      <c r="Z53">
        <v>1</v>
      </c>
      <c r="AD53">
        <v>2</v>
      </c>
      <c r="AG53">
        <v>3</v>
      </c>
      <c r="AJ53">
        <v>2</v>
      </c>
      <c r="AM53">
        <v>2</v>
      </c>
      <c r="AO53">
        <v>3</v>
      </c>
      <c r="AQ53">
        <v>2</v>
      </c>
      <c r="AT53">
        <v>1</v>
      </c>
      <c r="AU53">
        <v>4</v>
      </c>
      <c r="AV53">
        <v>2</v>
      </c>
      <c r="AX53">
        <v>1</v>
      </c>
    </row>
    <row r="54" spans="1:50" x14ac:dyDescent="0.35">
      <c r="A54" t="s">
        <v>21</v>
      </c>
    </row>
    <row r="55" spans="1:50" x14ac:dyDescent="0.35">
      <c r="A55" t="s">
        <v>81</v>
      </c>
      <c r="G55">
        <v>3</v>
      </c>
      <c r="K55">
        <v>1</v>
      </c>
    </row>
    <row r="56" spans="1:50" x14ac:dyDescent="0.35">
      <c r="A56" t="s">
        <v>63</v>
      </c>
      <c r="B56">
        <v>2</v>
      </c>
      <c r="D56">
        <v>1</v>
      </c>
      <c r="AF56">
        <v>2</v>
      </c>
      <c r="AQ56">
        <v>3</v>
      </c>
    </row>
    <row r="57" spans="1:50" hidden="1" x14ac:dyDescent="0.35">
      <c r="A57" t="s">
        <v>83</v>
      </c>
    </row>
    <row r="58" spans="1:50" x14ac:dyDescent="0.35">
      <c r="A58" t="s">
        <v>22</v>
      </c>
      <c r="Y58">
        <v>1</v>
      </c>
      <c r="AB58">
        <v>2</v>
      </c>
      <c r="AD58">
        <v>3</v>
      </c>
      <c r="AI58">
        <v>1</v>
      </c>
      <c r="AR58">
        <v>4</v>
      </c>
      <c r="AV58">
        <v>3</v>
      </c>
    </row>
    <row r="59" spans="1:50" x14ac:dyDescent="0.35">
      <c r="A59" t="s">
        <v>376</v>
      </c>
      <c r="AU59">
        <v>1</v>
      </c>
      <c r="AV59">
        <v>1</v>
      </c>
      <c r="AW59">
        <v>3</v>
      </c>
      <c r="AX59">
        <v>1</v>
      </c>
    </row>
    <row r="60" spans="1:50" x14ac:dyDescent="0.35">
      <c r="A60" t="s">
        <v>44</v>
      </c>
      <c r="N60">
        <v>3</v>
      </c>
      <c r="S60">
        <v>2</v>
      </c>
      <c r="AG60">
        <v>2</v>
      </c>
      <c r="AI60">
        <v>1</v>
      </c>
      <c r="AP60">
        <v>2</v>
      </c>
      <c r="AQ60">
        <v>1</v>
      </c>
      <c r="AR60">
        <v>3</v>
      </c>
      <c r="AW60">
        <v>1</v>
      </c>
    </row>
    <row r="61" spans="1:50" x14ac:dyDescent="0.35">
      <c r="A61" t="s">
        <v>8</v>
      </c>
      <c r="B61">
        <v>1</v>
      </c>
      <c r="H61">
        <v>1</v>
      </c>
      <c r="J61">
        <v>2</v>
      </c>
      <c r="Q61">
        <v>2</v>
      </c>
    </row>
    <row r="62" spans="1:50" hidden="1" x14ac:dyDescent="0.35">
      <c r="A62" t="s">
        <v>354</v>
      </c>
    </row>
    <row r="63" spans="1:50" x14ac:dyDescent="0.35">
      <c r="A63" t="s">
        <v>82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2</v>
      </c>
      <c r="I63">
        <v>3</v>
      </c>
      <c r="J63">
        <v>4</v>
      </c>
      <c r="L63">
        <v>4</v>
      </c>
      <c r="M63">
        <v>1</v>
      </c>
      <c r="N63">
        <v>2</v>
      </c>
      <c r="O63">
        <v>1</v>
      </c>
      <c r="P63">
        <v>1</v>
      </c>
      <c r="Q63">
        <v>1</v>
      </c>
      <c r="R63">
        <v>3</v>
      </c>
      <c r="S63">
        <v>3</v>
      </c>
      <c r="U63">
        <v>3</v>
      </c>
      <c r="V63">
        <v>1</v>
      </c>
      <c r="W63">
        <v>3</v>
      </c>
      <c r="AC63">
        <v>1</v>
      </c>
      <c r="AF63">
        <v>1</v>
      </c>
      <c r="AH63">
        <v>2</v>
      </c>
      <c r="AI63">
        <v>3</v>
      </c>
      <c r="AJ63">
        <v>1</v>
      </c>
      <c r="AK63">
        <v>4</v>
      </c>
      <c r="AL63">
        <v>3</v>
      </c>
      <c r="AN63">
        <v>1</v>
      </c>
      <c r="AP63">
        <v>2</v>
      </c>
      <c r="AT63">
        <v>2</v>
      </c>
      <c r="AU63">
        <v>3</v>
      </c>
      <c r="AV63">
        <v>1</v>
      </c>
      <c r="AW63">
        <v>1</v>
      </c>
      <c r="AX63">
        <v>1</v>
      </c>
    </row>
    <row r="64" spans="1:50" x14ac:dyDescent="0.35">
      <c r="A64" t="s">
        <v>49</v>
      </c>
      <c r="G64">
        <v>2</v>
      </c>
    </row>
    <row r="65" spans="1:50" x14ac:dyDescent="0.35">
      <c r="A65" t="s">
        <v>85</v>
      </c>
      <c r="K65">
        <v>4</v>
      </c>
      <c r="L65">
        <v>2</v>
      </c>
      <c r="M65">
        <v>5</v>
      </c>
    </row>
    <row r="66" spans="1:50" x14ac:dyDescent="0.35">
      <c r="A66" t="s">
        <v>5</v>
      </c>
      <c r="B66">
        <v>1</v>
      </c>
      <c r="C66">
        <v>2</v>
      </c>
      <c r="D66">
        <v>2</v>
      </c>
      <c r="E66">
        <v>3</v>
      </c>
      <c r="F66">
        <v>2</v>
      </c>
      <c r="G66">
        <v>3</v>
      </c>
      <c r="H66">
        <v>1</v>
      </c>
      <c r="M66">
        <v>4</v>
      </c>
      <c r="N66">
        <v>6</v>
      </c>
      <c r="P66">
        <v>2</v>
      </c>
      <c r="Q66">
        <v>1</v>
      </c>
      <c r="R66">
        <v>2</v>
      </c>
      <c r="S66">
        <v>3</v>
      </c>
      <c r="V66">
        <v>2</v>
      </c>
      <c r="W66">
        <v>1</v>
      </c>
      <c r="X66">
        <v>1</v>
      </c>
      <c r="Y66">
        <v>4</v>
      </c>
      <c r="Z66">
        <v>5</v>
      </c>
      <c r="AA66">
        <v>1</v>
      </c>
      <c r="AB66">
        <v>3</v>
      </c>
      <c r="AC66">
        <v>4</v>
      </c>
      <c r="AD66">
        <v>3</v>
      </c>
      <c r="AE66">
        <v>3</v>
      </c>
      <c r="AF66">
        <v>2</v>
      </c>
      <c r="AG66">
        <v>5</v>
      </c>
      <c r="AH66">
        <v>7</v>
      </c>
      <c r="AI66">
        <v>3</v>
      </c>
      <c r="AJ66">
        <v>1</v>
      </c>
      <c r="AK66">
        <v>1</v>
      </c>
      <c r="AL66">
        <v>6</v>
      </c>
      <c r="AR66">
        <v>3</v>
      </c>
      <c r="AS66">
        <v>2</v>
      </c>
      <c r="AV66">
        <v>2</v>
      </c>
      <c r="AW66">
        <v>1</v>
      </c>
      <c r="AX66">
        <v>4</v>
      </c>
    </row>
    <row r="67" spans="1:50" x14ac:dyDescent="0.35">
      <c r="A67" t="s">
        <v>45</v>
      </c>
      <c r="K67">
        <v>1</v>
      </c>
    </row>
    <row r="68" spans="1:50" x14ac:dyDescent="0.35">
      <c r="A68" t="s">
        <v>367</v>
      </c>
      <c r="B68">
        <v>1</v>
      </c>
      <c r="D68">
        <v>1</v>
      </c>
      <c r="E68">
        <v>3</v>
      </c>
      <c r="O68">
        <v>2</v>
      </c>
      <c r="P68">
        <v>2</v>
      </c>
      <c r="Q68">
        <v>1</v>
      </c>
      <c r="R68">
        <v>1</v>
      </c>
      <c r="AD68">
        <v>1</v>
      </c>
      <c r="AE68">
        <v>1</v>
      </c>
      <c r="AG68">
        <v>1</v>
      </c>
      <c r="AH68">
        <v>2</v>
      </c>
      <c r="AL68">
        <v>3</v>
      </c>
      <c r="AM68">
        <v>2</v>
      </c>
      <c r="AN68">
        <v>1</v>
      </c>
      <c r="AO68">
        <v>1</v>
      </c>
      <c r="AR68">
        <v>1</v>
      </c>
      <c r="AS68">
        <v>1</v>
      </c>
      <c r="AT68">
        <v>1</v>
      </c>
      <c r="AV68">
        <v>1</v>
      </c>
      <c r="AW68">
        <v>2</v>
      </c>
    </row>
    <row r="69" spans="1:50" hidden="1" x14ac:dyDescent="0.35">
      <c r="A69" t="s">
        <v>352</v>
      </c>
      <c r="Z69">
        <v>1</v>
      </c>
    </row>
    <row r="70" spans="1:50" hidden="1" x14ac:dyDescent="0.35">
      <c r="A70" t="s">
        <v>366</v>
      </c>
    </row>
    <row r="71" spans="1:50" x14ac:dyDescent="0.35">
      <c r="A71" t="s">
        <v>17</v>
      </c>
      <c r="F71">
        <v>2</v>
      </c>
      <c r="J71">
        <v>1</v>
      </c>
      <c r="K71">
        <v>1</v>
      </c>
    </row>
    <row r="72" spans="1:50" hidden="1" x14ac:dyDescent="0.35">
      <c r="A72" t="s">
        <v>86</v>
      </c>
      <c r="K72">
        <v>5</v>
      </c>
    </row>
    <row r="73" spans="1:50" x14ac:dyDescent="0.35">
      <c r="A73" t="s">
        <v>16</v>
      </c>
      <c r="C73">
        <v>4</v>
      </c>
      <c r="D73">
        <v>3</v>
      </c>
      <c r="F73">
        <v>2</v>
      </c>
      <c r="G73">
        <v>5</v>
      </c>
      <c r="H73">
        <v>3</v>
      </c>
      <c r="I73">
        <v>2</v>
      </c>
      <c r="J73">
        <v>5</v>
      </c>
      <c r="K73">
        <v>3</v>
      </c>
      <c r="L73">
        <v>2</v>
      </c>
      <c r="M73">
        <v>3</v>
      </c>
      <c r="O73">
        <v>5</v>
      </c>
      <c r="P73">
        <v>5</v>
      </c>
      <c r="Q73">
        <v>3</v>
      </c>
      <c r="R73">
        <v>2</v>
      </c>
      <c r="S73">
        <v>3</v>
      </c>
      <c r="T73">
        <v>1</v>
      </c>
      <c r="U73">
        <v>1</v>
      </c>
      <c r="V73">
        <v>3</v>
      </c>
      <c r="W73">
        <v>3</v>
      </c>
      <c r="X73">
        <v>5</v>
      </c>
      <c r="Y73">
        <v>4</v>
      </c>
      <c r="Z73">
        <v>1</v>
      </c>
      <c r="AA73">
        <v>3</v>
      </c>
      <c r="AC73">
        <v>1</v>
      </c>
      <c r="AE73">
        <v>4</v>
      </c>
      <c r="AF73">
        <v>2</v>
      </c>
      <c r="AG73">
        <v>3</v>
      </c>
      <c r="AH73">
        <v>2</v>
      </c>
      <c r="AI73">
        <v>2</v>
      </c>
      <c r="AJ73">
        <v>7</v>
      </c>
      <c r="AK73">
        <v>3</v>
      </c>
      <c r="AL73">
        <v>5</v>
      </c>
      <c r="AM73">
        <v>1</v>
      </c>
      <c r="AN73">
        <v>4</v>
      </c>
      <c r="AO73">
        <v>3</v>
      </c>
      <c r="AP73">
        <v>6</v>
      </c>
      <c r="AQ73">
        <v>4</v>
      </c>
      <c r="AR73">
        <v>5</v>
      </c>
      <c r="AS73">
        <v>3</v>
      </c>
      <c r="AT73">
        <v>2</v>
      </c>
      <c r="AU73">
        <v>2</v>
      </c>
      <c r="AW73">
        <v>3</v>
      </c>
    </row>
    <row r="74" spans="1:50" hidden="1" x14ac:dyDescent="0.35">
      <c r="A74" t="s">
        <v>47</v>
      </c>
    </row>
  </sheetData>
  <autoFilter ref="A1:AB74" xr:uid="{130C2564-D265-4C41-A3E0-02A62EDAC91D}">
    <sortState ref="A2:AB74">
      <sortCondition ref="A1:A7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topLeftCell="A7"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2025-10-02T15:57:16Z</dcterms:modified>
</cp:coreProperties>
</file>