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hamacher\OneDrive\Documentos antigo\Projetos_jl\Streamlit\Dashboard Pelada\data\"/>
    </mc:Choice>
  </mc:AlternateContent>
  <xr:revisionPtr revIDLastSave="46" documentId="14_{98364A46-010F-4A4A-AA37-5A188387D7F2}" xr6:coauthVersionLast="36" xr6:coauthVersionMax="36" xr10:uidLastSave="{914573A0-E674-43EB-A530-B472175839E0}"/>
  <bookViews>
    <workbookView xWindow="0" yWindow="0" windowWidth="13800" windowHeight="3780" activeTab="3" xr2:uid="{00000000-000D-0000-FFFF-FFFF00000000}"/>
  </bookViews>
  <sheets>
    <sheet name="notas" sheetId="1" r:id="rId1"/>
    <sheet name="conversão notas" sheetId="6" r:id="rId2"/>
    <sheet name="pagamento" sheetId="4" r:id="rId3"/>
    <sheet name="placares" sheetId="2" r:id="rId4"/>
    <sheet name="artilharia" sheetId="7" r:id="rId5"/>
    <sheet name="extrato 2024" sheetId="5" r:id="rId6"/>
    <sheet name="vagas mensal" sheetId="8" r:id="rId7"/>
    <sheet name="artilharia total" sheetId="3" r:id="rId8"/>
  </sheets>
  <definedNames>
    <definedName name="_xlnm._FilterDatabase" localSheetId="4" hidden="1">artilharia!$A$1:$AB$71</definedName>
    <definedName name="_xlnm._FilterDatabase" localSheetId="7" hidden="1">'artilharia total'!$A$1:$AI$51</definedName>
    <definedName name="_xlnm._FilterDatabase" localSheetId="5" hidden="1">'extrato 2024'!$A$1:$C$187</definedName>
    <definedName name="_xlnm._FilterDatabase" localSheetId="0" hidden="1">notas!$A$1:$BN$69</definedName>
  </definedNames>
  <calcPr calcId="191029"/>
</workbook>
</file>

<file path=xl/calcChain.xml><?xml version="1.0" encoding="utf-8"?>
<calcChain xmlns="http://schemas.openxmlformats.org/spreadsheetml/2006/main">
  <c r="BK71" i="1" l="1"/>
  <c r="BM71" i="1" s="1"/>
  <c r="BL71" i="1"/>
  <c r="BP71" i="1"/>
  <c r="BP58" i="1" l="1"/>
  <c r="BP59" i="1"/>
  <c r="BP60" i="1"/>
  <c r="BP61" i="1"/>
  <c r="BP62" i="1"/>
  <c r="BP63" i="1"/>
  <c r="BP64" i="1"/>
  <c r="BP65" i="1"/>
  <c r="BP66" i="1"/>
  <c r="BP67" i="1"/>
  <c r="BP68" i="1"/>
  <c r="BP69" i="1"/>
  <c r="BP70" i="1"/>
  <c r="BK70" i="1"/>
  <c r="BL70" i="1"/>
  <c r="BM70" i="1"/>
  <c r="N73" i="4" l="1"/>
  <c r="M73" i="4"/>
  <c r="L73" i="4" l="1"/>
  <c r="P6" i="4"/>
  <c r="P7" i="4"/>
  <c r="P8" i="4" s="1"/>
  <c r="M72" i="4"/>
  <c r="N72" i="4"/>
  <c r="N74" i="4" l="1"/>
  <c r="BL69" i="1"/>
  <c r="BK69" i="1"/>
  <c r="BM69" i="1" s="1"/>
  <c r="BK68" i="1" l="1"/>
  <c r="BM68" i="1" s="1"/>
  <c r="BL68" i="1"/>
  <c r="BL67" i="1"/>
  <c r="BK67" i="1" l="1"/>
  <c r="BM67" i="1" s="1"/>
  <c r="M74" i="4" l="1"/>
  <c r="BK65" i="1" l="1"/>
  <c r="BM65" i="1" s="1"/>
  <c r="BL65" i="1"/>
  <c r="BK66" i="1"/>
  <c r="BM66" i="1" s="1"/>
  <c r="BL66" i="1"/>
  <c r="K73" i="4" l="1"/>
  <c r="L72" i="4" l="1"/>
  <c r="L74" i="4" l="1"/>
  <c r="BK64" i="1"/>
  <c r="BM64" i="1" s="1"/>
  <c r="BL64" i="1"/>
  <c r="BK62" i="1" l="1"/>
  <c r="BM62" i="1" s="1"/>
  <c r="BL62" i="1"/>
  <c r="BK63" i="1"/>
  <c r="BM63" i="1" s="1"/>
  <c r="BL63" i="1"/>
  <c r="BK61" i="1" l="1"/>
  <c r="BM61" i="1" s="1"/>
  <c r="BL61" i="1"/>
  <c r="BP16" i="1" l="1"/>
  <c r="J73" i="4" l="1"/>
  <c r="I73" i="4"/>
  <c r="K54" i="4" l="1"/>
  <c r="K39" i="4"/>
  <c r="K24" i="4"/>
  <c r="K20" i="4"/>
  <c r="K19" i="4"/>
  <c r="K17" i="4"/>
  <c r="K15" i="4"/>
  <c r="K14" i="4"/>
  <c r="K13" i="4"/>
  <c r="K12" i="4"/>
  <c r="K11" i="4"/>
  <c r="K9" i="4"/>
  <c r="K7" i="4"/>
  <c r="K6" i="4"/>
  <c r="K5" i="4"/>
  <c r="K3" i="4"/>
  <c r="K72" i="4" s="1"/>
  <c r="K2" i="4"/>
  <c r="K74" i="4" l="1"/>
  <c r="BK60" i="1"/>
  <c r="BM60" i="1" s="1"/>
  <c r="BL60" i="1"/>
  <c r="BK59" i="1" l="1"/>
  <c r="BM59" i="1" s="1"/>
  <c r="BL59" i="1"/>
  <c r="BK19" i="1"/>
  <c r="BM19" i="1" s="1"/>
  <c r="BL19" i="1"/>
  <c r="BK43" i="1" l="1"/>
  <c r="BM43" i="1" s="1"/>
  <c r="BL43" i="1"/>
  <c r="BP40" i="1"/>
  <c r="BK44" i="1"/>
  <c r="BM44" i="1" s="1"/>
  <c r="BL44" i="1"/>
  <c r="BP41" i="1"/>
  <c r="BK45" i="1"/>
  <c r="BM45" i="1" s="1"/>
  <c r="BL45" i="1"/>
  <c r="BP42" i="1"/>
  <c r="BK46" i="1"/>
  <c r="BM46" i="1" s="1"/>
  <c r="BL46" i="1"/>
  <c r="BP43" i="1"/>
  <c r="BK47" i="1"/>
  <c r="BM47" i="1" s="1"/>
  <c r="BL47" i="1"/>
  <c r="BP44" i="1"/>
  <c r="BK48" i="1"/>
  <c r="BM48" i="1" s="1"/>
  <c r="BL48" i="1"/>
  <c r="BP45" i="1"/>
  <c r="BK51" i="1"/>
  <c r="BM51" i="1" s="1"/>
  <c r="BL51" i="1"/>
  <c r="BP46" i="1"/>
  <c r="BK52" i="1"/>
  <c r="BM52" i="1" s="1"/>
  <c r="BL52" i="1"/>
  <c r="BP47" i="1"/>
  <c r="BK53" i="1"/>
  <c r="BM53" i="1" s="1"/>
  <c r="BL53" i="1"/>
  <c r="BP48" i="1"/>
  <c r="BK54" i="1"/>
  <c r="BM54" i="1" s="1"/>
  <c r="BL54" i="1"/>
  <c r="BP49" i="1"/>
  <c r="BK55" i="1"/>
  <c r="BM55" i="1" s="1"/>
  <c r="BL55" i="1"/>
  <c r="BP50" i="1"/>
  <c r="BK56" i="1"/>
  <c r="BM56" i="1" s="1"/>
  <c r="BL56" i="1"/>
  <c r="BP51" i="1"/>
  <c r="BK57" i="1"/>
  <c r="BM57" i="1" s="1"/>
  <c r="BL57" i="1"/>
  <c r="BP52" i="1"/>
  <c r="BK58" i="1"/>
  <c r="BM58" i="1" s="1"/>
  <c r="BL58" i="1"/>
  <c r="BP53" i="1"/>
  <c r="BK34" i="1"/>
  <c r="BM34" i="1" s="1"/>
  <c r="BL34" i="1"/>
  <c r="BP54" i="1"/>
  <c r="BK49" i="1"/>
  <c r="BM49" i="1" s="1"/>
  <c r="BL49" i="1"/>
  <c r="BP55" i="1"/>
  <c r="BK40" i="1"/>
  <c r="BM40" i="1" s="1"/>
  <c r="BL40" i="1"/>
  <c r="BP56" i="1"/>
  <c r="BK50" i="1"/>
  <c r="BM50" i="1" s="1"/>
  <c r="BL50" i="1"/>
  <c r="BP57" i="1"/>
  <c r="J72" i="4" l="1"/>
  <c r="J74" i="4" l="1"/>
  <c r="BP3" i="1"/>
  <c r="BP4" i="1"/>
  <c r="BP5" i="1"/>
  <c r="BP6" i="1"/>
  <c r="BP7" i="1"/>
  <c r="BP8" i="1"/>
  <c r="BP9" i="1"/>
  <c r="BP10" i="1"/>
  <c r="BP11" i="1"/>
  <c r="BP12" i="1"/>
  <c r="BP13" i="1"/>
  <c r="BP14" i="1"/>
  <c r="BP15" i="1"/>
  <c r="BP17" i="1"/>
  <c r="BP18" i="1"/>
  <c r="BP19" i="1"/>
  <c r="BP20" i="1"/>
  <c r="BP21" i="1"/>
  <c r="BP22" i="1"/>
  <c r="BP23" i="1"/>
  <c r="BP24" i="1"/>
  <c r="BP25" i="1"/>
  <c r="BP26" i="1"/>
  <c r="BP27" i="1"/>
  <c r="BP28" i="1"/>
  <c r="BP29" i="1"/>
  <c r="BP30" i="1"/>
  <c r="BP31" i="1"/>
  <c r="BP32" i="1"/>
  <c r="BP33" i="1"/>
  <c r="BP34" i="1"/>
  <c r="BP35" i="1"/>
  <c r="BP36" i="1"/>
  <c r="BP37" i="1"/>
  <c r="BP38" i="1"/>
  <c r="BP39" i="1"/>
  <c r="BP2" i="1"/>
  <c r="E73" i="4" l="1"/>
  <c r="G73" i="4" l="1"/>
  <c r="H73" i="4"/>
  <c r="I72" i="4" l="1"/>
  <c r="I74" i="4" s="1"/>
  <c r="D73" i="4" l="1"/>
  <c r="C73" i="4"/>
  <c r="B10" i="6" l="1"/>
  <c r="H2" i="6"/>
  <c r="H3" i="6"/>
  <c r="H4" i="6" s="1"/>
  <c r="D4" i="6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D30" i="6" s="1"/>
  <c r="D31" i="6" s="1"/>
  <c r="D32" i="6" s="1"/>
  <c r="D33" i="6" s="1"/>
  <c r="D34" i="6" s="1"/>
  <c r="D35" i="6" s="1"/>
  <c r="D36" i="6" s="1"/>
  <c r="D37" i="6" s="1"/>
  <c r="D38" i="6" s="1"/>
  <c r="D39" i="6" s="1"/>
  <c r="D3" i="6"/>
  <c r="B5" i="6"/>
  <c r="B6" i="6" s="1"/>
  <c r="E33" i="6" l="1"/>
  <c r="F33" i="6" s="1"/>
  <c r="E24" i="6"/>
  <c r="F24" i="6" s="1"/>
  <c r="E19" i="6"/>
  <c r="F19" i="6" s="1"/>
  <c r="E10" i="6"/>
  <c r="F10" i="6" s="1"/>
  <c r="E23" i="6"/>
  <c r="F23" i="6" s="1"/>
  <c r="E14" i="6"/>
  <c r="F14" i="6" s="1"/>
  <c r="E5" i="6"/>
  <c r="F5" i="6" s="1"/>
  <c r="E32" i="6"/>
  <c r="F32" i="6" s="1"/>
  <c r="E27" i="6"/>
  <c r="F27" i="6" s="1"/>
  <c r="E18" i="6"/>
  <c r="F18" i="6" s="1"/>
  <c r="E9" i="6"/>
  <c r="F9" i="6" s="1"/>
  <c r="E36" i="6"/>
  <c r="F36" i="6" s="1"/>
  <c r="E31" i="6"/>
  <c r="F31" i="6" s="1"/>
  <c r="E22" i="6"/>
  <c r="F22" i="6" s="1"/>
  <c r="E13" i="6"/>
  <c r="F13" i="6" s="1"/>
  <c r="E4" i="6"/>
  <c r="F4" i="6" s="1"/>
  <c r="E30" i="6"/>
  <c r="F30" i="6" s="1"/>
  <c r="E37" i="6"/>
  <c r="F37" i="6" s="1"/>
  <c r="E28" i="6"/>
  <c r="F28" i="6" s="1"/>
  <c r="E2" i="6"/>
  <c r="F2" i="6" s="1"/>
  <c r="E35" i="6"/>
  <c r="F35" i="6" s="1"/>
  <c r="E26" i="6"/>
  <c r="F26" i="6" s="1"/>
  <c r="E17" i="6"/>
  <c r="F17" i="6" s="1"/>
  <c r="E8" i="6"/>
  <c r="F8" i="6" s="1"/>
  <c r="E3" i="6"/>
  <c r="F3" i="6" s="1"/>
  <c r="E39" i="6"/>
  <c r="F39" i="6" s="1"/>
  <c r="E21" i="6"/>
  <c r="F21" i="6" s="1"/>
  <c r="E12" i="6"/>
  <c r="F12" i="6" s="1"/>
  <c r="E7" i="6"/>
  <c r="F7" i="6" s="1"/>
  <c r="I2" i="6"/>
  <c r="J2" i="6" s="1"/>
  <c r="E34" i="6"/>
  <c r="F34" i="6" s="1"/>
  <c r="E25" i="6"/>
  <c r="F25" i="6" s="1"/>
  <c r="E16" i="6"/>
  <c r="F16" i="6" s="1"/>
  <c r="E11" i="6"/>
  <c r="F11" i="6" s="1"/>
  <c r="E38" i="6"/>
  <c r="F38" i="6" s="1"/>
  <c r="E29" i="6"/>
  <c r="F29" i="6" s="1"/>
  <c r="E20" i="6"/>
  <c r="F20" i="6" s="1"/>
  <c r="E15" i="6"/>
  <c r="F15" i="6" s="1"/>
  <c r="E6" i="6"/>
  <c r="F6" i="6" s="1"/>
  <c r="I3" i="6"/>
  <c r="J3" i="6" s="1"/>
  <c r="H5" i="6"/>
  <c r="I4" i="6"/>
  <c r="J4" i="6" s="1"/>
  <c r="I5" i="6" l="1"/>
  <c r="J5" i="6" s="1"/>
  <c r="H6" i="6"/>
  <c r="F73" i="4"/>
  <c r="H72" i="4"/>
  <c r="H7" i="6" l="1"/>
  <c r="I6" i="6"/>
  <c r="J6" i="6" s="1"/>
  <c r="H74" i="4"/>
  <c r="AH46" i="3"/>
  <c r="AI46" i="3"/>
  <c r="AH47" i="3"/>
  <c r="AI47" i="3"/>
  <c r="AH48" i="3"/>
  <c r="AI48" i="3"/>
  <c r="AH49" i="3"/>
  <c r="AI49" i="3"/>
  <c r="AH50" i="3"/>
  <c r="AI50" i="3"/>
  <c r="AH51" i="3"/>
  <c r="AI51" i="3"/>
  <c r="I7" i="6" l="1"/>
  <c r="J7" i="6" s="1"/>
  <c r="H8" i="6"/>
  <c r="AH12" i="3"/>
  <c r="AI12" i="3"/>
  <c r="AH40" i="3"/>
  <c r="AI40" i="3"/>
  <c r="BK15" i="1"/>
  <c r="BM15" i="1" s="1"/>
  <c r="BL15" i="1"/>
  <c r="H9" i="6" l="1"/>
  <c r="I8" i="6"/>
  <c r="J8" i="6" s="1"/>
  <c r="AH52" i="3"/>
  <c r="AI52" i="3"/>
  <c r="AH53" i="3"/>
  <c r="AI53" i="3"/>
  <c r="H10" i="6" l="1"/>
  <c r="I9" i="6"/>
  <c r="J9" i="6" s="1"/>
  <c r="G72" i="4"/>
  <c r="BK32" i="1"/>
  <c r="BM32" i="1" s="1"/>
  <c r="BL32" i="1"/>
  <c r="BK21" i="1"/>
  <c r="BM21" i="1" s="1"/>
  <c r="BL21" i="1"/>
  <c r="BK33" i="1"/>
  <c r="BM33" i="1" s="1"/>
  <c r="BL33" i="1"/>
  <c r="BK11" i="1"/>
  <c r="BM11" i="1" s="1"/>
  <c r="BL11" i="1"/>
  <c r="I10" i="6" l="1"/>
  <c r="J10" i="6" s="1"/>
  <c r="H11" i="6"/>
  <c r="G74" i="4"/>
  <c r="BK2" i="1"/>
  <c r="B73" i="4"/>
  <c r="E72" i="4"/>
  <c r="D72" i="4"/>
  <c r="C72" i="4"/>
  <c r="F20" i="4"/>
  <c r="F19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E74" i="4" l="1"/>
  <c r="F72" i="4"/>
  <c r="H12" i="6"/>
  <c r="I11" i="6"/>
  <c r="J11" i="6" s="1"/>
  <c r="C74" i="4"/>
  <c r="D74" i="4"/>
  <c r="B72" i="4"/>
  <c r="B74" i="4" s="1"/>
  <c r="F74" i="4"/>
  <c r="BL6" i="1"/>
  <c r="BK6" i="1"/>
  <c r="BM6" i="1" s="1"/>
  <c r="H13" i="6" l="1"/>
  <c r="I12" i="6"/>
  <c r="J12" i="6" s="1"/>
  <c r="AH45" i="3"/>
  <c r="AI45" i="3"/>
  <c r="H14" i="6" l="1"/>
  <c r="I13" i="6"/>
  <c r="J13" i="6" s="1"/>
  <c r="AH3" i="3"/>
  <c r="AI3" i="3"/>
  <c r="AH4" i="3"/>
  <c r="AI4" i="3"/>
  <c r="AH5" i="3"/>
  <c r="AI5" i="3"/>
  <c r="AH6" i="3"/>
  <c r="AI6" i="3"/>
  <c r="AH7" i="3"/>
  <c r="AI7" i="3"/>
  <c r="AH8" i="3"/>
  <c r="AI8" i="3"/>
  <c r="AH9" i="3"/>
  <c r="AI9" i="3"/>
  <c r="AH10" i="3"/>
  <c r="AI10" i="3"/>
  <c r="AH11" i="3"/>
  <c r="AI11" i="3"/>
  <c r="AH13" i="3"/>
  <c r="AI13" i="3"/>
  <c r="AH14" i="3"/>
  <c r="AI14" i="3"/>
  <c r="AH15" i="3"/>
  <c r="AI15" i="3"/>
  <c r="AH16" i="3"/>
  <c r="AI16" i="3"/>
  <c r="AH17" i="3"/>
  <c r="AI17" i="3"/>
  <c r="AH18" i="3"/>
  <c r="AI18" i="3"/>
  <c r="AH19" i="3"/>
  <c r="AI19" i="3"/>
  <c r="AH20" i="3"/>
  <c r="AI20" i="3"/>
  <c r="AH21" i="3"/>
  <c r="AI21" i="3"/>
  <c r="AH22" i="3"/>
  <c r="AI22" i="3"/>
  <c r="AH23" i="3"/>
  <c r="AI23" i="3"/>
  <c r="AH24" i="3"/>
  <c r="AI24" i="3"/>
  <c r="AH25" i="3"/>
  <c r="AI25" i="3"/>
  <c r="AH26" i="3"/>
  <c r="AI26" i="3"/>
  <c r="AH27" i="3"/>
  <c r="AI27" i="3"/>
  <c r="AH28" i="3"/>
  <c r="AI28" i="3"/>
  <c r="AH29" i="3"/>
  <c r="AI29" i="3"/>
  <c r="AH30" i="3"/>
  <c r="AI30" i="3"/>
  <c r="AH31" i="3"/>
  <c r="AI31" i="3"/>
  <c r="AH32" i="3"/>
  <c r="AI32" i="3"/>
  <c r="AH33" i="3"/>
  <c r="AI33" i="3"/>
  <c r="AH34" i="3"/>
  <c r="AI34" i="3"/>
  <c r="AH35" i="3"/>
  <c r="AI35" i="3"/>
  <c r="AH36" i="3"/>
  <c r="AI36" i="3"/>
  <c r="AH37" i="3"/>
  <c r="AI37" i="3"/>
  <c r="AH38" i="3"/>
  <c r="AI38" i="3"/>
  <c r="AH39" i="3"/>
  <c r="AI39" i="3"/>
  <c r="AH41" i="3"/>
  <c r="AI41" i="3"/>
  <c r="AH42" i="3"/>
  <c r="AI42" i="3"/>
  <c r="AH43" i="3"/>
  <c r="AI43" i="3"/>
  <c r="AH44" i="3"/>
  <c r="AI44" i="3"/>
  <c r="AI2" i="3"/>
  <c r="AH2" i="3"/>
  <c r="H15" i="6" l="1"/>
  <c r="I14" i="6"/>
  <c r="J14" i="6" s="1"/>
  <c r="BK16" i="1"/>
  <c r="BM16" i="1" s="1"/>
  <c r="BL16" i="1"/>
  <c r="I15" i="6" l="1"/>
  <c r="J15" i="6" s="1"/>
  <c r="H16" i="6"/>
  <c r="BL22" i="1"/>
  <c r="BK22" i="1"/>
  <c r="BM22" i="1" s="1"/>
  <c r="H17" i="6" l="1"/>
  <c r="I16" i="6"/>
  <c r="J16" i="6" s="1"/>
  <c r="BL26" i="1"/>
  <c r="BK26" i="1"/>
  <c r="BM26" i="1" s="1"/>
  <c r="BL35" i="1"/>
  <c r="BK35" i="1"/>
  <c r="BM35" i="1" s="1"/>
  <c r="BL17" i="1"/>
  <c r="BK17" i="1"/>
  <c r="BM17" i="1" s="1"/>
  <c r="BL42" i="1"/>
  <c r="BK42" i="1"/>
  <c r="BM42" i="1" s="1"/>
  <c r="BL30" i="1"/>
  <c r="BK30" i="1"/>
  <c r="BM30" i="1" s="1"/>
  <c r="BL29" i="1"/>
  <c r="BK29" i="1"/>
  <c r="BM29" i="1" s="1"/>
  <c r="BL23" i="1"/>
  <c r="BK23" i="1"/>
  <c r="BM23" i="1" s="1"/>
  <c r="BL4" i="1"/>
  <c r="BK4" i="1"/>
  <c r="BM4" i="1" s="1"/>
  <c r="BL5" i="1"/>
  <c r="BK5" i="1"/>
  <c r="BM5" i="1" s="1"/>
  <c r="BL37" i="1"/>
  <c r="BK37" i="1"/>
  <c r="BM37" i="1" s="1"/>
  <c r="BL20" i="1"/>
  <c r="BK20" i="1"/>
  <c r="BM20" i="1" s="1"/>
  <c r="BL31" i="1"/>
  <c r="BK31" i="1"/>
  <c r="BM31" i="1" s="1"/>
  <c r="BL13" i="1"/>
  <c r="BK13" i="1"/>
  <c r="BM13" i="1" s="1"/>
  <c r="BL3" i="1"/>
  <c r="BK3" i="1"/>
  <c r="BM3" i="1" s="1"/>
  <c r="BL25" i="1"/>
  <c r="BK25" i="1"/>
  <c r="BM25" i="1" s="1"/>
  <c r="BL12" i="1"/>
  <c r="BK12" i="1"/>
  <c r="BM12" i="1" s="1"/>
  <c r="BL39" i="1"/>
  <c r="BK39" i="1"/>
  <c r="BM39" i="1" s="1"/>
  <c r="BL7" i="1"/>
  <c r="BK7" i="1"/>
  <c r="BM7" i="1" s="1"/>
  <c r="BL14" i="1"/>
  <c r="BK14" i="1"/>
  <c r="BM14" i="1" s="1"/>
  <c r="BL9" i="1"/>
  <c r="BK9" i="1"/>
  <c r="BM9" i="1" s="1"/>
  <c r="BL28" i="1"/>
  <c r="BK28" i="1"/>
  <c r="BM28" i="1" s="1"/>
  <c r="BL8" i="1"/>
  <c r="BK8" i="1"/>
  <c r="BM8" i="1" s="1"/>
  <c r="BL36" i="1"/>
  <c r="BK36" i="1"/>
  <c r="BM36" i="1" s="1"/>
  <c r="BL2" i="1"/>
  <c r="BM2" i="1"/>
  <c r="BL38" i="1"/>
  <c r="BK38" i="1"/>
  <c r="BM38" i="1" s="1"/>
  <c r="BL18" i="1"/>
  <c r="BK18" i="1"/>
  <c r="BM18" i="1" s="1"/>
  <c r="BL10" i="1"/>
  <c r="BK10" i="1"/>
  <c r="BM10" i="1" s="1"/>
  <c r="BL27" i="1"/>
  <c r="BK27" i="1"/>
  <c r="BM27" i="1" s="1"/>
  <c r="BL41" i="1"/>
  <c r="BK41" i="1"/>
  <c r="BM41" i="1" s="1"/>
  <c r="BL24" i="1"/>
  <c r="BK24" i="1"/>
  <c r="BM24" i="1" s="1"/>
  <c r="H18" i="6" l="1"/>
  <c r="I17" i="6"/>
  <c r="J17" i="6" s="1"/>
  <c r="I18" i="6" l="1"/>
  <c r="J18" i="6" s="1"/>
  <c r="H19" i="6"/>
  <c r="I19" i="6" l="1"/>
  <c r="J19" i="6" s="1"/>
  <c r="H20" i="6"/>
  <c r="H21" i="6" l="1"/>
  <c r="I20" i="6"/>
  <c r="J20" i="6" s="1"/>
  <c r="H22" i="6" l="1"/>
  <c r="I21" i="6"/>
  <c r="J21" i="6" s="1"/>
  <c r="H23" i="6" l="1"/>
  <c r="I22" i="6"/>
  <c r="J22" i="6" s="1"/>
  <c r="I23" i="6" l="1"/>
  <c r="J23" i="6" s="1"/>
  <c r="H24" i="6"/>
  <c r="H25" i="6" l="1"/>
  <c r="I24" i="6"/>
  <c r="J24" i="6" s="1"/>
  <c r="H26" i="6" l="1"/>
  <c r="I25" i="6"/>
  <c r="J25" i="6" s="1"/>
  <c r="I26" i="6" l="1"/>
  <c r="J26" i="6" s="1"/>
  <c r="H27" i="6"/>
  <c r="H28" i="6" l="1"/>
  <c r="I27" i="6"/>
  <c r="J27" i="6" s="1"/>
  <c r="H29" i="6" l="1"/>
  <c r="I28" i="6"/>
  <c r="J28" i="6" s="1"/>
  <c r="H30" i="6" l="1"/>
  <c r="I29" i="6"/>
  <c r="J29" i="6" s="1"/>
  <c r="H31" i="6" l="1"/>
  <c r="I30" i="6"/>
  <c r="J30" i="6" s="1"/>
  <c r="H32" i="6" l="1"/>
  <c r="I31" i="6"/>
  <c r="J31" i="6" s="1"/>
  <c r="H33" i="6" l="1"/>
  <c r="I32" i="6"/>
  <c r="J32" i="6" s="1"/>
  <c r="H34" i="6" l="1"/>
  <c r="I33" i="6"/>
  <c r="J33" i="6" s="1"/>
  <c r="I34" i="6" l="1"/>
  <c r="J34" i="6" s="1"/>
  <c r="H35" i="6"/>
  <c r="H36" i="6" l="1"/>
  <c r="I35" i="6"/>
  <c r="J35" i="6" s="1"/>
  <c r="H37" i="6" l="1"/>
  <c r="I36" i="6"/>
  <c r="J36" i="6" s="1"/>
  <c r="I37" i="6" l="1"/>
  <c r="J37" i="6" s="1"/>
  <c r="H38" i="6"/>
  <c r="H39" i="6" l="1"/>
  <c r="I39" i="6" s="1"/>
  <c r="J39" i="6" s="1"/>
  <c r="I38" i="6"/>
  <c r="J38" i="6" s="1"/>
</calcChain>
</file>

<file path=xl/sharedStrings.xml><?xml version="1.0" encoding="utf-8"?>
<sst xmlns="http://schemas.openxmlformats.org/spreadsheetml/2006/main" count="3999" uniqueCount="372">
  <si>
    <t>Jogador</t>
  </si>
  <si>
    <t>Hamacher</t>
  </si>
  <si>
    <t>Almeida</t>
  </si>
  <si>
    <t>Murilo</t>
  </si>
  <si>
    <t>Gugão</t>
  </si>
  <si>
    <t>TT</t>
  </si>
  <si>
    <t>Felipe</t>
  </si>
  <si>
    <t>Bob</t>
  </si>
  <si>
    <t>Sommer</t>
  </si>
  <si>
    <t>Joe</t>
  </si>
  <si>
    <t>Mello</t>
  </si>
  <si>
    <t>Pereira</t>
  </si>
  <si>
    <t>Georges</t>
  </si>
  <si>
    <t>Joebo</t>
  </si>
  <si>
    <t>Cout</t>
  </si>
  <si>
    <t>Elabras</t>
  </si>
  <si>
    <t>Yuri</t>
  </si>
  <si>
    <t>Vinisk</t>
  </si>
  <si>
    <t>Cingo</t>
  </si>
  <si>
    <t>Lucca</t>
  </si>
  <si>
    <t>Kas</t>
  </si>
  <si>
    <t>Poio</t>
  </si>
  <si>
    <t>Ricardo</t>
  </si>
  <si>
    <t>Tulio</t>
  </si>
  <si>
    <t>Amorim</t>
  </si>
  <si>
    <t>Coelho</t>
  </si>
  <si>
    <t/>
  </si>
  <si>
    <t>Data</t>
  </si>
  <si>
    <t>A1</t>
  </si>
  <si>
    <t>A2</t>
  </si>
  <si>
    <t>A3</t>
  </si>
  <si>
    <t>A4</t>
  </si>
  <si>
    <t>A5</t>
  </si>
  <si>
    <t>A6</t>
  </si>
  <si>
    <t>A</t>
  </si>
  <si>
    <t>B1</t>
  </si>
  <si>
    <t>B2</t>
  </si>
  <si>
    <t>B3</t>
  </si>
  <si>
    <t>B4</t>
  </si>
  <si>
    <t>B5</t>
  </si>
  <si>
    <t>B6</t>
  </si>
  <si>
    <t>B</t>
  </si>
  <si>
    <t>Jogos</t>
  </si>
  <si>
    <t>Lucca 2</t>
  </si>
  <si>
    <t>Samps</t>
  </si>
  <si>
    <t>Tuca</t>
  </si>
  <si>
    <t>Mig</t>
  </si>
  <si>
    <t>Yuri 2</t>
  </si>
  <si>
    <t>Caio</t>
  </si>
  <si>
    <t>Theo</t>
  </si>
  <si>
    <t>Goleiro</t>
  </si>
  <si>
    <t>Mateus</t>
  </si>
  <si>
    <t>Fonseca</t>
  </si>
  <si>
    <t>Maia</t>
  </si>
  <si>
    <t>Diego</t>
  </si>
  <si>
    <t>Pig</t>
  </si>
  <si>
    <t>Octavio</t>
  </si>
  <si>
    <t>Total</t>
  </si>
  <si>
    <t>Média</t>
  </si>
  <si>
    <t>Std</t>
  </si>
  <si>
    <t>Paulista</t>
  </si>
  <si>
    <t>Lucas</t>
  </si>
  <si>
    <t>Mensal</t>
  </si>
  <si>
    <t>Queiroga</t>
  </si>
  <si>
    <t>Gols oficiais</t>
  </si>
  <si>
    <t>Gols (total)</t>
  </si>
  <si>
    <t>Dino</t>
  </si>
  <si>
    <t>Sem data</t>
  </si>
  <si>
    <t>Lulinha</t>
  </si>
  <si>
    <t>Junho</t>
  </si>
  <si>
    <t>Julho</t>
  </si>
  <si>
    <t>Agosto</t>
  </si>
  <si>
    <t>Setembro</t>
  </si>
  <si>
    <t>Outubro</t>
  </si>
  <si>
    <t>Total a receber</t>
  </si>
  <si>
    <t>Recebi no PIX</t>
  </si>
  <si>
    <t>Novembro</t>
  </si>
  <si>
    <t>Bernardo</t>
  </si>
  <si>
    <t>Gabriel</t>
  </si>
  <si>
    <t>João Pedro</t>
  </si>
  <si>
    <t>Leo Motta</t>
  </si>
  <si>
    <t>Pupe</t>
  </si>
  <si>
    <t>Spohr</t>
  </si>
  <si>
    <t>Rafael</t>
  </si>
  <si>
    <t>Drope</t>
  </si>
  <si>
    <t>Toninho</t>
  </si>
  <si>
    <t>Werneck</t>
  </si>
  <si>
    <t>data</t>
  </si>
  <si>
    <t>lançamento</t>
  </si>
  <si>
    <t>valor (R$)</t>
  </si>
  <si>
    <t>12/06/2024</t>
  </si>
  <si>
    <t>PIX TRANSF RICARDO12/06</t>
  </si>
  <si>
    <t>PIX TRANSF ROBERTO12/06</t>
  </si>
  <si>
    <t>14/06/2024</t>
  </si>
  <si>
    <t>PIX TRANSF  LUCCA V14/06</t>
  </si>
  <si>
    <t>PIX TRANSF  VINICIU14/06</t>
  </si>
  <si>
    <t>17/06/2024</t>
  </si>
  <si>
    <t>PIX TRANSF  MATHEUS15/06</t>
  </si>
  <si>
    <t>19/06/2024</t>
  </si>
  <si>
    <t>PIX TRANSF Matheus19/06</t>
  </si>
  <si>
    <t>26/06/2024</t>
  </si>
  <si>
    <t>PIX TRANSF JoÃ£o Pe26/06</t>
  </si>
  <si>
    <t>PIX TRANSF Matheus26/06</t>
  </si>
  <si>
    <t>27/06/2024</t>
  </si>
  <si>
    <t>PIX TRANSF PEDRO M27/06</t>
  </si>
  <si>
    <t>PIX TRANSF LUCCA M27/06</t>
  </si>
  <si>
    <t>PIX TRANSF TÃºlio C27/06</t>
  </si>
  <si>
    <t>PIX TRANSF Lucas M27/06</t>
  </si>
  <si>
    <t>PIX TRANSF ROBERTO27/06</t>
  </si>
  <si>
    <t>PIX TRANSF FELIPE 27/06</t>
  </si>
  <si>
    <t>PIX TRANSF Felipe 27/06</t>
  </si>
  <si>
    <t>PIX TRANSF Rodrigo27/06</t>
  </si>
  <si>
    <t>PIX TRANSF GUSTAVO27/06</t>
  </si>
  <si>
    <t>PIX TRANSF YURI LI27/06</t>
  </si>
  <si>
    <t>PIX TRANSF VinÃ­ciu27/06</t>
  </si>
  <si>
    <t>01/07/2024</t>
  </si>
  <si>
    <t>PIX TRANSF Murilo 01/07</t>
  </si>
  <si>
    <t>PIX TRANSF Joao Pe30/06</t>
  </si>
  <si>
    <t>PIX TRANSF Pedro H29/06</t>
  </si>
  <si>
    <t>02/07/2024</t>
  </si>
  <si>
    <t>PIX TRANSF JoÃ£o Pe02/07</t>
  </si>
  <si>
    <t>04/07/2024</t>
  </si>
  <si>
    <t>PIX TRANSF Matheus04/07</t>
  </si>
  <si>
    <t>PIX TRANSF RICARDO04/07</t>
  </si>
  <si>
    <t>10/07/2024</t>
  </si>
  <si>
    <t>PIX TRANSF RICARDO10/07</t>
  </si>
  <si>
    <t>11/07/2024</t>
  </si>
  <si>
    <t>PIX TRANSF Matheus11/07</t>
  </si>
  <si>
    <t>17/07/2024</t>
  </si>
  <si>
    <t>PIX TRANSF Matheus17/07</t>
  </si>
  <si>
    <t>19/07/2024</t>
  </si>
  <si>
    <t>PIX TRANSF FELIPE 19/07</t>
  </si>
  <si>
    <t>22/07/2024</t>
  </si>
  <si>
    <t>PIX TRANSF Silvio 21/07</t>
  </si>
  <si>
    <t>23/07/2024</t>
  </si>
  <si>
    <t>PIX TRANSF GEORGES23/07</t>
  </si>
  <si>
    <t>24/07/2024</t>
  </si>
  <si>
    <t>PIX TRANSF Matheus24/07</t>
  </si>
  <si>
    <t>25/07/2024</t>
  </si>
  <si>
    <t>PIX TRANSF THEO PA25/07</t>
  </si>
  <si>
    <t>31/07/2024</t>
  </si>
  <si>
    <t>PIX TRANSF JoÃ£o Pe31/07</t>
  </si>
  <si>
    <t>01/08/2024</t>
  </si>
  <si>
    <t>PIX TRANSF JoÃ£o Pe01/08</t>
  </si>
  <si>
    <t>PIX TRANSF PEDRO C01/08</t>
  </si>
  <si>
    <t>PIX TRANSF Joao Pe01/08</t>
  </si>
  <si>
    <t>PIX TRANSF Lucas M01/08</t>
  </si>
  <si>
    <t>PIX TRANSF GUILHER01/08</t>
  </si>
  <si>
    <t>PIX TRANSF MATEUS 01/08</t>
  </si>
  <si>
    <t>PIX TRANSF Rodrigo01/08</t>
  </si>
  <si>
    <t>PIX TRANSF Matheus01/08</t>
  </si>
  <si>
    <t>PIX TRANSF Felipe 01/08</t>
  </si>
  <si>
    <t>PIX TRANSF MIGUEL 01/08</t>
  </si>
  <si>
    <t>02/08/2024</t>
  </si>
  <si>
    <t>PIX TRANSF  ALINE S02/08</t>
  </si>
  <si>
    <t>PIX TRANSF  YURI DO02/08</t>
  </si>
  <si>
    <t>05/08/2024</t>
  </si>
  <si>
    <t>PIX TRANSF  JOAO PE05/08</t>
  </si>
  <si>
    <t>PIX TRANSF  ROBERTO04/08</t>
  </si>
  <si>
    <t>PIX TRANSF  LUCCA M05/08</t>
  </si>
  <si>
    <t>PIX TRANSF  GUSTAVO05/08</t>
  </si>
  <si>
    <t>06/08/2024</t>
  </si>
  <si>
    <t>PIX TRANSF  FABIANA06/08</t>
  </si>
  <si>
    <t>PIX TRANSF  VINICIU06/08</t>
  </si>
  <si>
    <t>PIX TRANSF  TULIO C06/08</t>
  </si>
  <si>
    <t>07/08/2024</t>
  </si>
  <si>
    <t>PIX TRANSF  CAIO H 07/08</t>
  </si>
  <si>
    <t>PIX TRANSF  MATHEUS07/08</t>
  </si>
  <si>
    <t>12/08/2024</t>
  </si>
  <si>
    <t>PIX TRANSF  JOAO PE12/08</t>
  </si>
  <si>
    <t>PIX TRANSF  PEDRO M12/08</t>
  </si>
  <si>
    <t>14/08/2024</t>
  </si>
  <si>
    <t>PIX TRANSF  MATHEUS14/08</t>
  </si>
  <si>
    <t>15/08/2024</t>
  </si>
  <si>
    <t>PIX TRANSF  RICARDO15/08</t>
  </si>
  <si>
    <t>PIX TRANSF  JOAO PE15/08</t>
  </si>
  <si>
    <t>16/08/2024</t>
  </si>
  <si>
    <t>PIX TRANSF  PEDRO H16/08</t>
  </si>
  <si>
    <t>PIX TRANSF  FELIPE 16/08</t>
  </si>
  <si>
    <t>PIX TRANSF  MURILO 16/08</t>
  </si>
  <si>
    <t>PIX TRANSF  ROBERTO16/08</t>
  </si>
  <si>
    <t>21/08/2024</t>
  </si>
  <si>
    <t>PIX TRANSF  RICARDO21/08</t>
  </si>
  <si>
    <t>PIX TRANSF  MATHEUS21/08</t>
  </si>
  <si>
    <t>29/08/2024</t>
  </si>
  <si>
    <t>PIX TRANSF  TULIO C29/08</t>
  </si>
  <si>
    <t>PIX TRANSF  ROBERTO29/08</t>
  </si>
  <si>
    <t>PIX TRANSF  ARTHUR 29/08</t>
  </si>
  <si>
    <t>PIX TRANSF  RODRIGO29/08</t>
  </si>
  <si>
    <t>PIX TRANSF  FELIPE 29/08</t>
  </si>
  <si>
    <t>PIX TRANSF  MATHEUS29/08</t>
  </si>
  <si>
    <t>PIX TRANSF  GUSTAVO29/08</t>
  </si>
  <si>
    <t>PIX TRANSF  GUILHER29/08</t>
  </si>
  <si>
    <t>PIX TRANSF  VINICIU29/08</t>
  </si>
  <si>
    <t>PIX TRANSF  JOAO PE29/08</t>
  </si>
  <si>
    <t>PIX TRANSF  LUCAS M29/08</t>
  </si>
  <si>
    <t>30/08/2024</t>
  </si>
  <si>
    <t>PIX TRANSF  JOAO PE30/08</t>
  </si>
  <si>
    <t>PIX TRANSF  PEDRO M30/08</t>
  </si>
  <si>
    <t>02/09/2024</t>
  </si>
  <si>
    <t>PIX TRANSF Joao Pe02/09</t>
  </si>
  <si>
    <t>PIX TRANSF LUCCA M02/09</t>
  </si>
  <si>
    <t>PIX TRANSF  FELIPE 02/09</t>
  </si>
  <si>
    <t>03/09/2024</t>
  </si>
  <si>
    <t>PIX TRANSF  MIGUEL 03/09</t>
  </si>
  <si>
    <t>04/09/2024</t>
  </si>
  <si>
    <t>PIX TRANSF  MURILO 04/09</t>
  </si>
  <si>
    <t>PIX TRANSF  PEDRO H04/09</t>
  </si>
  <si>
    <t>06/09/2024</t>
  </si>
  <si>
    <t>PIX TRANSF  DIEGO A06/09</t>
  </si>
  <si>
    <t>11/09/2024</t>
  </si>
  <si>
    <t>PIX TRANSF  MATHEUS11/09</t>
  </si>
  <si>
    <t>18/09/2024</t>
  </si>
  <si>
    <t>PIX TRANSF  JOAO PE18/09</t>
  </si>
  <si>
    <t>20/09/2024</t>
  </si>
  <si>
    <t>PIX TRANSF  MATHEUS20/09</t>
  </si>
  <si>
    <t>25/09/2024</t>
  </si>
  <si>
    <t>PIX TRANSF  MATHEUS25/09</t>
  </si>
  <si>
    <t>26/09/2024</t>
  </si>
  <si>
    <t>PIX TRANSF  RODRIGO26/09</t>
  </si>
  <si>
    <t>PIX TRANSF  JOAO PE26/09</t>
  </si>
  <si>
    <t>PIX TRANSF  VINICIU26/09</t>
  </si>
  <si>
    <t>PIX TRANSF  TULIO C26/09</t>
  </si>
  <si>
    <t>PIX TRANSF  GUILHER26/09</t>
  </si>
  <si>
    <t>PIX TRANSF  LUCAS A26/09</t>
  </si>
  <si>
    <t>PIX TRANSF  PEDRO H26/09</t>
  </si>
  <si>
    <t>PIX TRANSF  FELIPE 26/09</t>
  </si>
  <si>
    <t>PIX TRANSF  LUCCA V26/09</t>
  </si>
  <si>
    <t>27/09/2024</t>
  </si>
  <si>
    <t>PIX TRANSF  MIGUEL 27/09</t>
  </si>
  <si>
    <t>30/09/2024</t>
  </si>
  <si>
    <t>PIX TRANSF  FABIANA29/09</t>
  </si>
  <si>
    <t>PIX TRANSF  FELIPE 28/09</t>
  </si>
  <si>
    <t>PIX TRANSF  GUSTAVO28/09</t>
  </si>
  <si>
    <t>PIX TRANSF  LUCCA M28/09</t>
  </si>
  <si>
    <t>PIX TRANSF  LUCAS M28/09</t>
  </si>
  <si>
    <t>PIX TRANSF  OCTAVIO28/09</t>
  </si>
  <si>
    <t>PIX TRANSF  GUILHER28/09</t>
  </si>
  <si>
    <t>03/10/2024</t>
  </si>
  <si>
    <t>PIX TRANSF  OCTAVIO03/10</t>
  </si>
  <si>
    <t>PIX TRANSF  EDUARDO03/10</t>
  </si>
  <si>
    <t>PIX TRANSF  MATHEUS03/10</t>
  </si>
  <si>
    <t>07/10/2024</t>
  </si>
  <si>
    <t>PIX TRANSF  JOAO PE07/10</t>
  </si>
  <si>
    <t>PIX TRANSF  PEDRO M07/10</t>
  </si>
  <si>
    <t>PIX TRANSF  MURILO 07/10</t>
  </si>
  <si>
    <t>08/10/2024</t>
  </si>
  <si>
    <t>PIX TRANSF  PEDRO C08/10</t>
  </si>
  <si>
    <t>PIX TRANSF  JOAO PE08/10</t>
  </si>
  <si>
    <t>PIX TRANSF  PEDRO H08/10</t>
  </si>
  <si>
    <t>15/10/2024</t>
  </si>
  <si>
    <t>PIX TRANSF  PEDRO H15/10</t>
  </si>
  <si>
    <t>24/10/2024</t>
  </si>
  <si>
    <t>PIX TRANSF MATHEUS24/10</t>
  </si>
  <si>
    <t>25/10/2024</t>
  </si>
  <si>
    <t>PIX TRANSF SILVIO 25/10</t>
  </si>
  <si>
    <t>31/10/2024</t>
  </si>
  <si>
    <t>PIX TRANSF MATHEUS31/10</t>
  </si>
  <si>
    <t>PIX TRANSF TÃºlio C31/10</t>
  </si>
  <si>
    <t>PIX TRANSF EDUARDO31/10</t>
  </si>
  <si>
    <t>PIX TRANSF JoÃ£o Pe31/10</t>
  </si>
  <si>
    <t>PIX TRANSF RODRIGO31/10</t>
  </si>
  <si>
    <t>PIX TRANSF Joao Pe31/10</t>
  </si>
  <si>
    <t>PIX TRANSF Lucas M31/10</t>
  </si>
  <si>
    <t>PIX TRANSF GUILHER31/10</t>
  </si>
  <si>
    <t>01/11/2024</t>
  </si>
  <si>
    <t>PIX TRANSF OctÃ¡vio01/11</t>
  </si>
  <si>
    <t>PIX TRANSF Felipe 01/11</t>
  </si>
  <si>
    <t>PIX TRANSF LUCCA M01/11</t>
  </si>
  <si>
    <t>04/11/2024</t>
  </si>
  <si>
    <t>PIX TRANSF YURI LI02/11</t>
  </si>
  <si>
    <t>PIX TRANSF Miguel 04/11</t>
  </si>
  <si>
    <t>PIX TRANSF RODRIGO04/11</t>
  </si>
  <si>
    <t>PIX TRANSF CAIO H 02/11</t>
  </si>
  <si>
    <t>11/11/2024</t>
  </si>
  <si>
    <t>PIX TRANSF PEDRO C11/11</t>
  </si>
  <si>
    <t>PIX TRANSF GUSTAVO10/11</t>
  </si>
  <si>
    <t>PIX TRANSF PEDRO M10/11</t>
  </si>
  <si>
    <t>PIX TRANSF JoÃ£o Pe10/11</t>
  </si>
  <si>
    <t>PIX TRANSF FELIPE 11/11</t>
  </si>
  <si>
    <t>PIX QRS LUIS FELLIP11/11</t>
  </si>
  <si>
    <t>12/11/2024</t>
  </si>
  <si>
    <t>PIX TRANSF JoÃ£o Pe12/11</t>
  </si>
  <si>
    <t>PIX TRANSF VinÃ­ciu12/11</t>
  </si>
  <si>
    <t>14/11/2024</t>
  </si>
  <si>
    <t>PIX TRANSF MATHEUS14/11</t>
  </si>
  <si>
    <t>21/11/2024</t>
  </si>
  <si>
    <t>PIX QRS JoÃ£o Pedro 21/11</t>
  </si>
  <si>
    <t>PIX QRS LEONARDO GO18/11</t>
  </si>
  <si>
    <t>PIX QRS VINICIUS KU18/11</t>
  </si>
  <si>
    <t>22/11/2024</t>
  </si>
  <si>
    <t>PIX TRANSF OCTAVIO22/11</t>
  </si>
  <si>
    <t>27/11/2024</t>
  </si>
  <si>
    <t>PIX TRANSF Pedro H27/11</t>
  </si>
  <si>
    <t>28/11/2024</t>
  </si>
  <si>
    <t>PIX TRANSF RODRIGO28/11</t>
  </si>
  <si>
    <t>PIX TRANSF MATHEUS28/11</t>
  </si>
  <si>
    <t>PIX TRANSF Lucas M28/11</t>
  </si>
  <si>
    <t>PIX TRANSF JoÃ£o Pe28/11</t>
  </si>
  <si>
    <t>PIX QRS Vinicius Ku28/11</t>
  </si>
  <si>
    <t>PIX TRANSF THEO PA28/11</t>
  </si>
  <si>
    <t>PIX TRANSF VinÃ­ciu28/11</t>
  </si>
  <si>
    <t>PIX TRANSF LUCCA M28/11</t>
  </si>
  <si>
    <t>PIX TRANSF LUCIANO28/11</t>
  </si>
  <si>
    <t>PIX TRANSF Felipe 28/11</t>
  </si>
  <si>
    <t>PIX TRANSF TÃºlio C28/11</t>
  </si>
  <si>
    <t>PIX TRANSF OCTAVIO28/11</t>
  </si>
  <si>
    <t>29/11/2024</t>
  </si>
  <si>
    <t>PIX TRANSF YURI LI29/11</t>
  </si>
  <si>
    <t>PIX TRANSF Joao Pe29/11</t>
  </si>
  <si>
    <t>PIX TRANSF Bernard29/11</t>
  </si>
  <si>
    <t>PIX TRANSF GABRIEL29/11</t>
  </si>
  <si>
    <t>PIX TRANSF LUIS FE29/11</t>
  </si>
  <si>
    <t>PIX TRANSF DIEGO A29/11</t>
  </si>
  <si>
    <t>PIX TRANSF Murilo 29/11</t>
  </si>
  <si>
    <t>PIX TRANSF GUILHER29/11</t>
  </si>
  <si>
    <t>PIX TRANSF RICARDO29/11</t>
  </si>
  <si>
    <t>05/12/2024</t>
  </si>
  <si>
    <t>PIX TRANSF Pedro R05/12</t>
  </si>
  <si>
    <t>PIX TRANSF MATHEUS05/12</t>
  </si>
  <si>
    <t>PIX QRS Rafael Volo05/12</t>
  </si>
  <si>
    <t>PIX QRS Vinicius Ku05/12</t>
  </si>
  <si>
    <t>09/12/2024</t>
  </si>
  <si>
    <t>PIX TRANSF PEDRO M09/12</t>
  </si>
  <si>
    <t>10/12/2024</t>
  </si>
  <si>
    <t>PIX TRANSF Pedro R10/12</t>
  </si>
  <si>
    <t>11/12/2024</t>
  </si>
  <si>
    <t>PIX TRANSF MATHEUS11/12</t>
  </si>
  <si>
    <t>PIX TRANSF Pedro H11/12</t>
  </si>
  <si>
    <t>19/12/2024</t>
  </si>
  <si>
    <t>PIX TRANSF ANTONIO19/12</t>
  </si>
  <si>
    <t>Dezembro</t>
  </si>
  <si>
    <t>a</t>
  </si>
  <si>
    <t>b</t>
  </si>
  <si>
    <t>x</t>
  </si>
  <si>
    <t>y</t>
  </si>
  <si>
    <t>antiga</t>
  </si>
  <si>
    <t>nova</t>
  </si>
  <si>
    <t>Janeiro</t>
  </si>
  <si>
    <t>Pedro Goleiro</t>
  </si>
  <si>
    <t>Pedro Augusto</t>
  </si>
  <si>
    <t>Fevereiro</t>
  </si>
  <si>
    <t>Fernando</t>
  </si>
  <si>
    <t>Mateus (Spohr)</t>
  </si>
  <si>
    <t>Matheus Machado</t>
  </si>
  <si>
    <t>Mateus (Luiza)</t>
  </si>
  <si>
    <t>André</t>
  </si>
  <si>
    <t>Matheus  Machado</t>
  </si>
  <si>
    <t>Brito</t>
  </si>
  <si>
    <t>Março</t>
  </si>
  <si>
    <t>Última atualização</t>
  </si>
  <si>
    <t>Nem</t>
  </si>
  <si>
    <t>João Marcio</t>
  </si>
  <si>
    <t>Tuta</t>
  </si>
  <si>
    <t>Botelho</t>
  </si>
  <si>
    <t>Souza</t>
  </si>
  <si>
    <t>Abril</t>
  </si>
  <si>
    <t>Joao Marcio</t>
  </si>
  <si>
    <t>Vaga</t>
  </si>
  <si>
    <t>Maio</t>
  </si>
  <si>
    <t>Tuca/Samps</t>
  </si>
  <si>
    <t>Samps/Yuri</t>
  </si>
  <si>
    <t>Guto</t>
  </si>
  <si>
    <t>Chubao</t>
  </si>
  <si>
    <t>Chubão</t>
  </si>
  <si>
    <t>Bernardo Pereira</t>
  </si>
  <si>
    <t>Bagio</t>
  </si>
  <si>
    <t>Vinicius Kas</t>
  </si>
  <si>
    <t>Túlio</t>
  </si>
  <si>
    <t>Marcelo</t>
  </si>
  <si>
    <t>Olavo</t>
  </si>
  <si>
    <t>yuri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</si>
</sst>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[$R$-416]\ * #,##0.00_-;\-[$R$-416]\ * #,##0.00_-;_-[$R$-416]\ 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11"/>
      <color indexed="17"/>
      <name val="Arial"/>
      <family val="2"/>
    </font>
    <font>
      <sz val="11"/>
      <name val="Calibri"/>
      <family val="2"/>
      <scheme val="minor"/>
    </font>
  </fonts>
  <fills count="5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22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14" fontId="0" fillId="0" borderId="0" xfId="0" applyNumberFormat="1"/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12" xfId="0" applyFill="1" applyBorder="1" applyAlignment="1">
      <alignment horizontal="center"/>
    </xf>
    <xf numFmtId="0" fontId="0" fillId="34" borderId="0" xfId="0" applyFill="1" applyBorder="1" applyAlignment="1">
      <alignment horizontal="center"/>
    </xf>
    <xf numFmtId="0" fontId="0" fillId="34" borderId="12" xfId="0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14" fontId="0" fillId="0" borderId="16" xfId="0" applyNumberFormat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0" borderId="15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2" fontId="0" fillId="0" borderId="0" xfId="0" applyNumberFormat="1"/>
    <xf numFmtId="164" fontId="0" fillId="0" borderId="0" xfId="42" applyNumberFormat="1" applyFont="1" applyFill="1"/>
    <xf numFmtId="164" fontId="0" fillId="0" borderId="0" xfId="0" applyNumberFormat="1"/>
    <xf numFmtId="164" fontId="0" fillId="35" borderId="0" xfId="42" applyNumberFormat="1" applyFont="1" applyFill="1"/>
    <xf numFmtId="0" fontId="0" fillId="0" borderId="0" xfId="0" applyFill="1"/>
    <xf numFmtId="164" fontId="0" fillId="0" borderId="0" xfId="0" applyNumberFormat="1" applyFill="1"/>
    <xf numFmtId="10" fontId="0" fillId="0" borderId="0" xfId="43" applyNumberFormat="1" applyFont="1"/>
    <xf numFmtId="0" fontId="18" fillId="0" borderId="18" xfId="0" applyFont="1" applyBorder="1" applyAlignment="1">
      <alignment horizontal="left" vertical="center" indent="1"/>
    </xf>
    <xf numFmtId="0" fontId="18" fillId="0" borderId="18" xfId="0" applyFont="1" applyBorder="1" applyAlignment="1">
      <alignment horizontal="left" vertical="center"/>
    </xf>
    <xf numFmtId="0" fontId="18" fillId="0" borderId="18" xfId="0" applyFont="1" applyBorder="1" applyAlignment="1">
      <alignment horizontal="right" vertical="center" indent="1"/>
    </xf>
    <xf numFmtId="0" fontId="19" fillId="0" borderId="18" xfId="0" applyFont="1" applyBorder="1" applyAlignment="1">
      <alignment horizontal="left" vertical="center" indent="1"/>
    </xf>
    <xf numFmtId="4" fontId="20" fillId="0" borderId="18" xfId="0" applyNumberFormat="1" applyFont="1" applyBorder="1" applyAlignment="1">
      <alignment horizontal="right" vertical="center" indent="1"/>
    </xf>
    <xf numFmtId="164" fontId="0" fillId="36" borderId="0" xfId="42" applyNumberFormat="1" applyFont="1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17" fillId="43" borderId="0" xfId="0" applyFont="1" applyFill="1"/>
    <xf numFmtId="0" fontId="17" fillId="42" borderId="0" xfId="0" applyFont="1" applyFill="1"/>
    <xf numFmtId="0" fontId="21" fillId="44" borderId="0" xfId="0" applyFont="1" applyFill="1"/>
    <xf numFmtId="0" fontId="0" fillId="45" borderId="0" xfId="0" applyFill="1"/>
    <xf numFmtId="0" fontId="17" fillId="46" borderId="0" xfId="0" applyFont="1" applyFill="1"/>
    <xf numFmtId="0" fontId="17" fillId="47" borderId="0" xfId="0" applyFont="1" applyFill="1"/>
    <xf numFmtId="0" fontId="17" fillId="48" borderId="0" xfId="0" applyFont="1" applyFill="1"/>
    <xf numFmtId="0" fontId="17" fillId="49" borderId="0" xfId="0" applyFont="1" applyFill="1"/>
    <xf numFmtId="0" fontId="0" fillId="34" borderId="0" xfId="0" applyFill="1"/>
    <xf numFmtId="0" fontId="0" fillId="50" borderId="0" xfId="0" applyFill="1"/>
    <xf numFmtId="0" fontId="0" fillId="51" borderId="0" xfId="0" applyFill="1"/>
    <xf numFmtId="0" fontId="0" fillId="35" borderId="0" xfId="0" applyFill="1"/>
    <xf numFmtId="0" fontId="0" fillId="52" borderId="0" xfId="0" applyFill="1"/>
    <xf numFmtId="0" fontId="0" fillId="33" borderId="0" xfId="0" applyFill="1"/>
    <xf numFmtId="0" fontId="17" fillId="53" borderId="0" xfId="0" applyFont="1" applyFill="1"/>
    <xf numFmtId="0" fontId="17" fillId="54" borderId="0" xfId="0" applyFont="1" applyFill="1"/>
    <xf numFmtId="0" fontId="0" fillId="55" borderId="0" xfId="0" applyFill="1"/>
    <xf numFmtId="0" fontId="17" fillId="56" borderId="0" xfId="0" applyFont="1" applyFill="1"/>
    <xf numFmtId="0" fontId="0" fillId="57" borderId="0" xfId="0" applyFill="1"/>
    <xf numFmtId="0" fontId="0" fillId="58" borderId="0" xfId="0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71"/>
  <sheetViews>
    <sheetView zoomScale="85" zoomScaleNormal="85" workbookViewId="0">
      <pane xSplit="1" topLeftCell="AN1" activePane="topRight" state="frozen"/>
      <selection pane="topRight" activeCell="BH1" sqref="BH1:BH1048576"/>
    </sheetView>
  </sheetViews>
  <sheetFormatPr defaultRowHeight="14.4" x14ac:dyDescent="0.3"/>
  <cols>
    <col min="2" max="2" width="9.44140625" bestFit="1" customWidth="1"/>
    <col min="3" max="5" width="10.6640625" bestFit="1" customWidth="1"/>
    <col min="6" max="6" width="9.44140625" bestFit="1" customWidth="1"/>
    <col min="7" max="10" width="10.6640625" bestFit="1" customWidth="1"/>
    <col min="11" max="11" width="9.44140625" bestFit="1" customWidth="1"/>
    <col min="12" max="14" width="10.6640625" bestFit="1" customWidth="1"/>
    <col min="15" max="15" width="9.44140625" bestFit="1" customWidth="1"/>
    <col min="16" max="18" width="10.6640625" bestFit="1" customWidth="1"/>
    <col min="19" max="19" width="9.5546875" bestFit="1" customWidth="1"/>
    <col min="20" max="20" width="9.77734375" bestFit="1" customWidth="1"/>
    <col min="21" max="23" width="10.5546875" bestFit="1" customWidth="1"/>
    <col min="24" max="24" width="9.5546875" bestFit="1" customWidth="1"/>
    <col min="25" max="25" width="10.5546875" bestFit="1" customWidth="1"/>
    <col min="26" max="26" width="11.5546875" bestFit="1" customWidth="1"/>
    <col min="27" max="27" width="10.5546875" bestFit="1" customWidth="1"/>
    <col min="28" max="48" width="10.5546875" customWidth="1"/>
    <col min="49" max="49" width="9.5546875" bestFit="1" customWidth="1"/>
    <col min="50" max="61" width="9.5546875" customWidth="1"/>
  </cols>
  <sheetData>
    <row r="1" spans="1:68" x14ac:dyDescent="0.3">
      <c r="A1" t="s">
        <v>0</v>
      </c>
      <c r="B1" s="1">
        <v>45448</v>
      </c>
      <c r="C1" s="1">
        <v>45455</v>
      </c>
      <c r="D1" s="1">
        <v>45462</v>
      </c>
      <c r="E1" s="1">
        <v>45469</v>
      </c>
      <c r="F1" s="1">
        <v>45476</v>
      </c>
      <c r="G1" s="1">
        <v>45483</v>
      </c>
      <c r="H1" s="1">
        <v>45490</v>
      </c>
      <c r="I1" s="1">
        <v>45498</v>
      </c>
      <c r="J1" s="1">
        <v>45504</v>
      </c>
      <c r="K1" s="1">
        <v>45511</v>
      </c>
      <c r="L1" s="1">
        <v>45518</v>
      </c>
      <c r="M1" s="1">
        <v>45525</v>
      </c>
      <c r="N1" s="1">
        <v>45532</v>
      </c>
      <c r="O1" s="1">
        <v>45539</v>
      </c>
      <c r="P1" s="1">
        <v>45546</v>
      </c>
      <c r="Q1" s="1">
        <v>45553</v>
      </c>
      <c r="R1" s="1">
        <v>45560</v>
      </c>
      <c r="S1" s="1">
        <v>45568</v>
      </c>
      <c r="T1" s="1">
        <v>45574</v>
      </c>
      <c r="U1" s="1">
        <v>45581</v>
      </c>
      <c r="V1" s="1">
        <v>45588</v>
      </c>
      <c r="W1" s="1">
        <v>45595</v>
      </c>
      <c r="X1" s="1">
        <v>45602</v>
      </c>
      <c r="Y1" s="1">
        <v>45609</v>
      </c>
      <c r="Z1" s="1">
        <v>45616</v>
      </c>
      <c r="AA1" s="1">
        <v>45623</v>
      </c>
      <c r="AB1" s="1">
        <v>45629</v>
      </c>
      <c r="AC1" s="1">
        <v>45637</v>
      </c>
      <c r="AD1" s="1">
        <v>45645</v>
      </c>
      <c r="AE1" s="1">
        <v>45666</v>
      </c>
      <c r="AF1" s="1">
        <v>45672</v>
      </c>
      <c r="AG1" s="1">
        <v>45679</v>
      </c>
      <c r="AH1" s="1">
        <v>45686</v>
      </c>
      <c r="AI1" s="1">
        <v>45693</v>
      </c>
      <c r="AJ1" s="1">
        <v>45700</v>
      </c>
      <c r="AK1" s="1">
        <v>45707</v>
      </c>
      <c r="AL1" s="1">
        <v>45714</v>
      </c>
      <c r="AM1" s="1">
        <v>45721</v>
      </c>
      <c r="AN1" s="1">
        <v>45728</v>
      </c>
      <c r="AO1" s="1">
        <v>45735</v>
      </c>
      <c r="AP1" s="1">
        <v>45742</v>
      </c>
      <c r="AQ1" s="1">
        <v>45749</v>
      </c>
      <c r="AR1" s="1">
        <v>45756</v>
      </c>
      <c r="AS1" s="1">
        <v>45763</v>
      </c>
      <c r="AT1" s="1">
        <v>45770</v>
      </c>
      <c r="AU1" s="1">
        <v>45777</v>
      </c>
      <c r="AV1" s="1">
        <v>45784</v>
      </c>
      <c r="AW1" s="1">
        <v>45791</v>
      </c>
      <c r="AX1" s="1">
        <v>45798</v>
      </c>
      <c r="AY1" s="1">
        <v>45805</v>
      </c>
      <c r="AZ1" s="1">
        <v>45812</v>
      </c>
      <c r="BA1" s="1">
        <v>45819</v>
      </c>
      <c r="BB1" s="1">
        <v>45826</v>
      </c>
      <c r="BC1" s="1">
        <v>45833</v>
      </c>
      <c r="BD1" s="1">
        <v>45840</v>
      </c>
      <c r="BE1" s="1">
        <v>45847</v>
      </c>
      <c r="BF1" s="1">
        <v>45854</v>
      </c>
      <c r="BG1" s="1">
        <v>45861</v>
      </c>
      <c r="BH1" s="1">
        <v>45868</v>
      </c>
      <c r="BI1" s="1"/>
      <c r="BK1" t="s">
        <v>57</v>
      </c>
      <c r="BL1" t="s">
        <v>58</v>
      </c>
      <c r="BM1" t="s">
        <v>59</v>
      </c>
      <c r="BN1" t="s">
        <v>62</v>
      </c>
    </row>
    <row r="2" spans="1:68" x14ac:dyDescent="0.3">
      <c r="A2" t="s">
        <v>1</v>
      </c>
      <c r="B2">
        <v>8.5</v>
      </c>
      <c r="C2">
        <v>3</v>
      </c>
      <c r="D2">
        <v>7.5</v>
      </c>
      <c r="E2">
        <v>6</v>
      </c>
      <c r="F2">
        <v>7</v>
      </c>
      <c r="G2">
        <v>7</v>
      </c>
      <c r="H2">
        <v>5.5</v>
      </c>
      <c r="I2">
        <v>7.5</v>
      </c>
      <c r="J2">
        <v>5.5</v>
      </c>
      <c r="K2">
        <v>7</v>
      </c>
      <c r="L2">
        <v>7.5</v>
      </c>
      <c r="M2">
        <v>5.5</v>
      </c>
      <c r="N2">
        <v>6</v>
      </c>
      <c r="O2">
        <v>5.5</v>
      </c>
      <c r="P2">
        <v>7</v>
      </c>
      <c r="Q2">
        <v>7</v>
      </c>
      <c r="R2">
        <v>7</v>
      </c>
      <c r="S2">
        <v>7.5</v>
      </c>
      <c r="T2">
        <v>6</v>
      </c>
      <c r="U2">
        <v>5.5</v>
      </c>
      <c r="V2">
        <v>6</v>
      </c>
      <c r="W2">
        <v>6</v>
      </c>
      <c r="X2">
        <v>6</v>
      </c>
      <c r="Y2">
        <v>7</v>
      </c>
      <c r="Z2" t="s">
        <v>26</v>
      </c>
      <c r="AA2">
        <v>6</v>
      </c>
      <c r="AB2">
        <v>6</v>
      </c>
      <c r="AC2">
        <v>7.5</v>
      </c>
      <c r="AD2">
        <v>7</v>
      </c>
      <c r="AE2">
        <v>6</v>
      </c>
      <c r="AF2">
        <v>6</v>
      </c>
      <c r="AG2">
        <v>6</v>
      </c>
      <c r="AH2">
        <v>6.5</v>
      </c>
      <c r="AI2">
        <v>6.5</v>
      </c>
      <c r="AJ2">
        <v>4.5</v>
      </c>
      <c r="AK2">
        <v>5</v>
      </c>
      <c r="AL2">
        <v>4</v>
      </c>
      <c r="AM2">
        <v>4</v>
      </c>
      <c r="AN2">
        <v>5.5</v>
      </c>
      <c r="AO2">
        <v>5</v>
      </c>
      <c r="AP2">
        <v>5.5</v>
      </c>
      <c r="AQ2">
        <v>5</v>
      </c>
      <c r="AR2">
        <v>5.5</v>
      </c>
      <c r="AS2">
        <v>4.5</v>
      </c>
      <c r="AT2">
        <v>5.5</v>
      </c>
      <c r="AU2">
        <v>5</v>
      </c>
      <c r="AV2">
        <v>4</v>
      </c>
      <c r="AW2">
        <v>5.5</v>
      </c>
      <c r="AX2">
        <v>5.5</v>
      </c>
      <c r="BA2">
        <v>5</v>
      </c>
      <c r="BB2">
        <v>5.5</v>
      </c>
      <c r="BC2">
        <v>4</v>
      </c>
      <c r="BD2">
        <v>4.5</v>
      </c>
      <c r="BF2">
        <v>5</v>
      </c>
      <c r="BG2">
        <v>5</v>
      </c>
      <c r="BH2">
        <v>5.5</v>
      </c>
      <c r="BK2">
        <f t="shared" ref="BK2:BK33" si="0">COUNT(B2:BJ2)</f>
        <v>55</v>
      </c>
      <c r="BL2" s="18">
        <f t="shared" ref="BL2:BL33" si="1">AVERAGE(B2:BJ2)</f>
        <v>5.8181818181818183</v>
      </c>
      <c r="BM2">
        <f t="shared" ref="BM2:BM33" si="2">IF(BK2&gt;1,_xlfn.STDEV.S(B2:BJ2),"")</f>
        <v>1.1070633340460818</v>
      </c>
      <c r="BN2">
        <v>1</v>
      </c>
      <c r="BP2">
        <f>AVERAGE(AI2:AK2)</f>
        <v>5.333333333333333</v>
      </c>
    </row>
    <row r="3" spans="1:68" x14ac:dyDescent="0.3">
      <c r="A3" t="s">
        <v>10</v>
      </c>
      <c r="B3">
        <v>4</v>
      </c>
      <c r="C3">
        <v>5.5</v>
      </c>
      <c r="D3">
        <v>7</v>
      </c>
      <c r="E3">
        <v>5.5</v>
      </c>
      <c r="F3">
        <v>5.5</v>
      </c>
      <c r="G3">
        <v>5.5</v>
      </c>
      <c r="H3">
        <v>6</v>
      </c>
      <c r="I3">
        <v>5.5</v>
      </c>
      <c r="J3">
        <v>6</v>
      </c>
      <c r="K3">
        <v>6</v>
      </c>
      <c r="L3">
        <v>5.5</v>
      </c>
      <c r="M3">
        <v>7</v>
      </c>
      <c r="N3">
        <v>7</v>
      </c>
      <c r="O3">
        <v>7</v>
      </c>
      <c r="P3">
        <v>4.5</v>
      </c>
      <c r="Q3">
        <v>5.5</v>
      </c>
      <c r="R3">
        <v>5.5</v>
      </c>
      <c r="S3">
        <v>7</v>
      </c>
      <c r="T3">
        <v>5.5</v>
      </c>
      <c r="U3">
        <v>7</v>
      </c>
      <c r="V3">
        <v>7</v>
      </c>
      <c r="W3" t="s">
        <v>26</v>
      </c>
      <c r="X3">
        <v>6</v>
      </c>
      <c r="Y3">
        <v>7</v>
      </c>
      <c r="Z3" t="s">
        <v>26</v>
      </c>
      <c r="AA3">
        <v>6</v>
      </c>
      <c r="AB3">
        <v>6</v>
      </c>
      <c r="AC3">
        <v>5.5</v>
      </c>
      <c r="AD3">
        <v>6</v>
      </c>
      <c r="AE3">
        <v>6.5</v>
      </c>
      <c r="AF3">
        <v>5</v>
      </c>
      <c r="AH3">
        <v>6.5</v>
      </c>
      <c r="AI3">
        <v>5</v>
      </c>
      <c r="AJ3">
        <v>5</v>
      </c>
      <c r="AK3">
        <v>5</v>
      </c>
      <c r="AL3">
        <v>5.5</v>
      </c>
      <c r="AM3">
        <v>4.5</v>
      </c>
      <c r="AN3">
        <v>5</v>
      </c>
      <c r="AO3">
        <v>5.5</v>
      </c>
      <c r="AP3">
        <v>5.5</v>
      </c>
      <c r="AQ3">
        <v>5</v>
      </c>
      <c r="AR3">
        <v>4.5</v>
      </c>
      <c r="AS3">
        <v>5.5</v>
      </c>
      <c r="AT3">
        <v>4.5</v>
      </c>
      <c r="AU3">
        <v>4.5</v>
      </c>
      <c r="AV3">
        <v>4.5</v>
      </c>
      <c r="AW3">
        <v>4</v>
      </c>
      <c r="AX3">
        <v>3.5</v>
      </c>
      <c r="AY3">
        <v>6</v>
      </c>
      <c r="AZ3">
        <v>4.5</v>
      </c>
      <c r="BA3">
        <v>5</v>
      </c>
      <c r="BB3">
        <v>4.5</v>
      </c>
      <c r="BC3">
        <v>4</v>
      </c>
      <c r="BD3">
        <v>5.5</v>
      </c>
      <c r="BE3">
        <v>7</v>
      </c>
      <c r="BK3">
        <f t="shared" si="0"/>
        <v>53</v>
      </c>
      <c r="BL3" s="18">
        <f t="shared" si="1"/>
        <v>5.5283018867924527</v>
      </c>
      <c r="BM3">
        <f t="shared" si="2"/>
        <v>0.92723272294304337</v>
      </c>
      <c r="BN3">
        <v>1</v>
      </c>
      <c r="BP3">
        <f t="shared" ref="BP3:BP39" si="3">AVERAGE(AI3:AK3)</f>
        <v>5</v>
      </c>
    </row>
    <row r="4" spans="1:68" x14ac:dyDescent="0.3">
      <c r="A4" t="s">
        <v>20</v>
      </c>
      <c r="B4" t="s">
        <v>26</v>
      </c>
      <c r="C4" t="s">
        <v>26</v>
      </c>
      <c r="D4">
        <v>7</v>
      </c>
      <c r="E4">
        <v>7</v>
      </c>
      <c r="F4">
        <v>7</v>
      </c>
      <c r="G4">
        <v>7</v>
      </c>
      <c r="H4">
        <v>7.5</v>
      </c>
      <c r="I4">
        <v>7</v>
      </c>
      <c r="J4">
        <v>7.5</v>
      </c>
      <c r="K4">
        <v>7</v>
      </c>
      <c r="L4">
        <v>6</v>
      </c>
      <c r="M4">
        <v>5.5</v>
      </c>
      <c r="N4">
        <v>5.5</v>
      </c>
      <c r="O4" t="s">
        <v>26</v>
      </c>
      <c r="P4">
        <v>7</v>
      </c>
      <c r="Q4">
        <v>4.5</v>
      </c>
      <c r="R4">
        <v>6</v>
      </c>
      <c r="S4">
        <v>7</v>
      </c>
      <c r="T4">
        <v>6</v>
      </c>
      <c r="U4">
        <v>7</v>
      </c>
      <c r="V4">
        <v>6</v>
      </c>
      <c r="W4">
        <v>6</v>
      </c>
      <c r="X4">
        <v>5.5</v>
      </c>
      <c r="Y4">
        <v>6</v>
      </c>
      <c r="Z4">
        <v>6</v>
      </c>
      <c r="AA4">
        <v>7</v>
      </c>
      <c r="AB4">
        <v>5.5</v>
      </c>
      <c r="AC4">
        <v>6</v>
      </c>
      <c r="AD4">
        <v>7</v>
      </c>
      <c r="AE4">
        <v>6</v>
      </c>
      <c r="AF4">
        <v>6</v>
      </c>
      <c r="AG4">
        <v>6.5</v>
      </c>
      <c r="AI4">
        <v>5.5</v>
      </c>
      <c r="AJ4">
        <v>5</v>
      </c>
      <c r="AK4">
        <v>5.5</v>
      </c>
      <c r="AL4">
        <v>5</v>
      </c>
      <c r="AM4">
        <v>5</v>
      </c>
      <c r="AN4">
        <v>5.5</v>
      </c>
      <c r="AP4">
        <v>5</v>
      </c>
      <c r="AQ4">
        <v>4.5</v>
      </c>
      <c r="AR4">
        <v>4.5</v>
      </c>
      <c r="AT4">
        <v>5.5</v>
      </c>
      <c r="AU4">
        <v>5.5</v>
      </c>
      <c r="AV4">
        <v>5</v>
      </c>
      <c r="AW4">
        <v>4.5</v>
      </c>
      <c r="AX4">
        <v>4.5</v>
      </c>
      <c r="AY4">
        <v>5</v>
      </c>
      <c r="AZ4">
        <v>5.5</v>
      </c>
      <c r="BB4">
        <v>4.5</v>
      </c>
      <c r="BC4">
        <v>6</v>
      </c>
      <c r="BD4">
        <v>5.5</v>
      </c>
      <c r="BE4">
        <v>4</v>
      </c>
      <c r="BF4">
        <v>4.5</v>
      </c>
      <c r="BG4">
        <v>5.5</v>
      </c>
      <c r="BH4">
        <v>5</v>
      </c>
      <c r="BK4">
        <f t="shared" si="0"/>
        <v>52</v>
      </c>
      <c r="BL4" s="18">
        <f t="shared" si="1"/>
        <v>5.7884615384615383</v>
      </c>
      <c r="BM4">
        <f t="shared" si="2"/>
        <v>0.92007114945548174</v>
      </c>
      <c r="BN4">
        <v>1</v>
      </c>
      <c r="BP4">
        <f t="shared" si="3"/>
        <v>5.333333333333333</v>
      </c>
    </row>
    <row r="5" spans="1:68" x14ac:dyDescent="0.3">
      <c r="A5" t="s">
        <v>4</v>
      </c>
      <c r="B5">
        <v>4.5</v>
      </c>
      <c r="C5" t="s">
        <v>26</v>
      </c>
      <c r="D5">
        <v>6</v>
      </c>
      <c r="E5">
        <v>5.5</v>
      </c>
      <c r="F5">
        <v>6</v>
      </c>
      <c r="G5" t="s">
        <v>26</v>
      </c>
      <c r="H5">
        <v>7</v>
      </c>
      <c r="I5">
        <v>5.5</v>
      </c>
      <c r="J5">
        <v>6</v>
      </c>
      <c r="K5">
        <v>5.5</v>
      </c>
      <c r="L5">
        <v>7</v>
      </c>
      <c r="M5">
        <v>6</v>
      </c>
      <c r="N5">
        <v>7</v>
      </c>
      <c r="O5">
        <v>5.5</v>
      </c>
      <c r="P5">
        <v>5.5</v>
      </c>
      <c r="Q5">
        <v>7</v>
      </c>
      <c r="R5">
        <v>6</v>
      </c>
      <c r="S5">
        <v>6</v>
      </c>
      <c r="T5">
        <v>7</v>
      </c>
      <c r="U5">
        <v>6</v>
      </c>
      <c r="V5">
        <v>5.5</v>
      </c>
      <c r="W5">
        <v>5.5</v>
      </c>
      <c r="X5">
        <v>6</v>
      </c>
      <c r="Y5">
        <v>5.5</v>
      </c>
      <c r="Z5" t="s">
        <v>26</v>
      </c>
      <c r="AA5">
        <v>7</v>
      </c>
      <c r="AB5">
        <v>6</v>
      </c>
      <c r="AC5">
        <v>6</v>
      </c>
      <c r="AD5">
        <v>6</v>
      </c>
      <c r="AE5">
        <v>6.5</v>
      </c>
      <c r="AF5">
        <v>6</v>
      </c>
      <c r="AG5">
        <v>6</v>
      </c>
      <c r="AH5">
        <v>5</v>
      </c>
      <c r="AI5">
        <v>6</v>
      </c>
      <c r="AL5">
        <v>3</v>
      </c>
      <c r="AM5">
        <v>4</v>
      </c>
      <c r="AN5">
        <v>5.5</v>
      </c>
      <c r="AO5">
        <v>5</v>
      </c>
      <c r="AP5">
        <v>4.5</v>
      </c>
      <c r="AV5">
        <v>4</v>
      </c>
      <c r="AW5">
        <v>4.5</v>
      </c>
      <c r="AX5">
        <v>4.5</v>
      </c>
      <c r="AY5">
        <v>5</v>
      </c>
      <c r="AZ5">
        <v>4</v>
      </c>
      <c r="BA5">
        <v>5</v>
      </c>
      <c r="BB5">
        <v>5</v>
      </c>
      <c r="BC5">
        <v>6</v>
      </c>
      <c r="BH5">
        <v>5.5</v>
      </c>
      <c r="BK5">
        <f t="shared" si="0"/>
        <v>45</v>
      </c>
      <c r="BL5" s="18">
        <f t="shared" si="1"/>
        <v>5.5888888888888886</v>
      </c>
      <c r="BM5">
        <f t="shared" si="2"/>
        <v>0.9063468687343964</v>
      </c>
      <c r="BN5">
        <v>1</v>
      </c>
      <c r="BP5">
        <f t="shared" si="3"/>
        <v>6</v>
      </c>
    </row>
    <row r="6" spans="1:68" x14ac:dyDescent="0.3">
      <c r="A6" t="s">
        <v>5</v>
      </c>
      <c r="B6">
        <v>10</v>
      </c>
      <c r="C6">
        <v>8.5</v>
      </c>
      <c r="D6">
        <v>8.5</v>
      </c>
      <c r="E6">
        <v>7.5</v>
      </c>
      <c r="F6">
        <v>7</v>
      </c>
      <c r="G6">
        <v>7.5</v>
      </c>
      <c r="H6">
        <v>7</v>
      </c>
      <c r="I6" t="s">
        <v>26</v>
      </c>
      <c r="J6">
        <v>8.5</v>
      </c>
      <c r="K6">
        <v>7.5</v>
      </c>
      <c r="L6">
        <v>8.5</v>
      </c>
      <c r="M6">
        <v>7</v>
      </c>
      <c r="N6">
        <v>7.5</v>
      </c>
      <c r="O6">
        <v>7.5</v>
      </c>
      <c r="P6">
        <v>7</v>
      </c>
      <c r="Q6">
        <v>7</v>
      </c>
      <c r="R6" t="s">
        <v>26</v>
      </c>
      <c r="S6" t="s">
        <v>26</v>
      </c>
      <c r="T6" t="s">
        <v>26</v>
      </c>
      <c r="U6">
        <v>7</v>
      </c>
      <c r="V6">
        <v>6</v>
      </c>
      <c r="W6">
        <v>7.5</v>
      </c>
      <c r="X6">
        <v>7</v>
      </c>
      <c r="Y6">
        <v>7</v>
      </c>
      <c r="Z6">
        <v>7</v>
      </c>
      <c r="AA6">
        <v>7</v>
      </c>
      <c r="AB6" t="s">
        <v>26</v>
      </c>
      <c r="AC6" t="s">
        <v>26</v>
      </c>
      <c r="AD6" t="s">
        <v>26</v>
      </c>
      <c r="AF6">
        <v>6.5</v>
      </c>
      <c r="AG6">
        <v>10</v>
      </c>
      <c r="AI6">
        <v>6.5</v>
      </c>
      <c r="AJ6">
        <v>5.5</v>
      </c>
      <c r="AK6">
        <v>6.5</v>
      </c>
      <c r="AL6">
        <v>6</v>
      </c>
      <c r="AO6">
        <v>6</v>
      </c>
      <c r="AP6">
        <v>5</v>
      </c>
      <c r="AQ6">
        <v>5.5</v>
      </c>
      <c r="AR6">
        <v>6.5</v>
      </c>
      <c r="AS6">
        <v>6</v>
      </c>
      <c r="AT6">
        <v>5.5</v>
      </c>
      <c r="AU6">
        <v>6.5</v>
      </c>
      <c r="AV6">
        <v>6</v>
      </c>
      <c r="AW6">
        <v>6</v>
      </c>
      <c r="AX6">
        <v>6</v>
      </c>
      <c r="AY6">
        <v>5.5</v>
      </c>
      <c r="AZ6">
        <v>7</v>
      </c>
      <c r="BA6">
        <v>8.5</v>
      </c>
      <c r="BB6">
        <v>5.5</v>
      </c>
      <c r="BC6">
        <v>4.5</v>
      </c>
      <c r="BD6">
        <v>5.5</v>
      </c>
      <c r="BE6">
        <v>6.5</v>
      </c>
      <c r="BF6">
        <v>5.5</v>
      </c>
      <c r="BG6">
        <v>5</v>
      </c>
      <c r="BK6">
        <f t="shared" si="0"/>
        <v>47</v>
      </c>
      <c r="BL6" s="18">
        <f t="shared" si="1"/>
        <v>6.7765957446808507</v>
      </c>
      <c r="BM6">
        <f t="shared" si="2"/>
        <v>1.206001796443511</v>
      </c>
      <c r="BN6">
        <v>1</v>
      </c>
      <c r="BP6">
        <f t="shared" si="3"/>
        <v>6.166666666666667</v>
      </c>
    </row>
    <row r="7" spans="1:68" x14ac:dyDescent="0.3">
      <c r="A7" t="s">
        <v>9</v>
      </c>
      <c r="B7">
        <v>7</v>
      </c>
      <c r="C7" t="s">
        <v>26</v>
      </c>
      <c r="D7">
        <v>7</v>
      </c>
      <c r="E7">
        <v>6</v>
      </c>
      <c r="F7">
        <v>7.5</v>
      </c>
      <c r="G7">
        <v>7</v>
      </c>
      <c r="H7">
        <v>7</v>
      </c>
      <c r="I7" t="s">
        <v>26</v>
      </c>
      <c r="J7">
        <v>6</v>
      </c>
      <c r="K7" t="s">
        <v>26</v>
      </c>
      <c r="L7">
        <v>7</v>
      </c>
      <c r="M7">
        <v>7</v>
      </c>
      <c r="N7">
        <v>7.5</v>
      </c>
      <c r="O7">
        <v>6</v>
      </c>
      <c r="P7">
        <v>6</v>
      </c>
      <c r="Q7">
        <v>7</v>
      </c>
      <c r="R7" t="s">
        <v>26</v>
      </c>
      <c r="S7">
        <v>6</v>
      </c>
      <c r="T7">
        <v>7.5</v>
      </c>
      <c r="U7" t="s">
        <v>26</v>
      </c>
      <c r="V7">
        <v>6</v>
      </c>
      <c r="W7">
        <v>7</v>
      </c>
      <c r="X7">
        <v>7</v>
      </c>
      <c r="Y7" t="s">
        <v>26</v>
      </c>
      <c r="Z7">
        <v>7.5</v>
      </c>
      <c r="AA7">
        <v>7</v>
      </c>
      <c r="AB7">
        <v>7</v>
      </c>
      <c r="AC7">
        <v>6</v>
      </c>
      <c r="AD7">
        <v>7</v>
      </c>
      <c r="AE7">
        <v>8</v>
      </c>
      <c r="AF7">
        <v>6.5</v>
      </c>
      <c r="AH7">
        <v>7.5</v>
      </c>
      <c r="AI7">
        <v>5.5</v>
      </c>
      <c r="AJ7">
        <v>5.5</v>
      </c>
      <c r="AK7">
        <v>5.5</v>
      </c>
      <c r="AM7">
        <v>7</v>
      </c>
      <c r="AQ7">
        <v>5</v>
      </c>
      <c r="AR7">
        <v>5.5</v>
      </c>
      <c r="AS7">
        <v>5</v>
      </c>
      <c r="AT7">
        <v>5.5</v>
      </c>
      <c r="AU7">
        <v>5.5</v>
      </c>
      <c r="AV7">
        <v>5.5</v>
      </c>
      <c r="AX7">
        <v>6</v>
      </c>
      <c r="AY7">
        <v>6.5</v>
      </c>
      <c r="AZ7">
        <v>5.5</v>
      </c>
      <c r="BA7">
        <v>5.5</v>
      </c>
      <c r="BB7">
        <v>4.5</v>
      </c>
      <c r="BC7">
        <v>4</v>
      </c>
      <c r="BD7">
        <v>4.5</v>
      </c>
      <c r="BE7">
        <v>5.5</v>
      </c>
      <c r="BF7">
        <v>5</v>
      </c>
      <c r="BG7">
        <v>5</v>
      </c>
      <c r="BH7">
        <v>5</v>
      </c>
      <c r="BK7">
        <f t="shared" si="0"/>
        <v>47</v>
      </c>
      <c r="BL7" s="18">
        <f t="shared" si="1"/>
        <v>6.1808510638297873</v>
      </c>
      <c r="BM7">
        <f t="shared" si="2"/>
        <v>0.96923059980412896</v>
      </c>
      <c r="BN7">
        <v>1</v>
      </c>
      <c r="BP7">
        <f t="shared" si="3"/>
        <v>5.5</v>
      </c>
    </row>
    <row r="8" spans="1:68" x14ac:dyDescent="0.3">
      <c r="A8" t="s">
        <v>6</v>
      </c>
      <c r="B8">
        <v>7.5</v>
      </c>
      <c r="C8">
        <v>7</v>
      </c>
      <c r="D8">
        <v>7</v>
      </c>
      <c r="E8">
        <v>7.5</v>
      </c>
      <c r="F8">
        <v>6</v>
      </c>
      <c r="G8">
        <v>6</v>
      </c>
      <c r="H8" t="s">
        <v>26</v>
      </c>
      <c r="I8">
        <v>7.5</v>
      </c>
      <c r="J8" t="s">
        <v>26</v>
      </c>
      <c r="K8">
        <v>7.5</v>
      </c>
      <c r="L8" t="s">
        <v>26</v>
      </c>
      <c r="M8" t="s">
        <v>26</v>
      </c>
      <c r="N8">
        <v>6</v>
      </c>
      <c r="O8">
        <v>7</v>
      </c>
      <c r="P8">
        <v>6</v>
      </c>
      <c r="Q8" t="s">
        <v>26</v>
      </c>
      <c r="R8" t="s">
        <v>26</v>
      </c>
      <c r="S8">
        <v>6</v>
      </c>
      <c r="T8">
        <v>7</v>
      </c>
      <c r="U8">
        <v>7</v>
      </c>
      <c r="V8" t="s">
        <v>26</v>
      </c>
      <c r="W8">
        <v>6</v>
      </c>
      <c r="X8">
        <v>6</v>
      </c>
      <c r="Y8" t="s">
        <v>26</v>
      </c>
      <c r="Z8" t="s">
        <v>26</v>
      </c>
      <c r="AA8">
        <v>6</v>
      </c>
      <c r="AB8" t="s">
        <v>26</v>
      </c>
      <c r="AC8" t="s">
        <v>26</v>
      </c>
      <c r="AD8" t="s">
        <v>26</v>
      </c>
      <c r="AE8">
        <v>6</v>
      </c>
      <c r="AF8">
        <v>6.5</v>
      </c>
      <c r="AG8">
        <v>7</v>
      </c>
      <c r="AH8">
        <v>5.5</v>
      </c>
      <c r="AJ8">
        <v>5.5</v>
      </c>
      <c r="AK8">
        <v>5</v>
      </c>
      <c r="AL8">
        <v>4.5</v>
      </c>
      <c r="AM8">
        <v>5.5</v>
      </c>
      <c r="AN8">
        <v>6.5</v>
      </c>
      <c r="AO8">
        <v>6</v>
      </c>
      <c r="AP8">
        <v>5</v>
      </c>
      <c r="AQ8">
        <v>5.5</v>
      </c>
      <c r="AR8">
        <v>5.5</v>
      </c>
      <c r="AS8">
        <v>5</v>
      </c>
      <c r="AT8">
        <v>5.5</v>
      </c>
      <c r="AU8">
        <v>5</v>
      </c>
      <c r="AV8">
        <v>5</v>
      </c>
      <c r="AX8">
        <v>10</v>
      </c>
      <c r="AY8">
        <v>5.5</v>
      </c>
      <c r="AZ8">
        <v>5</v>
      </c>
      <c r="BA8">
        <v>5</v>
      </c>
      <c r="BB8">
        <v>4.5</v>
      </c>
      <c r="BC8">
        <v>7</v>
      </c>
      <c r="BD8">
        <v>5.5</v>
      </c>
      <c r="BE8">
        <v>6.5</v>
      </c>
      <c r="BF8">
        <v>4.5</v>
      </c>
      <c r="BG8">
        <v>4.5</v>
      </c>
      <c r="BH8">
        <v>7.5</v>
      </c>
      <c r="BK8">
        <f t="shared" si="0"/>
        <v>45</v>
      </c>
      <c r="BL8" s="18">
        <f t="shared" si="1"/>
        <v>6.0666666666666664</v>
      </c>
      <c r="BM8">
        <f t="shared" si="2"/>
        <v>1.0954451150103317</v>
      </c>
      <c r="BN8">
        <v>1</v>
      </c>
      <c r="BP8">
        <f t="shared" si="3"/>
        <v>5.25</v>
      </c>
    </row>
    <row r="9" spans="1:68" x14ac:dyDescent="0.3">
      <c r="A9" t="s">
        <v>14</v>
      </c>
      <c r="B9">
        <v>7</v>
      </c>
      <c r="C9" t="s">
        <v>26</v>
      </c>
      <c r="D9">
        <v>7.5</v>
      </c>
      <c r="E9" t="s">
        <v>26</v>
      </c>
      <c r="F9">
        <v>6</v>
      </c>
      <c r="G9">
        <v>7</v>
      </c>
      <c r="H9">
        <v>4.5</v>
      </c>
      <c r="I9">
        <v>5.5</v>
      </c>
      <c r="J9" t="s">
        <v>26</v>
      </c>
      <c r="K9">
        <v>6</v>
      </c>
      <c r="L9">
        <v>6</v>
      </c>
      <c r="M9">
        <v>6</v>
      </c>
      <c r="N9" t="s">
        <v>26</v>
      </c>
      <c r="O9">
        <v>6</v>
      </c>
      <c r="P9">
        <v>5.5</v>
      </c>
      <c r="Q9">
        <v>5.5</v>
      </c>
      <c r="R9">
        <v>6</v>
      </c>
      <c r="S9">
        <v>4.5</v>
      </c>
      <c r="T9">
        <v>7</v>
      </c>
      <c r="U9" t="s">
        <v>26</v>
      </c>
      <c r="V9">
        <v>6</v>
      </c>
      <c r="W9" t="s">
        <v>26</v>
      </c>
      <c r="X9">
        <v>7</v>
      </c>
      <c r="Y9">
        <v>6</v>
      </c>
      <c r="Z9" t="s">
        <v>26</v>
      </c>
      <c r="AA9">
        <v>6</v>
      </c>
      <c r="AB9">
        <v>5.5</v>
      </c>
      <c r="AC9">
        <v>6</v>
      </c>
      <c r="AD9">
        <v>5.5</v>
      </c>
      <c r="AI9">
        <v>5</v>
      </c>
      <c r="AL9">
        <v>5.5</v>
      </c>
      <c r="AM9">
        <v>5</v>
      </c>
      <c r="AN9">
        <v>5</v>
      </c>
      <c r="AO9">
        <v>5</v>
      </c>
      <c r="AP9">
        <v>5</v>
      </c>
      <c r="AQ9">
        <v>5</v>
      </c>
      <c r="AR9">
        <v>4.5</v>
      </c>
      <c r="AS9">
        <v>5.5</v>
      </c>
      <c r="AT9">
        <v>5.5</v>
      </c>
      <c r="AV9">
        <v>5</v>
      </c>
      <c r="AY9">
        <v>4.5</v>
      </c>
      <c r="AZ9">
        <v>5</v>
      </c>
      <c r="BB9">
        <v>5</v>
      </c>
      <c r="BC9">
        <v>6</v>
      </c>
      <c r="BD9">
        <v>6</v>
      </c>
      <c r="BE9">
        <v>6</v>
      </c>
      <c r="BF9">
        <v>5</v>
      </c>
      <c r="BG9">
        <v>5.5</v>
      </c>
      <c r="BH9">
        <v>5</v>
      </c>
      <c r="BK9">
        <f t="shared" si="0"/>
        <v>42</v>
      </c>
      <c r="BL9" s="18">
        <f t="shared" si="1"/>
        <v>5.6190476190476186</v>
      </c>
      <c r="BM9">
        <f t="shared" si="2"/>
        <v>0.73922771013620536</v>
      </c>
      <c r="BN9">
        <v>1</v>
      </c>
      <c r="BP9">
        <f t="shared" si="3"/>
        <v>5</v>
      </c>
    </row>
    <row r="10" spans="1:68" x14ac:dyDescent="0.3">
      <c r="A10" t="s">
        <v>25</v>
      </c>
      <c r="B10" t="s">
        <v>26</v>
      </c>
      <c r="C10" t="s">
        <v>26</v>
      </c>
      <c r="D10" t="s">
        <v>26</v>
      </c>
      <c r="E10">
        <v>4.5</v>
      </c>
      <c r="F10">
        <v>6</v>
      </c>
      <c r="G10">
        <v>4</v>
      </c>
      <c r="H10" t="s">
        <v>26</v>
      </c>
      <c r="I10" t="s">
        <v>26</v>
      </c>
      <c r="J10">
        <v>4.5</v>
      </c>
      <c r="K10" t="s">
        <v>26</v>
      </c>
      <c r="L10">
        <v>2.5</v>
      </c>
      <c r="M10">
        <v>4.5</v>
      </c>
      <c r="N10">
        <v>5.5</v>
      </c>
      <c r="O10">
        <v>6</v>
      </c>
      <c r="P10">
        <v>4.5</v>
      </c>
      <c r="Q10" t="s">
        <v>26</v>
      </c>
      <c r="R10" t="s">
        <v>26</v>
      </c>
      <c r="S10">
        <v>4</v>
      </c>
      <c r="T10">
        <v>6</v>
      </c>
      <c r="U10">
        <v>2.5</v>
      </c>
      <c r="V10">
        <v>5.5</v>
      </c>
      <c r="W10">
        <v>6</v>
      </c>
      <c r="X10">
        <v>6</v>
      </c>
      <c r="Y10" t="s">
        <v>26</v>
      </c>
      <c r="Z10">
        <v>5.5</v>
      </c>
      <c r="AA10" t="s">
        <v>26</v>
      </c>
      <c r="AB10" t="s">
        <v>26</v>
      </c>
      <c r="AC10">
        <v>4</v>
      </c>
      <c r="AD10">
        <v>4.5</v>
      </c>
      <c r="AE10">
        <v>4</v>
      </c>
      <c r="AF10">
        <v>2.5</v>
      </c>
      <c r="AG10">
        <v>3</v>
      </c>
      <c r="AH10">
        <v>5</v>
      </c>
      <c r="AK10">
        <v>5</v>
      </c>
      <c r="AL10">
        <v>2.5</v>
      </c>
      <c r="AM10">
        <v>4</v>
      </c>
      <c r="AO10">
        <v>5.5</v>
      </c>
      <c r="AP10">
        <v>5.5</v>
      </c>
      <c r="AQ10">
        <v>4</v>
      </c>
      <c r="AR10">
        <v>3.5</v>
      </c>
      <c r="AT10">
        <v>5</v>
      </c>
      <c r="AU10">
        <v>4</v>
      </c>
      <c r="AX10">
        <v>5.5</v>
      </c>
      <c r="AY10">
        <v>4.5</v>
      </c>
      <c r="AZ10">
        <v>4.5</v>
      </c>
      <c r="BA10">
        <v>5</v>
      </c>
      <c r="BC10">
        <v>4</v>
      </c>
      <c r="BE10">
        <v>4.5</v>
      </c>
      <c r="BK10">
        <f t="shared" si="0"/>
        <v>37</v>
      </c>
      <c r="BL10" s="18">
        <f t="shared" si="1"/>
        <v>4.5270270270270272</v>
      </c>
      <c r="BM10">
        <f t="shared" si="2"/>
        <v>1.0471253370401621</v>
      </c>
      <c r="BN10">
        <v>1</v>
      </c>
      <c r="BP10">
        <f t="shared" si="3"/>
        <v>5</v>
      </c>
    </row>
    <row r="11" spans="1:68" x14ac:dyDescent="0.3">
      <c r="A11" t="s">
        <v>16</v>
      </c>
      <c r="B11">
        <v>7.5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>
        <v>7</v>
      </c>
      <c r="W11">
        <v>7</v>
      </c>
      <c r="X11">
        <v>6</v>
      </c>
      <c r="Y11">
        <v>7</v>
      </c>
      <c r="Z11">
        <v>7.5</v>
      </c>
      <c r="AA11">
        <v>7</v>
      </c>
      <c r="AB11">
        <v>7</v>
      </c>
      <c r="AC11">
        <v>7.5</v>
      </c>
      <c r="AD11">
        <v>7</v>
      </c>
      <c r="AE11">
        <v>6</v>
      </c>
      <c r="AF11">
        <v>6.5</v>
      </c>
      <c r="AH11">
        <v>6.5</v>
      </c>
      <c r="AI11">
        <v>6.5</v>
      </c>
      <c r="AJ11">
        <v>5.5</v>
      </c>
      <c r="AK11">
        <v>5.5</v>
      </c>
      <c r="AL11">
        <v>6</v>
      </c>
      <c r="AM11">
        <v>5</v>
      </c>
      <c r="AN11">
        <v>5</v>
      </c>
      <c r="AO11">
        <v>5</v>
      </c>
      <c r="AP11">
        <v>5.5</v>
      </c>
      <c r="AQ11">
        <v>5.5</v>
      </c>
      <c r="AR11">
        <v>6</v>
      </c>
      <c r="AS11">
        <v>5</v>
      </c>
      <c r="AT11">
        <v>5.5</v>
      </c>
      <c r="AV11">
        <v>4.5</v>
      </c>
      <c r="AX11">
        <v>6</v>
      </c>
      <c r="AY11">
        <v>5.5</v>
      </c>
      <c r="AZ11">
        <v>6.5</v>
      </c>
      <c r="BA11">
        <v>5</v>
      </c>
      <c r="BB11">
        <v>5</v>
      </c>
      <c r="BC11">
        <v>9.5</v>
      </c>
      <c r="BD11">
        <v>5.5</v>
      </c>
      <c r="BE11">
        <v>6.5</v>
      </c>
      <c r="BF11">
        <v>4.5</v>
      </c>
      <c r="BG11">
        <v>6</v>
      </c>
      <c r="BH11">
        <v>5.5</v>
      </c>
      <c r="BK11">
        <f t="shared" si="0"/>
        <v>37</v>
      </c>
      <c r="BL11" s="18">
        <f t="shared" si="1"/>
        <v>6.0945945945945947</v>
      </c>
      <c r="BM11">
        <f t="shared" si="2"/>
        <v>1.0330499466106144</v>
      </c>
      <c r="BN11">
        <v>1</v>
      </c>
      <c r="BP11">
        <f t="shared" si="3"/>
        <v>5.833333333333333</v>
      </c>
    </row>
    <row r="12" spans="1:68" x14ac:dyDescent="0.3">
      <c r="A12" t="s">
        <v>19</v>
      </c>
      <c r="B12">
        <v>10</v>
      </c>
      <c r="C12" t="s">
        <v>26</v>
      </c>
      <c r="D12">
        <v>7</v>
      </c>
      <c r="E12">
        <v>7</v>
      </c>
      <c r="F12">
        <v>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>
        <v>6</v>
      </c>
      <c r="N12">
        <v>6</v>
      </c>
      <c r="O12">
        <v>6</v>
      </c>
      <c r="P12">
        <v>6</v>
      </c>
      <c r="Q12">
        <v>7</v>
      </c>
      <c r="R12" t="s">
        <v>26</v>
      </c>
      <c r="S12" t="s">
        <v>26</v>
      </c>
      <c r="T12">
        <v>6</v>
      </c>
      <c r="U12">
        <v>6</v>
      </c>
      <c r="V12">
        <v>7</v>
      </c>
      <c r="W12">
        <v>6</v>
      </c>
      <c r="X12" t="s">
        <v>26</v>
      </c>
      <c r="Y12">
        <v>8.5</v>
      </c>
      <c r="Z12">
        <v>6</v>
      </c>
      <c r="AA12">
        <v>6</v>
      </c>
      <c r="AB12">
        <v>5.5</v>
      </c>
      <c r="AC12" t="s">
        <v>26</v>
      </c>
      <c r="AD12" t="s">
        <v>26</v>
      </c>
      <c r="AE12">
        <v>6</v>
      </c>
      <c r="AF12">
        <v>6.5</v>
      </c>
      <c r="AG12">
        <v>6.5</v>
      </c>
      <c r="AL12">
        <v>4.5</v>
      </c>
      <c r="AM12">
        <v>5.5</v>
      </c>
      <c r="AQ12">
        <v>5</v>
      </c>
      <c r="AT12">
        <v>5.5</v>
      </c>
      <c r="AU12">
        <v>5.5</v>
      </c>
      <c r="AV12">
        <v>5</v>
      </c>
      <c r="AW12">
        <v>5</v>
      </c>
      <c r="AX12">
        <v>5.5</v>
      </c>
      <c r="AZ12">
        <v>5.5</v>
      </c>
      <c r="BA12">
        <v>5</v>
      </c>
      <c r="BC12">
        <v>7</v>
      </c>
      <c r="BE12">
        <v>4.5</v>
      </c>
      <c r="BF12">
        <v>7.5</v>
      </c>
      <c r="BG12">
        <v>5</v>
      </c>
      <c r="BH12">
        <v>6</v>
      </c>
      <c r="BK12">
        <f t="shared" si="0"/>
        <v>35</v>
      </c>
      <c r="BL12" s="18">
        <f t="shared" si="1"/>
        <v>6.0857142857142854</v>
      </c>
      <c r="BM12">
        <f t="shared" si="2"/>
        <v>1.0946777277953066</v>
      </c>
      <c r="BN12">
        <v>1</v>
      </c>
      <c r="BP12" t="e">
        <f t="shared" si="3"/>
        <v>#DIV/0!</v>
      </c>
    </row>
    <row r="13" spans="1:68" x14ac:dyDescent="0.3">
      <c r="A13" t="s">
        <v>55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>
        <v>6</v>
      </c>
      <c r="P13" t="s">
        <v>26</v>
      </c>
      <c r="Q13">
        <v>4.5</v>
      </c>
      <c r="R13" t="s">
        <v>26</v>
      </c>
      <c r="S13" t="s">
        <v>26</v>
      </c>
      <c r="T13">
        <v>7</v>
      </c>
      <c r="U13">
        <v>7</v>
      </c>
      <c r="V13">
        <v>6</v>
      </c>
      <c r="W13">
        <v>6</v>
      </c>
      <c r="X13">
        <v>6</v>
      </c>
      <c r="Y13">
        <v>7.5</v>
      </c>
      <c r="Z13">
        <v>6</v>
      </c>
      <c r="AA13">
        <v>6</v>
      </c>
      <c r="AB13" t="s">
        <v>26</v>
      </c>
      <c r="AC13">
        <v>6</v>
      </c>
      <c r="AD13">
        <v>7</v>
      </c>
      <c r="AF13">
        <v>7</v>
      </c>
      <c r="AG13">
        <v>7</v>
      </c>
      <c r="AQ13">
        <v>7</v>
      </c>
      <c r="AR13">
        <v>6.5</v>
      </c>
      <c r="AS13">
        <v>5</v>
      </c>
      <c r="AT13">
        <v>5</v>
      </c>
      <c r="AU13">
        <v>5</v>
      </c>
      <c r="AV13">
        <v>5</v>
      </c>
      <c r="AW13">
        <v>5</v>
      </c>
      <c r="AZ13">
        <v>5.5</v>
      </c>
      <c r="BC13">
        <v>4.5</v>
      </c>
      <c r="BE13">
        <v>5.5</v>
      </c>
      <c r="BF13">
        <v>5.5</v>
      </c>
      <c r="BH13">
        <v>5.5</v>
      </c>
      <c r="BK13">
        <f t="shared" si="0"/>
        <v>26</v>
      </c>
      <c r="BL13" s="18">
        <f t="shared" si="1"/>
        <v>5.9230769230769234</v>
      </c>
      <c r="BM13">
        <f t="shared" si="2"/>
        <v>0.86824314212445841</v>
      </c>
      <c r="BN13">
        <v>1</v>
      </c>
      <c r="BP13" t="e">
        <f t="shared" si="3"/>
        <v>#DIV/0!</v>
      </c>
    </row>
    <row r="14" spans="1:68" x14ac:dyDescent="0.3">
      <c r="A14" t="s">
        <v>66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>
        <v>6</v>
      </c>
      <c r="W14">
        <v>6</v>
      </c>
      <c r="X14" t="s">
        <v>26</v>
      </c>
      <c r="Y14">
        <v>6</v>
      </c>
      <c r="Z14" t="s">
        <v>26</v>
      </c>
      <c r="AA14" t="s">
        <v>26</v>
      </c>
      <c r="AB14">
        <v>7</v>
      </c>
      <c r="AC14">
        <v>6</v>
      </c>
      <c r="AD14" t="s">
        <v>26</v>
      </c>
      <c r="AE14">
        <v>6</v>
      </c>
      <c r="AF14">
        <v>5</v>
      </c>
      <c r="AM14">
        <v>4.5</v>
      </c>
      <c r="AP14">
        <v>5</v>
      </c>
      <c r="AQ14">
        <v>4.5</v>
      </c>
      <c r="AR14">
        <v>5</v>
      </c>
      <c r="AS14">
        <v>4.5</v>
      </c>
      <c r="AT14">
        <v>4.5</v>
      </c>
      <c r="AU14">
        <v>4</v>
      </c>
      <c r="AV14">
        <v>5</v>
      </c>
      <c r="AW14">
        <v>4.5</v>
      </c>
      <c r="AX14">
        <v>5</v>
      </c>
      <c r="AY14">
        <v>5</v>
      </c>
      <c r="AZ14">
        <v>5</v>
      </c>
      <c r="BA14">
        <v>4.5</v>
      </c>
      <c r="BB14">
        <v>4.5</v>
      </c>
      <c r="BK14">
        <f t="shared" si="0"/>
        <v>21</v>
      </c>
      <c r="BL14" s="18">
        <f t="shared" si="1"/>
        <v>5.1190476190476186</v>
      </c>
      <c r="BM14">
        <f t="shared" si="2"/>
        <v>0.75671596231284044</v>
      </c>
      <c r="BN14">
        <v>1</v>
      </c>
      <c r="BP14" t="e">
        <f t="shared" si="3"/>
        <v>#DIV/0!</v>
      </c>
    </row>
    <row r="15" spans="1:68" x14ac:dyDescent="0.3">
      <c r="A15" t="s">
        <v>84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t="s">
        <v>26</v>
      </c>
      <c r="AA15" t="s">
        <v>26</v>
      </c>
      <c r="AB15">
        <v>4.5</v>
      </c>
      <c r="AC15">
        <v>6</v>
      </c>
      <c r="AD15" t="s">
        <v>26</v>
      </c>
      <c r="AE15">
        <v>6.5</v>
      </c>
      <c r="AF15">
        <v>6</v>
      </c>
      <c r="AG15">
        <v>6.5</v>
      </c>
      <c r="AH15">
        <v>5</v>
      </c>
      <c r="AI15">
        <v>5.5</v>
      </c>
      <c r="AL15">
        <v>5</v>
      </c>
      <c r="AO15">
        <v>5.5</v>
      </c>
      <c r="AP15">
        <v>6</v>
      </c>
      <c r="AQ15">
        <v>5.5</v>
      </c>
      <c r="AT15">
        <v>4.5</v>
      </c>
      <c r="AU15">
        <v>5</v>
      </c>
      <c r="AV15">
        <v>5</v>
      </c>
      <c r="AW15">
        <v>4.5</v>
      </c>
      <c r="AX15">
        <v>5</v>
      </c>
      <c r="AZ15">
        <v>5</v>
      </c>
      <c r="BA15">
        <v>5.5</v>
      </c>
      <c r="BB15">
        <v>5.5</v>
      </c>
      <c r="BC15">
        <v>4</v>
      </c>
      <c r="BD15">
        <v>4.5</v>
      </c>
      <c r="BE15">
        <v>4.5</v>
      </c>
      <c r="BF15">
        <v>4.5</v>
      </c>
      <c r="BG15">
        <v>5</v>
      </c>
      <c r="BK15">
        <f t="shared" si="0"/>
        <v>24</v>
      </c>
      <c r="BL15" s="18">
        <f t="shared" si="1"/>
        <v>5.1875</v>
      </c>
      <c r="BM15">
        <f t="shared" si="2"/>
        <v>0.67264080471966092</v>
      </c>
      <c r="BN15">
        <v>1</v>
      </c>
      <c r="BP15">
        <f t="shared" si="3"/>
        <v>5.5</v>
      </c>
    </row>
    <row r="16" spans="1:68" x14ac:dyDescent="0.3">
      <c r="A16" t="s">
        <v>82</v>
      </c>
      <c r="B16">
        <v>9</v>
      </c>
      <c r="C16" t="s">
        <v>26</v>
      </c>
      <c r="D16">
        <v>7.5</v>
      </c>
      <c r="E16">
        <v>7</v>
      </c>
      <c r="F16">
        <v>6</v>
      </c>
      <c r="G16">
        <v>7</v>
      </c>
      <c r="H16">
        <v>6</v>
      </c>
      <c r="I16">
        <v>7</v>
      </c>
      <c r="J16">
        <v>7</v>
      </c>
      <c r="K16">
        <v>7</v>
      </c>
      <c r="L16">
        <v>6</v>
      </c>
      <c r="M16">
        <v>6</v>
      </c>
      <c r="N16">
        <v>7</v>
      </c>
      <c r="O16">
        <v>7</v>
      </c>
      <c r="P16">
        <v>7</v>
      </c>
      <c r="Q16">
        <v>7</v>
      </c>
      <c r="R16">
        <v>7.5</v>
      </c>
      <c r="S16">
        <v>7</v>
      </c>
      <c r="T16">
        <v>7.5</v>
      </c>
      <c r="U16">
        <v>7</v>
      </c>
      <c r="V16">
        <v>7</v>
      </c>
      <c r="W16">
        <v>7</v>
      </c>
      <c r="X16">
        <v>6</v>
      </c>
      <c r="Y16">
        <v>6</v>
      </c>
      <c r="Z16">
        <v>6</v>
      </c>
      <c r="AA16">
        <v>7</v>
      </c>
      <c r="AB16">
        <v>7</v>
      </c>
      <c r="AC16">
        <v>7</v>
      </c>
      <c r="AD16" t="s">
        <v>26</v>
      </c>
      <c r="AE16">
        <v>7</v>
      </c>
      <c r="AF16">
        <v>6</v>
      </c>
      <c r="AG16">
        <v>6</v>
      </c>
      <c r="AH16">
        <v>5</v>
      </c>
      <c r="AI16">
        <v>6.5</v>
      </c>
      <c r="AJ16">
        <v>5.5</v>
      </c>
      <c r="AK16">
        <v>6.5</v>
      </c>
      <c r="AL16">
        <v>5.5</v>
      </c>
      <c r="AN16">
        <v>6.5</v>
      </c>
      <c r="AO16">
        <v>5.5</v>
      </c>
      <c r="AP16">
        <v>6</v>
      </c>
      <c r="AV16">
        <v>5</v>
      </c>
      <c r="AY16">
        <v>6</v>
      </c>
      <c r="BA16">
        <v>5</v>
      </c>
      <c r="BB16">
        <v>6</v>
      </c>
      <c r="BC16">
        <v>5</v>
      </c>
      <c r="BD16">
        <v>6.5</v>
      </c>
      <c r="BE16">
        <v>6</v>
      </c>
      <c r="BF16">
        <v>5</v>
      </c>
      <c r="BG16">
        <v>5.5</v>
      </c>
      <c r="BH16">
        <v>5.5</v>
      </c>
      <c r="BK16">
        <f t="shared" si="0"/>
        <v>48</v>
      </c>
      <c r="BL16" s="18">
        <f t="shared" si="1"/>
        <v>6.395833333333333</v>
      </c>
      <c r="BM16">
        <f t="shared" si="2"/>
        <v>0.8312918255888132</v>
      </c>
      <c r="BN16">
        <v>1</v>
      </c>
      <c r="BP16">
        <f>AVERAGE(AI16:AK16)</f>
        <v>6.166666666666667</v>
      </c>
    </row>
    <row r="17" spans="1:68" x14ac:dyDescent="0.3">
      <c r="A17" t="s">
        <v>44</v>
      </c>
      <c r="B17" t="s">
        <v>26</v>
      </c>
      <c r="C17" t="s">
        <v>26</v>
      </c>
      <c r="D17" t="s">
        <v>26</v>
      </c>
      <c r="E17" t="s">
        <v>26</v>
      </c>
      <c r="F17">
        <v>5.5</v>
      </c>
      <c r="G17">
        <v>4.5</v>
      </c>
      <c r="H17">
        <v>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>
        <v>6</v>
      </c>
      <c r="R17" t="s">
        <v>26</v>
      </c>
      <c r="S17">
        <v>6</v>
      </c>
      <c r="T17">
        <v>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  <c r="AC17" t="s">
        <v>26</v>
      </c>
      <c r="AD17" t="s">
        <v>26</v>
      </c>
      <c r="AG17">
        <v>6.5</v>
      </c>
      <c r="AI17">
        <v>4</v>
      </c>
      <c r="AJ17">
        <v>3.5</v>
      </c>
      <c r="AK17">
        <v>3</v>
      </c>
      <c r="AL17">
        <v>5</v>
      </c>
      <c r="AN17">
        <v>5</v>
      </c>
      <c r="AO17">
        <v>5</v>
      </c>
      <c r="AW17">
        <v>4.5</v>
      </c>
      <c r="AX17">
        <v>4.5</v>
      </c>
      <c r="AY17">
        <v>4.5</v>
      </c>
      <c r="AZ17">
        <v>4.5</v>
      </c>
      <c r="BB17">
        <v>5.5</v>
      </c>
      <c r="BC17">
        <v>2.5</v>
      </c>
      <c r="BE17">
        <v>4</v>
      </c>
      <c r="BF17">
        <v>5</v>
      </c>
      <c r="BG17">
        <v>3.5</v>
      </c>
      <c r="BH17">
        <v>4</v>
      </c>
      <c r="BK17">
        <f t="shared" si="0"/>
        <v>23</v>
      </c>
      <c r="BL17" s="18">
        <f t="shared" si="1"/>
        <v>4.7173913043478262</v>
      </c>
      <c r="BM17">
        <f t="shared" si="2"/>
        <v>1.0425720702853738</v>
      </c>
      <c r="BN17">
        <v>1</v>
      </c>
      <c r="BP17">
        <f t="shared" si="3"/>
        <v>3.5</v>
      </c>
    </row>
    <row r="18" spans="1:68" x14ac:dyDescent="0.3">
      <c r="A18" t="s">
        <v>15</v>
      </c>
      <c r="B18">
        <v>7</v>
      </c>
      <c r="C18">
        <v>5.5</v>
      </c>
      <c r="D18" t="s">
        <v>26</v>
      </c>
      <c r="E18" t="s">
        <v>26</v>
      </c>
      <c r="F18" t="s">
        <v>26</v>
      </c>
      <c r="G18">
        <v>6</v>
      </c>
      <c r="H18">
        <v>4.5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>
        <v>6</v>
      </c>
      <c r="Q18">
        <v>5.5</v>
      </c>
      <c r="R18">
        <v>7</v>
      </c>
      <c r="S18">
        <v>6</v>
      </c>
      <c r="T18">
        <v>6</v>
      </c>
      <c r="U18">
        <v>7</v>
      </c>
      <c r="V18">
        <v>5.5</v>
      </c>
      <c r="W18">
        <v>6</v>
      </c>
      <c r="X18">
        <v>5.5</v>
      </c>
      <c r="Y18">
        <v>7</v>
      </c>
      <c r="Z18" t="s">
        <v>26</v>
      </c>
      <c r="AA18">
        <v>7</v>
      </c>
      <c r="AB18">
        <v>6</v>
      </c>
      <c r="AC18" t="s">
        <v>26</v>
      </c>
      <c r="AD18">
        <v>6</v>
      </c>
      <c r="BB18">
        <v>3.5</v>
      </c>
      <c r="BC18">
        <v>4</v>
      </c>
      <c r="BD18">
        <v>5</v>
      </c>
      <c r="BE18">
        <v>7</v>
      </c>
      <c r="BH18">
        <v>5</v>
      </c>
      <c r="BK18">
        <f t="shared" si="0"/>
        <v>22</v>
      </c>
      <c r="BL18" s="18">
        <f t="shared" si="1"/>
        <v>5.8181818181818183</v>
      </c>
      <c r="BM18">
        <f t="shared" si="2"/>
        <v>0.99457402398086392</v>
      </c>
      <c r="BN18">
        <v>1</v>
      </c>
      <c r="BP18" t="e">
        <f t="shared" si="3"/>
        <v>#DIV/0!</v>
      </c>
    </row>
    <row r="19" spans="1:68" x14ac:dyDescent="0.3">
      <c r="A19" t="s">
        <v>346</v>
      </c>
      <c r="AN19">
        <v>5.5</v>
      </c>
      <c r="AO19">
        <v>5</v>
      </c>
      <c r="AQ19">
        <v>6</v>
      </c>
      <c r="AS19">
        <v>5</v>
      </c>
      <c r="AT19">
        <v>5</v>
      </c>
      <c r="AU19">
        <v>6</v>
      </c>
      <c r="AW19">
        <v>5</v>
      </c>
      <c r="AX19">
        <v>4.5</v>
      </c>
      <c r="AY19">
        <v>6</v>
      </c>
      <c r="AZ19">
        <v>5.5</v>
      </c>
      <c r="BA19">
        <v>5</v>
      </c>
      <c r="BC19">
        <v>4.5</v>
      </c>
      <c r="BE19">
        <v>4.5</v>
      </c>
      <c r="BF19">
        <v>5.5</v>
      </c>
      <c r="BG19">
        <v>5</v>
      </c>
      <c r="BK19">
        <f t="shared" si="0"/>
        <v>15</v>
      </c>
      <c r="BL19" s="18">
        <f t="shared" si="1"/>
        <v>5.2</v>
      </c>
      <c r="BM19">
        <f t="shared" si="2"/>
        <v>0.5277986629117476</v>
      </c>
      <c r="BN19">
        <v>1</v>
      </c>
      <c r="BP19" t="e">
        <f t="shared" si="3"/>
        <v>#DIV/0!</v>
      </c>
    </row>
    <row r="20" spans="1:68" x14ac:dyDescent="0.3">
      <c r="A20" t="s">
        <v>11</v>
      </c>
      <c r="B20">
        <v>5.5</v>
      </c>
      <c r="C20" t="s">
        <v>26</v>
      </c>
      <c r="D20">
        <v>7.5</v>
      </c>
      <c r="E20">
        <v>7.5</v>
      </c>
      <c r="F20">
        <v>7.5</v>
      </c>
      <c r="G20">
        <v>5.5</v>
      </c>
      <c r="H20" t="s">
        <v>26</v>
      </c>
      <c r="I20">
        <v>4.5</v>
      </c>
      <c r="J20">
        <v>7</v>
      </c>
      <c r="K20">
        <v>6</v>
      </c>
      <c r="L20" t="s">
        <v>26</v>
      </c>
      <c r="M20" t="s">
        <v>26</v>
      </c>
      <c r="N20">
        <v>6</v>
      </c>
      <c r="O20">
        <v>5.5</v>
      </c>
      <c r="P20">
        <v>6</v>
      </c>
      <c r="Q20" t="s">
        <v>26</v>
      </c>
      <c r="R20" t="s">
        <v>26</v>
      </c>
      <c r="S20">
        <v>4.5</v>
      </c>
      <c r="T20">
        <v>7</v>
      </c>
      <c r="U20" t="s">
        <v>26</v>
      </c>
      <c r="V20" t="s">
        <v>26</v>
      </c>
      <c r="W20" t="s">
        <v>26</v>
      </c>
      <c r="X20">
        <v>6</v>
      </c>
      <c r="Y20">
        <v>6</v>
      </c>
      <c r="Z20" t="s">
        <v>26</v>
      </c>
      <c r="AA20">
        <v>4.5</v>
      </c>
      <c r="AB20" t="s">
        <v>26</v>
      </c>
      <c r="AC20">
        <v>7</v>
      </c>
      <c r="AD20" t="s">
        <v>26</v>
      </c>
      <c r="AE20">
        <v>3</v>
      </c>
      <c r="AF20">
        <v>6</v>
      </c>
      <c r="AG20">
        <v>4.5</v>
      </c>
      <c r="AH20">
        <v>6</v>
      </c>
      <c r="AI20">
        <v>6</v>
      </c>
      <c r="AJ20">
        <v>5.5</v>
      </c>
      <c r="AK20">
        <v>7</v>
      </c>
      <c r="AL20">
        <v>5</v>
      </c>
      <c r="AM20">
        <v>4.5</v>
      </c>
      <c r="AN20">
        <v>4.5</v>
      </c>
      <c r="AO20">
        <v>5</v>
      </c>
      <c r="AP20">
        <v>5</v>
      </c>
      <c r="AR20">
        <v>5.5</v>
      </c>
      <c r="AS20">
        <v>5.5</v>
      </c>
      <c r="AT20">
        <v>5</v>
      </c>
      <c r="AU20">
        <v>6</v>
      </c>
      <c r="AV20">
        <v>5</v>
      </c>
      <c r="AX20">
        <v>5</v>
      </c>
      <c r="AY20">
        <v>4.5</v>
      </c>
      <c r="BD20">
        <v>4</v>
      </c>
      <c r="BE20">
        <v>6</v>
      </c>
      <c r="BG20">
        <v>3.5</v>
      </c>
      <c r="BH20">
        <v>5.5</v>
      </c>
      <c r="BK20">
        <f t="shared" si="0"/>
        <v>40</v>
      </c>
      <c r="BL20" s="18">
        <f t="shared" si="1"/>
        <v>5.5250000000000004</v>
      </c>
      <c r="BM20">
        <f t="shared" si="2"/>
        <v>1.0678879226700773</v>
      </c>
      <c r="BN20">
        <v>0</v>
      </c>
      <c r="BP20">
        <f t="shared" si="3"/>
        <v>6.166666666666667</v>
      </c>
    </row>
    <row r="21" spans="1:68" x14ac:dyDescent="0.3">
      <c r="A21" t="s">
        <v>368</v>
      </c>
      <c r="B21">
        <v>8.5</v>
      </c>
      <c r="C21" t="s">
        <v>26</v>
      </c>
      <c r="D21" t="s">
        <v>26</v>
      </c>
      <c r="E21">
        <v>7</v>
      </c>
      <c r="F21">
        <v>7</v>
      </c>
      <c r="G21" t="s">
        <v>26</v>
      </c>
      <c r="H21">
        <v>10</v>
      </c>
      <c r="I21">
        <v>7</v>
      </c>
      <c r="J21" t="s">
        <v>26</v>
      </c>
      <c r="K21">
        <v>6</v>
      </c>
      <c r="L21">
        <v>7</v>
      </c>
      <c r="M21">
        <v>6</v>
      </c>
      <c r="N21">
        <v>6</v>
      </c>
      <c r="O21">
        <v>6</v>
      </c>
      <c r="P21">
        <v>7</v>
      </c>
      <c r="Q21">
        <v>5.5</v>
      </c>
      <c r="R21">
        <v>7.5</v>
      </c>
      <c r="S21">
        <v>7</v>
      </c>
      <c r="T21">
        <v>7</v>
      </c>
      <c r="U21">
        <v>6</v>
      </c>
      <c r="V21">
        <v>7</v>
      </c>
      <c r="W21">
        <v>7</v>
      </c>
      <c r="X21">
        <v>7</v>
      </c>
      <c r="Y21" t="s">
        <v>26</v>
      </c>
      <c r="Z21">
        <v>6</v>
      </c>
      <c r="AA21">
        <v>6</v>
      </c>
      <c r="AB21" t="s">
        <v>26</v>
      </c>
      <c r="AC21">
        <v>6</v>
      </c>
      <c r="AD21" t="s">
        <v>26</v>
      </c>
      <c r="AF21">
        <v>7</v>
      </c>
      <c r="AG21">
        <v>5.5</v>
      </c>
      <c r="AH21">
        <v>5.5</v>
      </c>
      <c r="AI21">
        <v>5.5</v>
      </c>
      <c r="AJ21">
        <v>5.5</v>
      </c>
      <c r="AK21">
        <v>6.5</v>
      </c>
      <c r="AL21">
        <v>4.5</v>
      </c>
      <c r="AV21">
        <v>4.5</v>
      </c>
      <c r="AW21">
        <v>4.5</v>
      </c>
      <c r="AX21">
        <v>5</v>
      </c>
      <c r="AY21">
        <v>5.5</v>
      </c>
      <c r="AZ21">
        <v>5.5</v>
      </c>
      <c r="BA21">
        <v>5</v>
      </c>
      <c r="BD21">
        <v>4.5</v>
      </c>
      <c r="BE21">
        <v>6</v>
      </c>
      <c r="BF21">
        <v>6.5</v>
      </c>
      <c r="BG21">
        <v>5.5</v>
      </c>
      <c r="BH21">
        <v>5</v>
      </c>
      <c r="BK21">
        <f t="shared" si="0"/>
        <v>40</v>
      </c>
      <c r="BL21" s="18">
        <f t="shared" si="1"/>
        <v>6.1749999999999998</v>
      </c>
      <c r="BM21">
        <f t="shared" si="2"/>
        <v>1.1183206273877935</v>
      </c>
      <c r="BN21">
        <v>0</v>
      </c>
      <c r="BP21">
        <f t="shared" si="3"/>
        <v>5.833333333333333</v>
      </c>
    </row>
    <row r="22" spans="1:68" x14ac:dyDescent="0.3">
      <c r="A22" t="s">
        <v>56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>
        <v>5.5</v>
      </c>
      <c r="R22" t="s">
        <v>26</v>
      </c>
      <c r="S22">
        <v>7</v>
      </c>
      <c r="T22" t="s">
        <v>26</v>
      </c>
      <c r="U22" t="s">
        <v>26</v>
      </c>
      <c r="V22">
        <v>7</v>
      </c>
      <c r="W22" t="s">
        <v>26</v>
      </c>
      <c r="X22">
        <v>6</v>
      </c>
      <c r="Y22">
        <v>7</v>
      </c>
      <c r="Z22">
        <v>7</v>
      </c>
      <c r="AA22" t="s">
        <v>26</v>
      </c>
      <c r="AB22">
        <v>7</v>
      </c>
      <c r="AC22">
        <v>4.5</v>
      </c>
      <c r="AD22">
        <v>7</v>
      </c>
      <c r="AE22">
        <v>6</v>
      </c>
      <c r="AF22">
        <v>5</v>
      </c>
      <c r="AG22">
        <v>6.5</v>
      </c>
      <c r="AH22">
        <v>6.5</v>
      </c>
      <c r="AI22">
        <v>6.5</v>
      </c>
      <c r="AJ22">
        <v>5</v>
      </c>
      <c r="AK22">
        <v>5</v>
      </c>
      <c r="AL22">
        <v>6</v>
      </c>
      <c r="AM22">
        <v>5</v>
      </c>
      <c r="AO22">
        <v>5</v>
      </c>
      <c r="AP22">
        <v>5.5</v>
      </c>
      <c r="AQ22">
        <v>4.5</v>
      </c>
      <c r="AR22">
        <v>5</v>
      </c>
      <c r="AS22">
        <v>5</v>
      </c>
      <c r="AT22">
        <v>5</v>
      </c>
      <c r="AU22">
        <v>6</v>
      </c>
      <c r="AV22">
        <v>4.5</v>
      </c>
      <c r="AW22">
        <v>5</v>
      </c>
      <c r="BK22">
        <f t="shared" si="0"/>
        <v>27</v>
      </c>
      <c r="BL22" s="18">
        <f t="shared" si="1"/>
        <v>5.7407407407407405</v>
      </c>
      <c r="BM22">
        <f t="shared" si="2"/>
        <v>0.90267093384844077</v>
      </c>
      <c r="BN22">
        <v>0</v>
      </c>
      <c r="BP22">
        <f t="shared" si="3"/>
        <v>5.5</v>
      </c>
    </row>
    <row r="23" spans="1:68" x14ac:dyDescent="0.3">
      <c r="A23" t="s">
        <v>8</v>
      </c>
      <c r="B23">
        <v>6</v>
      </c>
      <c r="C23" t="s">
        <v>26</v>
      </c>
      <c r="D23">
        <v>4</v>
      </c>
      <c r="E23" t="s">
        <v>26</v>
      </c>
      <c r="F23" t="s">
        <v>26</v>
      </c>
      <c r="G23">
        <v>5.5</v>
      </c>
      <c r="H23">
        <v>4</v>
      </c>
      <c r="I23">
        <v>4.5</v>
      </c>
      <c r="J23">
        <v>7</v>
      </c>
      <c r="K23">
        <v>7</v>
      </c>
      <c r="L23" t="s">
        <v>26</v>
      </c>
      <c r="M23" t="s">
        <v>26</v>
      </c>
      <c r="N23" t="s">
        <v>26</v>
      </c>
      <c r="O23">
        <v>5.5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>
        <v>6</v>
      </c>
      <c r="V23" t="s">
        <v>26</v>
      </c>
      <c r="W23" t="s">
        <v>26</v>
      </c>
      <c r="X23" t="s">
        <v>26</v>
      </c>
      <c r="Y23" t="s">
        <v>26</v>
      </c>
      <c r="Z23" t="s">
        <v>26</v>
      </c>
      <c r="AA23">
        <v>7</v>
      </c>
      <c r="AB23" t="s">
        <v>26</v>
      </c>
      <c r="AC23">
        <v>7</v>
      </c>
      <c r="AD23" t="s">
        <v>26</v>
      </c>
      <c r="AI23">
        <v>5</v>
      </c>
      <c r="AJ23">
        <v>5</v>
      </c>
      <c r="AN23">
        <v>5</v>
      </c>
      <c r="AP23">
        <v>5.5</v>
      </c>
      <c r="AQ23">
        <v>4</v>
      </c>
      <c r="AV23">
        <v>4.5</v>
      </c>
      <c r="BK23">
        <f t="shared" si="0"/>
        <v>17</v>
      </c>
      <c r="BL23" s="18">
        <f t="shared" si="1"/>
        <v>5.4411764705882355</v>
      </c>
      <c r="BM23">
        <f t="shared" si="2"/>
        <v>1.0880365478290537</v>
      </c>
      <c r="BN23">
        <v>0</v>
      </c>
      <c r="BP23">
        <f t="shared" si="3"/>
        <v>5</v>
      </c>
    </row>
    <row r="24" spans="1:68" x14ac:dyDescent="0.3">
      <c r="A24" t="s">
        <v>2</v>
      </c>
      <c r="B24">
        <v>7</v>
      </c>
      <c r="C24" t="s">
        <v>26</v>
      </c>
      <c r="D24">
        <v>4.5</v>
      </c>
      <c r="E24">
        <v>4.5</v>
      </c>
      <c r="F24">
        <v>5.5</v>
      </c>
      <c r="G24">
        <v>5.5</v>
      </c>
      <c r="H24">
        <v>7</v>
      </c>
      <c r="I24" t="s">
        <v>26</v>
      </c>
      <c r="J24">
        <v>6</v>
      </c>
      <c r="K24">
        <v>6</v>
      </c>
      <c r="L24">
        <v>5.5</v>
      </c>
      <c r="M24">
        <v>6</v>
      </c>
      <c r="N24" t="s">
        <v>26</v>
      </c>
      <c r="O24">
        <v>5.5</v>
      </c>
      <c r="P24">
        <v>6</v>
      </c>
      <c r="Q24">
        <v>4.5</v>
      </c>
      <c r="R24">
        <v>6</v>
      </c>
      <c r="S24">
        <v>7</v>
      </c>
      <c r="T24">
        <v>5.5</v>
      </c>
      <c r="U24">
        <v>5.5</v>
      </c>
      <c r="V24">
        <v>5.5</v>
      </c>
      <c r="W24">
        <v>5.5</v>
      </c>
      <c r="X24">
        <v>6</v>
      </c>
      <c r="Y24">
        <v>5.5</v>
      </c>
      <c r="Z24" t="s">
        <v>26</v>
      </c>
      <c r="AA24">
        <v>7</v>
      </c>
      <c r="AB24">
        <v>6</v>
      </c>
      <c r="AC24">
        <v>6</v>
      </c>
      <c r="AD24" t="s">
        <v>26</v>
      </c>
      <c r="AE24">
        <v>7</v>
      </c>
      <c r="AH24">
        <v>6.5</v>
      </c>
      <c r="AI24">
        <v>4.5</v>
      </c>
      <c r="AK24">
        <v>5</v>
      </c>
      <c r="AL24">
        <v>5</v>
      </c>
      <c r="AM24">
        <v>5.5</v>
      </c>
      <c r="AN24">
        <v>4</v>
      </c>
      <c r="AT24">
        <v>4.5</v>
      </c>
      <c r="AZ24">
        <v>4.5</v>
      </c>
      <c r="BC24">
        <v>4</v>
      </c>
      <c r="BG24">
        <v>4.5</v>
      </c>
      <c r="BH24">
        <v>5.5</v>
      </c>
      <c r="BK24">
        <f t="shared" si="0"/>
        <v>36</v>
      </c>
      <c r="BL24" s="18">
        <f t="shared" si="1"/>
        <v>5.541666666666667</v>
      </c>
      <c r="BM24">
        <f t="shared" si="2"/>
        <v>0.8649938067490921</v>
      </c>
      <c r="BN24">
        <v>0</v>
      </c>
      <c r="BP24">
        <f t="shared" si="3"/>
        <v>4.75</v>
      </c>
    </row>
    <row r="25" spans="1:68" x14ac:dyDescent="0.3">
      <c r="A25" t="s">
        <v>3</v>
      </c>
      <c r="B25">
        <v>7.5</v>
      </c>
      <c r="C25">
        <v>6</v>
      </c>
      <c r="D25">
        <v>7.5</v>
      </c>
      <c r="E25">
        <v>4</v>
      </c>
      <c r="F25">
        <v>6</v>
      </c>
      <c r="G25">
        <v>5.5</v>
      </c>
      <c r="H25">
        <v>4.5</v>
      </c>
      <c r="I25">
        <v>5.5</v>
      </c>
      <c r="J25">
        <v>5.5</v>
      </c>
      <c r="K25" t="s">
        <v>26</v>
      </c>
      <c r="L25" t="s">
        <v>26</v>
      </c>
      <c r="M25" t="s">
        <v>26</v>
      </c>
      <c r="N25" t="s">
        <v>26</v>
      </c>
      <c r="O25">
        <v>7</v>
      </c>
      <c r="P25">
        <v>6</v>
      </c>
      <c r="Q25">
        <v>6</v>
      </c>
      <c r="R25">
        <v>7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>
        <v>6</v>
      </c>
      <c r="Z25" t="s">
        <v>26</v>
      </c>
      <c r="AA25" t="s">
        <v>26</v>
      </c>
      <c r="AB25" t="s">
        <v>26</v>
      </c>
      <c r="AC25" t="s">
        <v>26</v>
      </c>
      <c r="AD25" t="s">
        <v>26</v>
      </c>
      <c r="AE25">
        <v>6.5</v>
      </c>
      <c r="AI25">
        <v>5</v>
      </c>
      <c r="AL25">
        <v>5.5</v>
      </c>
      <c r="AU25">
        <v>5</v>
      </c>
      <c r="BA25">
        <v>5</v>
      </c>
      <c r="BK25">
        <f t="shared" si="0"/>
        <v>19</v>
      </c>
      <c r="BL25" s="18">
        <f t="shared" si="1"/>
        <v>5.8421052631578947</v>
      </c>
      <c r="BM25">
        <f t="shared" si="2"/>
        <v>0.95819030206465661</v>
      </c>
      <c r="BN25">
        <v>0</v>
      </c>
      <c r="BP25">
        <f t="shared" si="3"/>
        <v>5</v>
      </c>
    </row>
    <row r="26" spans="1:68" x14ac:dyDescent="0.3">
      <c r="A26" t="s">
        <v>46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>
        <v>6</v>
      </c>
      <c r="I26">
        <v>5.5</v>
      </c>
      <c r="J26">
        <v>5.5</v>
      </c>
      <c r="K26">
        <v>4</v>
      </c>
      <c r="L26" t="s">
        <v>26</v>
      </c>
      <c r="M26">
        <v>4</v>
      </c>
      <c r="N26">
        <v>4.5</v>
      </c>
      <c r="O26">
        <v>7.5</v>
      </c>
      <c r="P26">
        <v>7</v>
      </c>
      <c r="Q26">
        <v>4.5</v>
      </c>
      <c r="R26" t="s">
        <v>26</v>
      </c>
      <c r="S26" t="s">
        <v>26</v>
      </c>
      <c r="T26" t="s">
        <v>26</v>
      </c>
      <c r="U26">
        <v>5.5</v>
      </c>
      <c r="V26" t="s">
        <v>26</v>
      </c>
      <c r="W26" t="s">
        <v>26</v>
      </c>
      <c r="X26" t="s">
        <v>26</v>
      </c>
      <c r="Y26" t="s">
        <v>26</v>
      </c>
      <c r="Z26" t="s">
        <v>26</v>
      </c>
      <c r="AA26" t="s">
        <v>26</v>
      </c>
      <c r="AB26" t="s">
        <v>26</v>
      </c>
      <c r="AC26" t="s">
        <v>26</v>
      </c>
      <c r="AD26" t="s">
        <v>26</v>
      </c>
      <c r="AH26">
        <v>5</v>
      </c>
      <c r="AI26">
        <v>5.5</v>
      </c>
      <c r="AJ26">
        <v>3.5</v>
      </c>
      <c r="BF26">
        <v>3.5</v>
      </c>
      <c r="BG26">
        <v>4.5</v>
      </c>
      <c r="BH26">
        <v>4</v>
      </c>
      <c r="BK26">
        <f t="shared" si="0"/>
        <v>16</v>
      </c>
      <c r="BL26" s="18">
        <f t="shared" si="1"/>
        <v>5</v>
      </c>
      <c r="BM26">
        <f t="shared" si="2"/>
        <v>1.1690451944500122</v>
      </c>
      <c r="BN26">
        <v>0</v>
      </c>
      <c r="BP26">
        <f t="shared" si="3"/>
        <v>4.5</v>
      </c>
    </row>
    <row r="27" spans="1:68" x14ac:dyDescent="0.3">
      <c r="A27" t="s">
        <v>7</v>
      </c>
      <c r="B27">
        <v>6</v>
      </c>
      <c r="C27">
        <v>1.5</v>
      </c>
      <c r="D27">
        <v>4.5</v>
      </c>
      <c r="E27">
        <v>4</v>
      </c>
      <c r="F27">
        <v>7.5</v>
      </c>
      <c r="G27">
        <v>5.5</v>
      </c>
      <c r="H27">
        <v>6</v>
      </c>
      <c r="I27">
        <v>4.5</v>
      </c>
      <c r="J27">
        <v>3</v>
      </c>
      <c r="K27">
        <v>5.5</v>
      </c>
      <c r="L27">
        <v>2.5</v>
      </c>
      <c r="M27">
        <v>1.5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  <c r="Z27" t="s">
        <v>26</v>
      </c>
      <c r="AA27" t="s">
        <v>26</v>
      </c>
      <c r="AB27" t="s">
        <v>26</v>
      </c>
      <c r="AC27" t="s">
        <v>26</v>
      </c>
      <c r="AD27">
        <v>6</v>
      </c>
      <c r="BK27">
        <f t="shared" si="0"/>
        <v>13</v>
      </c>
      <c r="BL27" s="18">
        <f t="shared" si="1"/>
        <v>4.4615384615384617</v>
      </c>
      <c r="BM27">
        <f t="shared" si="2"/>
        <v>1.875961292039569</v>
      </c>
      <c r="BN27">
        <v>0</v>
      </c>
      <c r="BP27" t="e">
        <f t="shared" si="3"/>
        <v>#DIV/0!</v>
      </c>
    </row>
    <row r="28" spans="1:68" x14ac:dyDescent="0.3">
      <c r="A28" t="s">
        <v>12</v>
      </c>
      <c r="B28">
        <v>8.5</v>
      </c>
      <c r="C28" t="s">
        <v>26</v>
      </c>
      <c r="D28">
        <v>7.5</v>
      </c>
      <c r="E28">
        <v>7.5</v>
      </c>
      <c r="F28" t="s">
        <v>26</v>
      </c>
      <c r="G28" t="s">
        <v>26</v>
      </c>
      <c r="H28">
        <v>6</v>
      </c>
      <c r="I28">
        <v>7.5</v>
      </c>
      <c r="J28" t="s">
        <v>26</v>
      </c>
      <c r="K28">
        <v>6</v>
      </c>
      <c r="L28">
        <v>7.5</v>
      </c>
      <c r="M28">
        <v>7</v>
      </c>
      <c r="N28">
        <v>6</v>
      </c>
      <c r="O28" t="s">
        <v>26</v>
      </c>
      <c r="P28" t="s">
        <v>26</v>
      </c>
      <c r="Q28" t="s">
        <v>26</v>
      </c>
      <c r="R28">
        <v>9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  <c r="Y28" t="s">
        <v>26</v>
      </c>
      <c r="Z28" t="s">
        <v>26</v>
      </c>
      <c r="AA28" t="s">
        <v>26</v>
      </c>
      <c r="AB28" t="s">
        <v>26</v>
      </c>
      <c r="AC28" t="s">
        <v>26</v>
      </c>
      <c r="AD28" t="s">
        <v>26</v>
      </c>
      <c r="AG28">
        <v>6.5</v>
      </c>
      <c r="AN28">
        <v>6</v>
      </c>
      <c r="BB28">
        <v>5</v>
      </c>
      <c r="BK28">
        <f t="shared" si="0"/>
        <v>13</v>
      </c>
      <c r="BL28" s="18">
        <f t="shared" si="1"/>
        <v>6.9230769230769234</v>
      </c>
      <c r="BM28">
        <f t="shared" si="2"/>
        <v>1.1336914969498575</v>
      </c>
      <c r="BN28">
        <v>0</v>
      </c>
      <c r="BP28" t="e">
        <f t="shared" si="3"/>
        <v>#DIV/0!</v>
      </c>
    </row>
    <row r="29" spans="1:68" x14ac:dyDescent="0.3">
      <c r="A29" t="s">
        <v>68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>
        <v>6</v>
      </c>
      <c r="Y29" t="s">
        <v>26</v>
      </c>
      <c r="Z29">
        <v>5.5</v>
      </c>
      <c r="AA29">
        <v>4</v>
      </c>
      <c r="AB29">
        <v>3</v>
      </c>
      <c r="AC29" t="s">
        <v>26</v>
      </c>
      <c r="AD29" t="s">
        <v>26</v>
      </c>
      <c r="AG29">
        <v>6</v>
      </c>
      <c r="AH29">
        <v>5</v>
      </c>
      <c r="AJ29">
        <v>4.5</v>
      </c>
      <c r="AK29">
        <v>5</v>
      </c>
      <c r="AO29">
        <v>4</v>
      </c>
      <c r="AP29">
        <v>5.5</v>
      </c>
      <c r="AR29">
        <v>3.5</v>
      </c>
      <c r="AW29">
        <v>3.5</v>
      </c>
      <c r="BA29">
        <v>3</v>
      </c>
      <c r="BK29">
        <f t="shared" si="0"/>
        <v>13</v>
      </c>
      <c r="BL29" s="18">
        <f t="shared" si="1"/>
        <v>4.5</v>
      </c>
      <c r="BM29">
        <f t="shared" si="2"/>
        <v>1.0801234497346435</v>
      </c>
      <c r="BN29">
        <v>0</v>
      </c>
      <c r="BP29">
        <f t="shared" si="3"/>
        <v>4.75</v>
      </c>
    </row>
    <row r="30" spans="1:68" x14ac:dyDescent="0.3">
      <c r="A30" t="s">
        <v>22</v>
      </c>
      <c r="B30" t="s">
        <v>26</v>
      </c>
      <c r="C30" t="s">
        <v>26</v>
      </c>
      <c r="D30">
        <v>7</v>
      </c>
      <c r="E30">
        <v>7</v>
      </c>
      <c r="F30">
        <v>5.5</v>
      </c>
      <c r="G30" t="s">
        <v>26</v>
      </c>
      <c r="H30" t="s">
        <v>26</v>
      </c>
      <c r="I30" t="s">
        <v>26</v>
      </c>
      <c r="J30" t="s">
        <v>26</v>
      </c>
      <c r="K30">
        <v>7</v>
      </c>
      <c r="L30">
        <v>7</v>
      </c>
      <c r="M30" t="s">
        <v>26</v>
      </c>
      <c r="N30">
        <v>7.5</v>
      </c>
      <c r="O30" t="s">
        <v>26</v>
      </c>
      <c r="P30" t="s">
        <v>26</v>
      </c>
      <c r="Q30" t="s">
        <v>26</v>
      </c>
      <c r="R30" t="s">
        <v>26</v>
      </c>
      <c r="S30">
        <v>7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  <c r="Z30" t="s">
        <v>26</v>
      </c>
      <c r="AA30" t="s">
        <v>26</v>
      </c>
      <c r="AB30" t="s">
        <v>26</v>
      </c>
      <c r="AC30" t="s">
        <v>26</v>
      </c>
      <c r="AD30" t="s">
        <v>26</v>
      </c>
      <c r="AR30">
        <v>5.5</v>
      </c>
      <c r="AU30">
        <v>5.5</v>
      </c>
      <c r="AW30">
        <v>4.5</v>
      </c>
      <c r="BB30">
        <v>5.5</v>
      </c>
      <c r="BK30">
        <f t="shared" si="0"/>
        <v>11</v>
      </c>
      <c r="BL30" s="18">
        <f t="shared" si="1"/>
        <v>6.2727272727272725</v>
      </c>
      <c r="BM30">
        <f t="shared" si="2"/>
        <v>0.98396230526469797</v>
      </c>
      <c r="BN30">
        <v>0</v>
      </c>
      <c r="BP30" t="e">
        <f t="shared" si="3"/>
        <v>#DIV/0!</v>
      </c>
    </row>
    <row r="31" spans="1:68" x14ac:dyDescent="0.3">
      <c r="A31" t="s">
        <v>48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>
        <v>7</v>
      </c>
      <c r="J31" t="s">
        <v>26</v>
      </c>
      <c r="K31">
        <v>7</v>
      </c>
      <c r="L31">
        <v>7.5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>
        <v>7</v>
      </c>
      <c r="S31" t="s">
        <v>26</v>
      </c>
      <c r="T31" t="s">
        <v>26</v>
      </c>
      <c r="U31">
        <v>7</v>
      </c>
      <c r="V31" t="s">
        <v>26</v>
      </c>
      <c r="W31" t="s">
        <v>26</v>
      </c>
      <c r="X31" t="s">
        <v>26</v>
      </c>
      <c r="Y31" t="s">
        <v>26</v>
      </c>
      <c r="Z31" t="s">
        <v>26</v>
      </c>
      <c r="AA31" t="s">
        <v>26</v>
      </c>
      <c r="AB31" t="s">
        <v>26</v>
      </c>
      <c r="AC31" t="s">
        <v>26</v>
      </c>
      <c r="AD31">
        <v>6</v>
      </c>
      <c r="AS31">
        <v>5</v>
      </c>
      <c r="AT31">
        <v>5</v>
      </c>
      <c r="AX31">
        <v>6</v>
      </c>
      <c r="AY31">
        <v>4.5</v>
      </c>
      <c r="BB31">
        <v>5</v>
      </c>
      <c r="BD31">
        <v>5.5</v>
      </c>
      <c r="BK31">
        <f t="shared" si="0"/>
        <v>12</v>
      </c>
      <c r="BL31" s="18">
        <f t="shared" si="1"/>
        <v>6.041666666666667</v>
      </c>
      <c r="BM31">
        <f t="shared" si="2"/>
        <v>1.0326121628122924</v>
      </c>
      <c r="BN31">
        <v>0</v>
      </c>
      <c r="BP31" t="e">
        <f t="shared" si="3"/>
        <v>#DIV/0!</v>
      </c>
    </row>
    <row r="32" spans="1:68" x14ac:dyDescent="0.3">
      <c r="A32" t="s">
        <v>45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>
        <v>7.5</v>
      </c>
      <c r="H32">
        <v>7.5</v>
      </c>
      <c r="I32" t="s">
        <v>26</v>
      </c>
      <c r="J32">
        <v>8.5</v>
      </c>
      <c r="K32">
        <v>8.5</v>
      </c>
      <c r="L32">
        <v>7.5</v>
      </c>
      <c r="M32">
        <v>7.5</v>
      </c>
      <c r="N32">
        <v>7.5</v>
      </c>
      <c r="O32">
        <v>9</v>
      </c>
      <c r="P32">
        <v>8.5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  <c r="Z32" t="s">
        <v>26</v>
      </c>
      <c r="AA32" t="s">
        <v>26</v>
      </c>
      <c r="AB32" t="s">
        <v>26</v>
      </c>
      <c r="AC32" t="s">
        <v>26</v>
      </c>
      <c r="AD32" t="s">
        <v>26</v>
      </c>
      <c r="BK32">
        <f t="shared" si="0"/>
        <v>9</v>
      </c>
      <c r="BL32" s="18">
        <f t="shared" si="1"/>
        <v>8</v>
      </c>
      <c r="BM32">
        <f t="shared" si="2"/>
        <v>0.61237243569579447</v>
      </c>
      <c r="BN32">
        <v>0</v>
      </c>
      <c r="BP32" t="e">
        <f t="shared" si="3"/>
        <v>#DIV/0!</v>
      </c>
    </row>
    <row r="33" spans="1:68" x14ac:dyDescent="0.3">
      <c r="A33" t="s">
        <v>17</v>
      </c>
      <c r="B33" t="s">
        <v>26</v>
      </c>
      <c r="C33">
        <v>5.5</v>
      </c>
      <c r="D33" t="s">
        <v>26</v>
      </c>
      <c r="E33" t="s">
        <v>26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>
        <v>4.5</v>
      </c>
      <c r="S33" t="s">
        <v>26</v>
      </c>
      <c r="T33" t="s">
        <v>26</v>
      </c>
      <c r="U33" t="s">
        <v>26</v>
      </c>
      <c r="V33" t="s">
        <v>26</v>
      </c>
      <c r="W33" t="s">
        <v>26</v>
      </c>
      <c r="X33" t="s">
        <v>26</v>
      </c>
      <c r="Y33">
        <v>5.5</v>
      </c>
      <c r="Z33">
        <v>5.5</v>
      </c>
      <c r="AA33" t="s">
        <v>26</v>
      </c>
      <c r="AB33">
        <v>5.5</v>
      </c>
      <c r="AC33">
        <v>5.5</v>
      </c>
      <c r="AD33">
        <v>4</v>
      </c>
      <c r="AH33">
        <v>4</v>
      </c>
      <c r="BE33">
        <v>5</v>
      </c>
      <c r="BF33">
        <v>4.5</v>
      </c>
      <c r="BK33">
        <f t="shared" si="0"/>
        <v>10</v>
      </c>
      <c r="BL33" s="18">
        <f t="shared" si="1"/>
        <v>4.95</v>
      </c>
      <c r="BM33">
        <f t="shared" si="2"/>
        <v>0.64334196885395889</v>
      </c>
      <c r="BN33">
        <v>0</v>
      </c>
      <c r="BP33" t="e">
        <f t="shared" si="3"/>
        <v>#DIV/0!</v>
      </c>
    </row>
    <row r="34" spans="1:68" x14ac:dyDescent="0.3">
      <c r="A34" t="s">
        <v>340</v>
      </c>
      <c r="AJ34">
        <v>5</v>
      </c>
      <c r="AN34">
        <v>5.5</v>
      </c>
      <c r="AO34">
        <v>4.5</v>
      </c>
      <c r="AP34">
        <v>5</v>
      </c>
      <c r="AQ34">
        <v>5.5</v>
      </c>
      <c r="AR34">
        <v>5</v>
      </c>
      <c r="AS34">
        <v>5</v>
      </c>
      <c r="BK34">
        <f t="shared" ref="BK34:BK65" si="4">COUNT(B34:BJ34)</f>
        <v>7</v>
      </c>
      <c r="BL34" s="18">
        <f t="shared" ref="BL34:BL69" si="5">AVERAGE(B34:BJ34)</f>
        <v>5.0714285714285712</v>
      </c>
      <c r="BM34">
        <f t="shared" ref="BM34:BM69" si="6">IF(BK34&gt;1,_xlfn.STDEV.S(B34:BJ34),"")</f>
        <v>0.34503277967117707</v>
      </c>
      <c r="BN34">
        <v>0</v>
      </c>
      <c r="BP34">
        <f t="shared" si="3"/>
        <v>5</v>
      </c>
    </row>
    <row r="35" spans="1:68" x14ac:dyDescent="0.3">
      <c r="A35" t="s">
        <v>63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>
        <v>4.5</v>
      </c>
      <c r="T35" t="s">
        <v>26</v>
      </c>
      <c r="U35">
        <v>4.5</v>
      </c>
      <c r="V35" t="s">
        <v>26</v>
      </c>
      <c r="W35">
        <v>5.5</v>
      </c>
      <c r="X35" t="s">
        <v>26</v>
      </c>
      <c r="Y35" t="s">
        <v>26</v>
      </c>
      <c r="Z35" t="s">
        <v>26</v>
      </c>
      <c r="AA35" t="s">
        <v>26</v>
      </c>
      <c r="AB35" t="s">
        <v>26</v>
      </c>
      <c r="AC35" t="s">
        <v>26</v>
      </c>
      <c r="AD35" t="s">
        <v>26</v>
      </c>
      <c r="AK35">
        <v>3.5</v>
      </c>
      <c r="AY35">
        <v>4.5</v>
      </c>
      <c r="BK35">
        <f t="shared" si="4"/>
        <v>5</v>
      </c>
      <c r="BL35" s="18">
        <f t="shared" si="5"/>
        <v>4.5</v>
      </c>
      <c r="BM35">
        <f t="shared" si="6"/>
        <v>0.70710678118654757</v>
      </c>
      <c r="BN35">
        <v>0</v>
      </c>
      <c r="BP35">
        <f t="shared" si="3"/>
        <v>3.5</v>
      </c>
    </row>
    <row r="36" spans="1:68" x14ac:dyDescent="0.3">
      <c r="A36" t="s">
        <v>24</v>
      </c>
      <c r="B36" t="s">
        <v>26</v>
      </c>
      <c r="C36" t="s">
        <v>26</v>
      </c>
      <c r="D36" t="s">
        <v>26</v>
      </c>
      <c r="E36">
        <v>7.5</v>
      </c>
      <c r="F36" t="s">
        <v>26</v>
      </c>
      <c r="G36" t="s">
        <v>26</v>
      </c>
      <c r="H36" t="s">
        <v>26</v>
      </c>
      <c r="I36" t="s">
        <v>26</v>
      </c>
      <c r="J36">
        <v>8.5</v>
      </c>
      <c r="K36" t="s">
        <v>26</v>
      </c>
      <c r="L36">
        <v>7.5</v>
      </c>
      <c r="M36" t="s">
        <v>26</v>
      </c>
      <c r="N36">
        <v>7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  <c r="Z36" t="s">
        <v>26</v>
      </c>
      <c r="AA36" t="s">
        <v>26</v>
      </c>
      <c r="AB36" t="s">
        <v>26</v>
      </c>
      <c r="AC36" t="s">
        <v>26</v>
      </c>
      <c r="AD36" t="s">
        <v>26</v>
      </c>
      <c r="BK36">
        <f t="shared" si="4"/>
        <v>4</v>
      </c>
      <c r="BL36" s="18">
        <f t="shared" si="5"/>
        <v>7.625</v>
      </c>
      <c r="BM36">
        <f t="shared" si="6"/>
        <v>0.62915286960589578</v>
      </c>
      <c r="BN36">
        <v>0</v>
      </c>
      <c r="BP36" t="e">
        <f t="shared" si="3"/>
        <v>#DIV/0!</v>
      </c>
    </row>
    <row r="37" spans="1:68" x14ac:dyDescent="0.3">
      <c r="A37" t="s">
        <v>61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>
        <v>7</v>
      </c>
      <c r="S37">
        <v>5.5</v>
      </c>
      <c r="T37">
        <v>5.5</v>
      </c>
      <c r="U37" t="s">
        <v>26</v>
      </c>
      <c r="V37" t="s">
        <v>26</v>
      </c>
      <c r="W37">
        <v>6</v>
      </c>
      <c r="X37" t="s">
        <v>26</v>
      </c>
      <c r="Y37" t="s">
        <v>26</v>
      </c>
      <c r="Z37" t="s">
        <v>26</v>
      </c>
      <c r="AA37" t="s">
        <v>26</v>
      </c>
      <c r="AB37" t="s">
        <v>26</v>
      </c>
      <c r="AC37" t="s">
        <v>26</v>
      </c>
      <c r="AD37" t="s">
        <v>26</v>
      </c>
      <c r="BK37">
        <f t="shared" si="4"/>
        <v>4</v>
      </c>
      <c r="BL37" s="18">
        <f t="shared" si="5"/>
        <v>6</v>
      </c>
      <c r="BM37">
        <f t="shared" si="6"/>
        <v>0.70710678118654757</v>
      </c>
      <c r="BN37">
        <v>0</v>
      </c>
      <c r="BP37" t="e">
        <f t="shared" si="3"/>
        <v>#DIV/0!</v>
      </c>
    </row>
    <row r="38" spans="1:68" x14ac:dyDescent="0.3">
      <c r="A38" t="s">
        <v>54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>
        <v>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>
        <v>7</v>
      </c>
      <c r="W38">
        <v>7.5</v>
      </c>
      <c r="X38" t="s">
        <v>26</v>
      </c>
      <c r="Y38" t="s">
        <v>26</v>
      </c>
      <c r="Z38" t="s">
        <v>26</v>
      </c>
      <c r="AA38" t="s">
        <v>26</v>
      </c>
      <c r="AB38" t="s">
        <v>26</v>
      </c>
      <c r="AC38" t="s">
        <v>26</v>
      </c>
      <c r="AD38" t="s">
        <v>26</v>
      </c>
      <c r="AO38">
        <v>5.5</v>
      </c>
      <c r="BK38">
        <f t="shared" si="4"/>
        <v>4</v>
      </c>
      <c r="BL38" s="18">
        <f t="shared" si="5"/>
        <v>6.5</v>
      </c>
      <c r="BM38">
        <f t="shared" si="6"/>
        <v>0.9128709291752769</v>
      </c>
      <c r="BN38">
        <v>0</v>
      </c>
      <c r="BP38" t="e">
        <f t="shared" si="3"/>
        <v>#DIV/0!</v>
      </c>
    </row>
    <row r="39" spans="1:68" x14ac:dyDescent="0.3">
      <c r="A39" t="s">
        <v>21</v>
      </c>
      <c r="B39" t="s">
        <v>26</v>
      </c>
      <c r="C39" t="s">
        <v>26</v>
      </c>
      <c r="D39">
        <v>3</v>
      </c>
      <c r="E39" t="s">
        <v>26</v>
      </c>
      <c r="F39" t="s">
        <v>26</v>
      </c>
      <c r="G39">
        <v>1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  <c r="Z39" t="s">
        <v>26</v>
      </c>
      <c r="AA39" t="s">
        <v>26</v>
      </c>
      <c r="AB39" t="s">
        <v>26</v>
      </c>
      <c r="AC39" t="s">
        <v>26</v>
      </c>
      <c r="AD39" t="s">
        <v>26</v>
      </c>
      <c r="AE39">
        <v>1.5</v>
      </c>
      <c r="AU39">
        <v>4</v>
      </c>
      <c r="BK39">
        <f t="shared" si="4"/>
        <v>4</v>
      </c>
      <c r="BL39" s="18">
        <f t="shared" si="5"/>
        <v>2.375</v>
      </c>
      <c r="BM39">
        <f t="shared" si="6"/>
        <v>1.3768926368215255</v>
      </c>
      <c r="BN39">
        <v>0</v>
      </c>
      <c r="BP39" t="e">
        <f t="shared" si="3"/>
        <v>#DIV/0!</v>
      </c>
    </row>
    <row r="40" spans="1:68" x14ac:dyDescent="0.3">
      <c r="A40" t="s">
        <v>344</v>
      </c>
      <c r="AJ40">
        <v>4.5</v>
      </c>
      <c r="AQ40">
        <v>3.5</v>
      </c>
      <c r="AR40">
        <v>3.5</v>
      </c>
      <c r="AY40">
        <v>5.5</v>
      </c>
      <c r="BK40">
        <f t="shared" si="4"/>
        <v>4</v>
      </c>
      <c r="BL40" s="18">
        <f t="shared" si="5"/>
        <v>4.25</v>
      </c>
      <c r="BM40">
        <f t="shared" si="6"/>
        <v>0.9574271077563381</v>
      </c>
      <c r="BN40">
        <v>0</v>
      </c>
      <c r="BP40">
        <f t="shared" ref="BP40:BP70" si="7">AVERAGE(AI40:AK40)</f>
        <v>4.5</v>
      </c>
    </row>
    <row r="41" spans="1:68" x14ac:dyDescent="0.3">
      <c r="A41" t="s">
        <v>18</v>
      </c>
      <c r="B41" t="s">
        <v>26</v>
      </c>
      <c r="C41">
        <v>4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>
        <v>6</v>
      </c>
      <c r="R41">
        <v>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  <c r="Z41" t="s">
        <v>26</v>
      </c>
      <c r="AA41" t="s">
        <v>26</v>
      </c>
      <c r="AB41" t="s">
        <v>26</v>
      </c>
      <c r="AC41" t="s">
        <v>26</v>
      </c>
      <c r="AD41" t="s">
        <v>26</v>
      </c>
      <c r="BK41">
        <f t="shared" si="4"/>
        <v>3</v>
      </c>
      <c r="BL41" s="18">
        <f t="shared" si="5"/>
        <v>5.333333333333333</v>
      </c>
      <c r="BM41">
        <f t="shared" si="6"/>
        <v>1.1547005383792526</v>
      </c>
      <c r="BN41">
        <v>0</v>
      </c>
      <c r="BP41" t="e">
        <f t="shared" si="7"/>
        <v>#DIV/0!</v>
      </c>
    </row>
    <row r="42" spans="1:68" x14ac:dyDescent="0.3">
      <c r="A42" t="s">
        <v>60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>
        <v>4.5</v>
      </c>
      <c r="S42" t="s">
        <v>26</v>
      </c>
      <c r="T42">
        <v>4</v>
      </c>
      <c r="U42">
        <v>4</v>
      </c>
      <c r="V42" t="s">
        <v>26</v>
      </c>
      <c r="W42" t="s">
        <v>26</v>
      </c>
      <c r="X42" t="s">
        <v>26</v>
      </c>
      <c r="Y42" t="s">
        <v>26</v>
      </c>
      <c r="Z42" t="s">
        <v>26</v>
      </c>
      <c r="AA42" t="s">
        <v>26</v>
      </c>
      <c r="AB42" t="s">
        <v>26</v>
      </c>
      <c r="AC42" t="s">
        <v>26</v>
      </c>
      <c r="AD42" t="s">
        <v>26</v>
      </c>
      <c r="BK42">
        <f t="shared" si="4"/>
        <v>3</v>
      </c>
      <c r="BL42" s="18">
        <f t="shared" si="5"/>
        <v>4.166666666666667</v>
      </c>
      <c r="BM42">
        <f t="shared" si="6"/>
        <v>0.28867513459481287</v>
      </c>
      <c r="BN42">
        <v>0</v>
      </c>
      <c r="BP42" t="e">
        <f t="shared" si="7"/>
        <v>#DIV/0!</v>
      </c>
    </row>
    <row r="43" spans="1:68" x14ac:dyDescent="0.3">
      <c r="A43" t="s">
        <v>85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  <c r="Z43" t="s">
        <v>26</v>
      </c>
      <c r="AA43" t="s">
        <v>26</v>
      </c>
      <c r="AB43" t="s">
        <v>26</v>
      </c>
      <c r="AC43" t="s">
        <v>26</v>
      </c>
      <c r="AD43">
        <v>7</v>
      </c>
      <c r="AE43">
        <v>7</v>
      </c>
      <c r="AF43">
        <v>9</v>
      </c>
      <c r="BK43">
        <f t="shared" si="4"/>
        <v>3</v>
      </c>
      <c r="BL43" s="18">
        <f t="shared" si="5"/>
        <v>7.666666666666667</v>
      </c>
      <c r="BM43">
        <f t="shared" si="6"/>
        <v>1.1547005383792495</v>
      </c>
      <c r="BN43">
        <v>0</v>
      </c>
      <c r="BP43" t="e">
        <f t="shared" si="7"/>
        <v>#DIV/0!</v>
      </c>
    </row>
    <row r="44" spans="1:68" x14ac:dyDescent="0.3">
      <c r="A44" t="s">
        <v>49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>
        <v>5.5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  <c r="Z44">
        <v>5.5</v>
      </c>
      <c r="AA44" t="s">
        <v>26</v>
      </c>
      <c r="AB44" t="s">
        <v>26</v>
      </c>
      <c r="AC44" t="s">
        <v>26</v>
      </c>
      <c r="AD44" t="s">
        <v>26</v>
      </c>
      <c r="AG44">
        <v>2.5</v>
      </c>
      <c r="BK44">
        <f t="shared" si="4"/>
        <v>3</v>
      </c>
      <c r="BL44" s="18">
        <f t="shared" si="5"/>
        <v>4.5</v>
      </c>
      <c r="BM44">
        <f t="shared" si="6"/>
        <v>1.7320508075688772</v>
      </c>
      <c r="BN44">
        <v>0</v>
      </c>
      <c r="BP44" t="e">
        <f t="shared" si="7"/>
        <v>#DIV/0!</v>
      </c>
    </row>
    <row r="45" spans="1:68" x14ac:dyDescent="0.3">
      <c r="A45" t="s">
        <v>81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  <c r="Z45">
        <v>7</v>
      </c>
      <c r="AA45" t="s">
        <v>26</v>
      </c>
      <c r="AB45" t="s">
        <v>26</v>
      </c>
      <c r="AC45" t="s">
        <v>26</v>
      </c>
      <c r="AD45">
        <v>7.5</v>
      </c>
      <c r="AS45">
        <v>5</v>
      </c>
      <c r="BK45">
        <f t="shared" si="4"/>
        <v>3</v>
      </c>
      <c r="BL45" s="18">
        <f t="shared" si="5"/>
        <v>6.5</v>
      </c>
      <c r="BM45">
        <f t="shared" si="6"/>
        <v>1.3228756555322954</v>
      </c>
      <c r="BN45">
        <v>0</v>
      </c>
      <c r="BP45" t="e">
        <f t="shared" si="7"/>
        <v>#DIV/0!</v>
      </c>
    </row>
    <row r="46" spans="1:68" x14ac:dyDescent="0.3">
      <c r="A46" t="s">
        <v>343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>
        <v>2.5</v>
      </c>
      <c r="K46" t="s">
        <v>26</v>
      </c>
      <c r="L46" t="s">
        <v>26</v>
      </c>
      <c r="M46">
        <v>4.5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  <c r="Z46" t="s">
        <v>26</v>
      </c>
      <c r="AA46" t="s">
        <v>26</v>
      </c>
      <c r="AB46" t="s">
        <v>26</v>
      </c>
      <c r="AC46" t="s">
        <v>26</v>
      </c>
      <c r="AD46" t="s">
        <v>26</v>
      </c>
      <c r="AN46">
        <v>2.5</v>
      </c>
      <c r="BG46">
        <v>5</v>
      </c>
      <c r="BH46">
        <v>4.5</v>
      </c>
      <c r="BK46">
        <f t="shared" si="4"/>
        <v>5</v>
      </c>
      <c r="BL46" s="18">
        <f t="shared" si="5"/>
        <v>3.8</v>
      </c>
      <c r="BM46">
        <f t="shared" si="6"/>
        <v>1.2041594578792292</v>
      </c>
      <c r="BN46">
        <v>0</v>
      </c>
      <c r="BP46" t="e">
        <f t="shared" si="7"/>
        <v>#DIV/0!</v>
      </c>
    </row>
    <row r="47" spans="1:68" x14ac:dyDescent="0.3">
      <c r="A47" t="s">
        <v>43</v>
      </c>
      <c r="B47" t="s">
        <v>26</v>
      </c>
      <c r="C47">
        <v>1.5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>
        <v>2.5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  <c r="Z47" t="s">
        <v>26</v>
      </c>
      <c r="AA47" t="s">
        <v>26</v>
      </c>
      <c r="AB47" t="s">
        <v>26</v>
      </c>
      <c r="AC47" t="s">
        <v>26</v>
      </c>
      <c r="AD47" t="s">
        <v>26</v>
      </c>
      <c r="BK47">
        <f t="shared" si="4"/>
        <v>2</v>
      </c>
      <c r="BL47" s="18">
        <f t="shared" si="5"/>
        <v>2</v>
      </c>
      <c r="BM47">
        <f t="shared" si="6"/>
        <v>0.70710678118654757</v>
      </c>
      <c r="BN47">
        <v>0</v>
      </c>
      <c r="BP47" t="e">
        <f t="shared" si="7"/>
        <v>#DIV/0!</v>
      </c>
    </row>
    <row r="48" spans="1:68" x14ac:dyDescent="0.3">
      <c r="A48" t="s">
        <v>53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>
        <v>5.5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  <c r="Z48" t="s">
        <v>26</v>
      </c>
      <c r="AA48" t="s">
        <v>26</v>
      </c>
      <c r="AB48" t="s">
        <v>26</v>
      </c>
      <c r="AC48" t="s">
        <v>26</v>
      </c>
      <c r="AD48" t="s">
        <v>26</v>
      </c>
      <c r="AG48">
        <v>5</v>
      </c>
      <c r="BK48">
        <f t="shared" si="4"/>
        <v>2</v>
      </c>
      <c r="BL48" s="18">
        <f t="shared" si="5"/>
        <v>5.25</v>
      </c>
      <c r="BM48">
        <f t="shared" si="6"/>
        <v>0.35355339059327379</v>
      </c>
      <c r="BN48">
        <v>0</v>
      </c>
      <c r="BP48" t="e">
        <f t="shared" si="7"/>
        <v>#DIV/0!</v>
      </c>
    </row>
    <row r="49" spans="1:68" x14ac:dyDescent="0.3">
      <c r="A49" t="s">
        <v>339</v>
      </c>
      <c r="AJ49">
        <v>7</v>
      </c>
      <c r="AW49">
        <v>4.5</v>
      </c>
      <c r="BK49">
        <f t="shared" si="4"/>
        <v>2</v>
      </c>
      <c r="BL49" s="18">
        <f t="shared" si="5"/>
        <v>5.75</v>
      </c>
      <c r="BM49">
        <f t="shared" si="6"/>
        <v>1.7677669529663689</v>
      </c>
      <c r="BN49">
        <v>0</v>
      </c>
      <c r="BP49">
        <f t="shared" si="7"/>
        <v>7</v>
      </c>
    </row>
    <row r="50" spans="1:68" x14ac:dyDescent="0.3">
      <c r="A50" t="s">
        <v>342</v>
      </c>
      <c r="AM50">
        <v>6</v>
      </c>
      <c r="BA50">
        <v>4</v>
      </c>
      <c r="BK50">
        <f t="shared" si="4"/>
        <v>2</v>
      </c>
      <c r="BL50" s="18">
        <f t="shared" si="5"/>
        <v>5</v>
      </c>
      <c r="BM50">
        <f t="shared" si="6"/>
        <v>1.4142135623730951</v>
      </c>
      <c r="BN50">
        <v>0</v>
      </c>
      <c r="BP50" t="e">
        <f t="shared" si="7"/>
        <v>#DIV/0!</v>
      </c>
    </row>
    <row r="51" spans="1:68" x14ac:dyDescent="0.3">
      <c r="A51" t="s">
        <v>86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  <c r="Z51" t="s">
        <v>26</v>
      </c>
      <c r="AA51" t="s">
        <v>26</v>
      </c>
      <c r="AB51" t="s">
        <v>26</v>
      </c>
      <c r="AC51" t="s">
        <v>26</v>
      </c>
      <c r="AD51">
        <v>9</v>
      </c>
      <c r="BK51">
        <f t="shared" si="4"/>
        <v>1</v>
      </c>
      <c r="BL51" s="18">
        <f t="shared" si="5"/>
        <v>9</v>
      </c>
      <c r="BM51" t="str">
        <f t="shared" si="6"/>
        <v/>
      </c>
      <c r="BN51">
        <v>0</v>
      </c>
      <c r="BP51" t="e">
        <f t="shared" si="7"/>
        <v>#DIV/0!</v>
      </c>
    </row>
    <row r="52" spans="1:68" x14ac:dyDescent="0.3">
      <c r="A52" t="s">
        <v>77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  <c r="Z52">
        <v>7</v>
      </c>
      <c r="AA52" t="s">
        <v>26</v>
      </c>
      <c r="AB52" t="s">
        <v>26</v>
      </c>
      <c r="AC52" t="s">
        <v>26</v>
      </c>
      <c r="AD52" t="s">
        <v>26</v>
      </c>
      <c r="BK52">
        <f t="shared" si="4"/>
        <v>1</v>
      </c>
      <c r="BL52" s="18">
        <f t="shared" si="5"/>
        <v>7</v>
      </c>
      <c r="BM52" t="str">
        <f t="shared" si="6"/>
        <v/>
      </c>
      <c r="BN52">
        <v>0</v>
      </c>
      <c r="BP52" t="e">
        <f t="shared" si="7"/>
        <v>#DIV/0!</v>
      </c>
    </row>
    <row r="53" spans="1:68" x14ac:dyDescent="0.3">
      <c r="A53" t="s">
        <v>354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  <c r="Z53">
        <v>7</v>
      </c>
      <c r="AA53" t="s">
        <v>26</v>
      </c>
      <c r="AB53" t="s">
        <v>26</v>
      </c>
      <c r="AC53" t="s">
        <v>26</v>
      </c>
      <c r="AD53" t="s">
        <v>26</v>
      </c>
      <c r="BK53">
        <f t="shared" si="4"/>
        <v>1</v>
      </c>
      <c r="BL53" s="18">
        <f t="shared" si="5"/>
        <v>7</v>
      </c>
      <c r="BM53" t="str">
        <f t="shared" si="6"/>
        <v/>
      </c>
      <c r="BN53">
        <v>0</v>
      </c>
      <c r="BP53" t="e">
        <f t="shared" si="7"/>
        <v>#DIV/0!</v>
      </c>
    </row>
    <row r="54" spans="1:68" x14ac:dyDescent="0.3">
      <c r="A54" t="s">
        <v>80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>
        <v>7</v>
      </c>
      <c r="Z54" t="s">
        <v>26</v>
      </c>
      <c r="AA54" t="s">
        <v>26</v>
      </c>
      <c r="AB54" t="s">
        <v>26</v>
      </c>
      <c r="AC54" t="s">
        <v>26</v>
      </c>
      <c r="AD54" t="s">
        <v>26</v>
      </c>
      <c r="BK54">
        <f t="shared" si="4"/>
        <v>1</v>
      </c>
      <c r="BL54" s="18">
        <f t="shared" si="5"/>
        <v>7</v>
      </c>
      <c r="BM54" t="str">
        <f t="shared" si="6"/>
        <v/>
      </c>
      <c r="BN54">
        <v>0</v>
      </c>
      <c r="BP54" t="e">
        <f t="shared" si="7"/>
        <v>#DIV/0!</v>
      </c>
    </row>
    <row r="55" spans="1:68" x14ac:dyDescent="0.3">
      <c r="A55" t="s">
        <v>52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>
        <v>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  <c r="Z55" t="s">
        <v>26</v>
      </c>
      <c r="AA55" t="s">
        <v>26</v>
      </c>
      <c r="AB55" t="s">
        <v>26</v>
      </c>
      <c r="AC55" t="s">
        <v>26</v>
      </c>
      <c r="AD55" t="s">
        <v>26</v>
      </c>
      <c r="BK55">
        <f t="shared" si="4"/>
        <v>1</v>
      </c>
      <c r="BL55" s="18">
        <f t="shared" si="5"/>
        <v>6</v>
      </c>
      <c r="BM55" t="str">
        <f t="shared" si="6"/>
        <v/>
      </c>
      <c r="BN55">
        <v>0</v>
      </c>
      <c r="BP55" t="e">
        <f t="shared" si="7"/>
        <v>#DIV/0!</v>
      </c>
    </row>
    <row r="56" spans="1:68" x14ac:dyDescent="0.3">
      <c r="A56" t="s">
        <v>47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>
        <v>4.5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  <c r="Z56" t="s">
        <v>26</v>
      </c>
      <c r="AA56" t="s">
        <v>26</v>
      </c>
      <c r="AB56" t="s">
        <v>26</v>
      </c>
      <c r="AC56" t="s">
        <v>26</v>
      </c>
      <c r="AD56" t="s">
        <v>26</v>
      </c>
      <c r="BK56">
        <f t="shared" si="4"/>
        <v>1</v>
      </c>
      <c r="BL56" s="18">
        <f t="shared" si="5"/>
        <v>4.5</v>
      </c>
      <c r="BM56" t="str">
        <f t="shared" si="6"/>
        <v/>
      </c>
      <c r="BN56">
        <v>0</v>
      </c>
      <c r="BP56" t="e">
        <f t="shared" si="7"/>
        <v>#DIV/0!</v>
      </c>
    </row>
    <row r="57" spans="1:68" x14ac:dyDescent="0.3">
      <c r="A57" t="s">
        <v>78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  <c r="Z57">
        <v>4.5</v>
      </c>
      <c r="AA57" t="s">
        <v>26</v>
      </c>
      <c r="AB57" t="s">
        <v>26</v>
      </c>
      <c r="AC57" t="s">
        <v>26</v>
      </c>
      <c r="AD57" t="s">
        <v>26</v>
      </c>
      <c r="BK57">
        <f t="shared" si="4"/>
        <v>1</v>
      </c>
      <c r="BL57" s="18">
        <f t="shared" si="5"/>
        <v>4.5</v>
      </c>
      <c r="BM57" t="str">
        <f t="shared" si="6"/>
        <v/>
      </c>
      <c r="BN57">
        <v>0</v>
      </c>
      <c r="BP57" t="e">
        <f t="shared" si="7"/>
        <v>#DIV/0!</v>
      </c>
    </row>
    <row r="58" spans="1:68" x14ac:dyDescent="0.3">
      <c r="A58" t="s">
        <v>83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  <c r="Z58" t="s">
        <v>26</v>
      </c>
      <c r="AA58" t="s">
        <v>26</v>
      </c>
      <c r="AB58">
        <v>4</v>
      </c>
      <c r="AC58" t="s">
        <v>26</v>
      </c>
      <c r="AD58" t="s">
        <v>26</v>
      </c>
      <c r="BK58">
        <f t="shared" si="4"/>
        <v>1</v>
      </c>
      <c r="BL58" s="18">
        <f t="shared" si="5"/>
        <v>4</v>
      </c>
      <c r="BM58" t="str">
        <f t="shared" si="6"/>
        <v/>
      </c>
      <c r="BN58">
        <v>0</v>
      </c>
      <c r="BP58" t="e">
        <f t="shared" si="7"/>
        <v>#DIV/0!</v>
      </c>
    </row>
    <row r="59" spans="1:68" x14ac:dyDescent="0.3">
      <c r="A59" t="s">
        <v>345</v>
      </c>
      <c r="AN59">
        <v>3</v>
      </c>
      <c r="BK59">
        <f t="shared" si="4"/>
        <v>1</v>
      </c>
      <c r="BL59" s="18">
        <f t="shared" si="5"/>
        <v>3</v>
      </c>
      <c r="BM59" t="str">
        <f t="shared" si="6"/>
        <v/>
      </c>
      <c r="BN59">
        <v>0</v>
      </c>
      <c r="BP59" t="e">
        <f t="shared" si="7"/>
        <v>#DIV/0!</v>
      </c>
    </row>
    <row r="60" spans="1:68" x14ac:dyDescent="0.3">
      <c r="A60" t="s">
        <v>348</v>
      </c>
      <c r="AP60">
        <v>5.5</v>
      </c>
      <c r="BK60">
        <f t="shared" si="4"/>
        <v>1</v>
      </c>
      <c r="BL60" s="18">
        <f t="shared" si="5"/>
        <v>5.5</v>
      </c>
      <c r="BM60" t="str">
        <f t="shared" si="6"/>
        <v/>
      </c>
      <c r="BN60">
        <v>0</v>
      </c>
      <c r="BP60" t="e">
        <f t="shared" si="7"/>
        <v>#DIV/0!</v>
      </c>
    </row>
    <row r="61" spans="1:68" x14ac:dyDescent="0.3">
      <c r="A61" t="s">
        <v>351</v>
      </c>
      <c r="AR61">
        <v>4</v>
      </c>
      <c r="BK61">
        <f t="shared" si="4"/>
        <v>1</v>
      </c>
      <c r="BL61" s="18">
        <f t="shared" si="5"/>
        <v>4</v>
      </c>
      <c r="BM61" t="str">
        <f t="shared" si="6"/>
        <v/>
      </c>
      <c r="BN61">
        <v>0</v>
      </c>
      <c r="BP61" t="e">
        <f t="shared" si="7"/>
        <v>#DIV/0!</v>
      </c>
    </row>
    <row r="62" spans="1:68" x14ac:dyDescent="0.3">
      <c r="A62" t="s">
        <v>352</v>
      </c>
      <c r="AS62">
        <v>5.5</v>
      </c>
      <c r="BK62">
        <f t="shared" si="4"/>
        <v>1</v>
      </c>
      <c r="BL62" s="18">
        <f t="shared" si="5"/>
        <v>5.5</v>
      </c>
      <c r="BM62" t="str">
        <f t="shared" si="6"/>
        <v/>
      </c>
      <c r="BN62">
        <v>0</v>
      </c>
      <c r="BP62" t="e">
        <f t="shared" si="7"/>
        <v>#DIV/0!</v>
      </c>
    </row>
    <row r="63" spans="1:68" x14ac:dyDescent="0.3">
      <c r="A63" t="s">
        <v>353</v>
      </c>
      <c r="AS63">
        <v>4.5</v>
      </c>
      <c r="BK63">
        <f t="shared" si="4"/>
        <v>1</v>
      </c>
      <c r="BL63" s="18">
        <f t="shared" si="5"/>
        <v>4.5</v>
      </c>
      <c r="BM63" t="str">
        <f t="shared" si="6"/>
        <v/>
      </c>
      <c r="BN63">
        <v>0</v>
      </c>
      <c r="BP63" t="e">
        <f t="shared" si="7"/>
        <v>#DIV/0!</v>
      </c>
    </row>
    <row r="64" spans="1:68" x14ac:dyDescent="0.3">
      <c r="A64" t="s">
        <v>355</v>
      </c>
      <c r="AU64">
        <v>5</v>
      </c>
      <c r="BK64">
        <f t="shared" si="4"/>
        <v>1</v>
      </c>
      <c r="BL64" s="18">
        <f t="shared" si="5"/>
        <v>5</v>
      </c>
      <c r="BM64" t="str">
        <f t="shared" si="6"/>
        <v/>
      </c>
      <c r="BN64">
        <v>0</v>
      </c>
      <c r="BP64" t="e">
        <f t="shared" si="7"/>
        <v>#DIV/0!</v>
      </c>
    </row>
    <row r="65" spans="1:68" x14ac:dyDescent="0.3">
      <c r="A65" t="s">
        <v>363</v>
      </c>
      <c r="AW65">
        <v>4.5</v>
      </c>
      <c r="BK65">
        <f t="shared" si="4"/>
        <v>1</v>
      </c>
      <c r="BL65" s="18">
        <f t="shared" si="5"/>
        <v>4.5</v>
      </c>
      <c r="BM65" t="str">
        <f t="shared" si="6"/>
        <v/>
      </c>
      <c r="BN65">
        <v>0</v>
      </c>
      <c r="BP65" t="e">
        <f t="shared" si="7"/>
        <v>#DIV/0!</v>
      </c>
    </row>
    <row r="66" spans="1:68" x14ac:dyDescent="0.3">
      <c r="A66" t="s">
        <v>362</v>
      </c>
      <c r="AW66">
        <v>5</v>
      </c>
      <c r="BF66">
        <v>5</v>
      </c>
      <c r="BK66">
        <f t="shared" ref="BK66:BK70" si="8">COUNT(B66:BJ66)</f>
        <v>2</v>
      </c>
      <c r="BL66" s="18">
        <f t="shared" si="5"/>
        <v>5</v>
      </c>
      <c r="BM66">
        <f t="shared" si="6"/>
        <v>0</v>
      </c>
      <c r="BN66">
        <v>0</v>
      </c>
      <c r="BP66" t="e">
        <f t="shared" si="7"/>
        <v>#DIV/0!</v>
      </c>
    </row>
    <row r="67" spans="1:68" x14ac:dyDescent="0.3">
      <c r="A67" t="s">
        <v>365</v>
      </c>
      <c r="BA67">
        <v>5.5</v>
      </c>
      <c r="BK67">
        <f t="shared" si="8"/>
        <v>1</v>
      </c>
      <c r="BL67" s="18">
        <f t="shared" si="5"/>
        <v>5.5</v>
      </c>
      <c r="BM67" t="str">
        <f t="shared" si="6"/>
        <v/>
      </c>
      <c r="BN67">
        <v>0</v>
      </c>
      <c r="BP67" t="e">
        <f t="shared" si="7"/>
        <v>#DIV/0!</v>
      </c>
    </row>
    <row r="68" spans="1:68" x14ac:dyDescent="0.3">
      <c r="A68" t="s">
        <v>366</v>
      </c>
      <c r="AZ68">
        <v>2.5</v>
      </c>
      <c r="BK68">
        <f t="shared" si="8"/>
        <v>1</v>
      </c>
      <c r="BL68" s="18">
        <f t="shared" si="5"/>
        <v>2.5</v>
      </c>
      <c r="BM68" t="str">
        <f t="shared" si="6"/>
        <v/>
      </c>
      <c r="BN68">
        <v>0</v>
      </c>
      <c r="BP68" t="e">
        <f t="shared" si="7"/>
        <v>#DIV/0!</v>
      </c>
    </row>
    <row r="69" spans="1:68" x14ac:dyDescent="0.3">
      <c r="A69" t="s">
        <v>367</v>
      </c>
      <c r="BB69">
        <v>3</v>
      </c>
      <c r="BK69">
        <f t="shared" si="8"/>
        <v>1</v>
      </c>
      <c r="BL69" s="18">
        <f t="shared" si="5"/>
        <v>3</v>
      </c>
      <c r="BM69" t="str">
        <f t="shared" si="6"/>
        <v/>
      </c>
      <c r="BN69">
        <v>0</v>
      </c>
      <c r="BP69" t="e">
        <f t="shared" si="7"/>
        <v>#DIV/0!</v>
      </c>
    </row>
    <row r="70" spans="1:68" x14ac:dyDescent="0.3">
      <c r="A70" t="s">
        <v>369</v>
      </c>
      <c r="BF70">
        <v>7.5</v>
      </c>
      <c r="BK70">
        <f t="shared" si="8"/>
        <v>1</v>
      </c>
      <c r="BL70" s="18">
        <f t="shared" ref="BL70:BL71" si="9">AVERAGE(B70:BJ70)</f>
        <v>7.5</v>
      </c>
      <c r="BM70" t="str">
        <f t="shared" ref="BM70:BM71" si="10">IF(BK70&gt;1,_xlfn.STDEV.S(B70:BJ70),"")</f>
        <v/>
      </c>
      <c r="BN70">
        <v>0</v>
      </c>
      <c r="BP70" t="e">
        <f t="shared" si="7"/>
        <v>#DIV/0!</v>
      </c>
    </row>
    <row r="71" spans="1:68" x14ac:dyDescent="0.3">
      <c r="A71" t="s">
        <v>370</v>
      </c>
      <c r="BG71">
        <v>5.5</v>
      </c>
      <c r="BH71">
        <v>4.5</v>
      </c>
      <c r="BK71">
        <f t="shared" ref="BK71" si="11">COUNT(B71:BJ71)</f>
        <v>2</v>
      </c>
      <c r="BL71" s="18">
        <f t="shared" si="9"/>
        <v>5</v>
      </c>
      <c r="BM71">
        <f t="shared" si="10"/>
        <v>0.70710678118654757</v>
      </c>
      <c r="BN71">
        <v>0</v>
      </c>
      <c r="BP71" t="e">
        <f t="shared" ref="BP71" si="12">AVERAGE(AI71:AK71)</f>
        <v>#DIV/0!</v>
      </c>
    </row>
  </sheetData>
  <autoFilter ref="A1:BN69" xr:uid="{7217F6E2-94B9-43BA-8347-6F8651201F03}">
    <sortState ref="A2:BN69">
      <sortCondition descending="1" ref="BN1:BN66"/>
    </sortState>
  </autoFilter>
  <conditionalFormatting sqref="BK2:BK68 BK70:BK71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2:BM68 BM70:BM71">
    <cfRule type="colorScale" priority="53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K2:BK68 BK71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2:BL68 BL70:BL71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2:BL68 BL71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A2:AV44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Q39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X2:Z38 W2 W7 W11:W12 W15:W21 W31 B2:V38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:Z47 X2:Z43 W2 W7 W11:W12 W15:W21 W31 W40 B2:V43 Z4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B51:AV51 AD53:AV53 B2:AV49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2:BK68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2:BL68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AV5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P2:BP7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AV59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M69">
    <cfRule type="colorScale" priority="6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BK6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69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6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K69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L6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20:BI67 AA2:BI38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20:BI67 AA2:BI47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20:BI67 AA2:BI42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12F67-43DE-48B9-BCC3-7D7A05DB9885}">
  <dimension ref="A1:J39"/>
  <sheetViews>
    <sheetView workbookViewId="0">
      <selection activeCell="F31" sqref="F31"/>
    </sheetView>
  </sheetViews>
  <sheetFormatPr defaultRowHeight="14.4" x14ac:dyDescent="0.3"/>
  <cols>
    <col min="5" max="5" width="0" hidden="1" customWidth="1"/>
    <col min="9" max="9" width="8.88671875" hidden="1" customWidth="1"/>
  </cols>
  <sheetData>
    <row r="1" spans="1:10" x14ac:dyDescent="0.3">
      <c r="A1" t="s">
        <v>336</v>
      </c>
      <c r="B1" t="s">
        <v>337</v>
      </c>
      <c r="D1" t="s">
        <v>334</v>
      </c>
      <c r="E1" t="s">
        <v>335</v>
      </c>
      <c r="F1" t="s">
        <v>337</v>
      </c>
      <c r="H1" t="s">
        <v>334</v>
      </c>
      <c r="I1" t="s">
        <v>335</v>
      </c>
      <c r="J1" t="s">
        <v>337</v>
      </c>
    </row>
    <row r="2" spans="1:10" x14ac:dyDescent="0.3">
      <c r="A2">
        <v>8.5</v>
      </c>
      <c r="B2">
        <v>9.76</v>
      </c>
      <c r="D2">
        <v>2.5</v>
      </c>
      <c r="E2">
        <f>$B$5*D2+$B$6</f>
        <v>0.75</v>
      </c>
      <c r="F2">
        <f>MROUND(E2,0.5)</f>
        <v>1</v>
      </c>
      <c r="H2">
        <f>D39+0.1</f>
        <v>6.2999999999999927</v>
      </c>
      <c r="I2">
        <f>$B$5*H2+$B$6</f>
        <v>6.4563333333333226</v>
      </c>
      <c r="J2">
        <f>MROUND(I2,0.5)</f>
        <v>6.5</v>
      </c>
    </row>
    <row r="3" spans="1:10" x14ac:dyDescent="0.3">
      <c r="A3">
        <v>2.5</v>
      </c>
      <c r="B3">
        <v>0.75</v>
      </c>
      <c r="D3">
        <f>D2+0.1</f>
        <v>2.6</v>
      </c>
      <c r="E3">
        <f t="shared" ref="E3:E39" si="0">$B$5*D3+$B$6</f>
        <v>0.90016666666666678</v>
      </c>
      <c r="F3">
        <f t="shared" ref="F3:F39" si="1">MROUND(E3,0.5)</f>
        <v>1</v>
      </c>
      <c r="H3">
        <f>H2+0.1</f>
        <v>6.3999999999999924</v>
      </c>
      <c r="I3">
        <f>$B$5*H3+$B$6</f>
        <v>6.6064999999999898</v>
      </c>
      <c r="J3">
        <f t="shared" ref="J3:J39" si="2">MROUND(I3,0.5)</f>
        <v>6.5</v>
      </c>
    </row>
    <row r="4" spans="1:10" x14ac:dyDescent="0.3">
      <c r="D4">
        <f t="shared" ref="D4:D39" si="3">D3+0.1</f>
        <v>2.7</v>
      </c>
      <c r="E4">
        <f t="shared" si="0"/>
        <v>1.0503333333333331</v>
      </c>
      <c r="F4">
        <f t="shared" si="1"/>
        <v>1</v>
      </c>
      <c r="H4">
        <f t="shared" ref="H4:H39" si="4">H3+0.1</f>
        <v>6.499999999999992</v>
      </c>
      <c r="I4">
        <f t="shared" ref="I4:I39" si="5">$B$5*H4+$B$6</f>
        <v>6.7566666666666553</v>
      </c>
      <c r="J4">
        <f t="shared" si="2"/>
        <v>7</v>
      </c>
    </row>
    <row r="5" spans="1:10" x14ac:dyDescent="0.3">
      <c r="A5" t="s">
        <v>332</v>
      </c>
      <c r="B5">
        <f>(B2-B3)/(A2-A3)</f>
        <v>1.5016666666666667</v>
      </c>
      <c r="D5">
        <f t="shared" si="3"/>
        <v>2.8000000000000003</v>
      </c>
      <c r="E5">
        <f t="shared" si="0"/>
        <v>1.2005000000000003</v>
      </c>
      <c r="F5">
        <f t="shared" si="1"/>
        <v>1</v>
      </c>
      <c r="H5">
        <f t="shared" si="4"/>
        <v>6.5999999999999917</v>
      </c>
      <c r="I5">
        <f t="shared" si="5"/>
        <v>6.9068333333333207</v>
      </c>
      <c r="J5">
        <f t="shared" si="2"/>
        <v>7</v>
      </c>
    </row>
    <row r="6" spans="1:10" x14ac:dyDescent="0.3">
      <c r="A6" t="s">
        <v>333</v>
      </c>
      <c r="B6">
        <f>B3-A3*B5</f>
        <v>-3.0041666666666669</v>
      </c>
      <c r="D6">
        <f t="shared" si="3"/>
        <v>2.9000000000000004</v>
      </c>
      <c r="E6">
        <f t="shared" si="0"/>
        <v>1.3506666666666667</v>
      </c>
      <c r="F6">
        <f t="shared" si="1"/>
        <v>1.5</v>
      </c>
      <c r="H6">
        <f t="shared" si="4"/>
        <v>6.6999999999999913</v>
      </c>
      <c r="I6">
        <f t="shared" si="5"/>
        <v>7.0569999999999879</v>
      </c>
      <c r="J6">
        <f t="shared" si="2"/>
        <v>7</v>
      </c>
    </row>
    <row r="7" spans="1:10" x14ac:dyDescent="0.3">
      <c r="D7">
        <f t="shared" si="3"/>
        <v>3.0000000000000004</v>
      </c>
      <c r="E7">
        <f t="shared" si="0"/>
        <v>1.5008333333333339</v>
      </c>
      <c r="F7">
        <f t="shared" si="1"/>
        <v>1.5</v>
      </c>
      <c r="H7">
        <f t="shared" si="4"/>
        <v>6.7999999999999909</v>
      </c>
      <c r="I7">
        <f t="shared" si="5"/>
        <v>7.2071666666666534</v>
      </c>
      <c r="J7">
        <f t="shared" si="2"/>
        <v>7</v>
      </c>
    </row>
    <row r="8" spans="1:10" x14ac:dyDescent="0.3">
      <c r="D8">
        <f t="shared" si="3"/>
        <v>3.1000000000000005</v>
      </c>
      <c r="E8">
        <f t="shared" si="0"/>
        <v>1.6510000000000011</v>
      </c>
      <c r="F8">
        <f t="shared" si="1"/>
        <v>1.5</v>
      </c>
      <c r="H8">
        <f t="shared" si="4"/>
        <v>6.8999999999999906</v>
      </c>
      <c r="I8">
        <f t="shared" si="5"/>
        <v>7.3573333333333188</v>
      </c>
      <c r="J8">
        <f t="shared" si="2"/>
        <v>7.5</v>
      </c>
    </row>
    <row r="9" spans="1:10" x14ac:dyDescent="0.3">
      <c r="D9">
        <f t="shared" si="3"/>
        <v>3.2000000000000006</v>
      </c>
      <c r="E9">
        <f t="shared" si="0"/>
        <v>1.8011666666666675</v>
      </c>
      <c r="F9">
        <f t="shared" si="1"/>
        <v>2</v>
      </c>
      <c r="H9">
        <f t="shared" si="4"/>
        <v>6.9999999999999902</v>
      </c>
      <c r="I9">
        <f t="shared" si="5"/>
        <v>7.5074999999999861</v>
      </c>
      <c r="J9">
        <f t="shared" si="2"/>
        <v>7.5</v>
      </c>
    </row>
    <row r="10" spans="1:10" x14ac:dyDescent="0.3">
      <c r="B10">
        <f>6.5*B5+B6</f>
        <v>6.7566666666666677</v>
      </c>
      <c r="D10">
        <f t="shared" si="3"/>
        <v>3.3000000000000007</v>
      </c>
      <c r="E10">
        <f t="shared" si="0"/>
        <v>1.9513333333333347</v>
      </c>
      <c r="F10">
        <f t="shared" si="1"/>
        <v>2</v>
      </c>
      <c r="H10">
        <f t="shared" si="4"/>
        <v>7.0999999999999899</v>
      </c>
      <c r="I10">
        <f t="shared" si="5"/>
        <v>7.6576666666666515</v>
      </c>
      <c r="J10">
        <f t="shared" si="2"/>
        <v>7.5</v>
      </c>
    </row>
    <row r="11" spans="1:10" x14ac:dyDescent="0.3">
      <c r="D11">
        <f t="shared" si="3"/>
        <v>3.4000000000000008</v>
      </c>
      <c r="E11">
        <f t="shared" si="0"/>
        <v>2.101500000000001</v>
      </c>
      <c r="F11">
        <f t="shared" si="1"/>
        <v>2</v>
      </c>
      <c r="H11">
        <f t="shared" si="4"/>
        <v>7.1999999999999895</v>
      </c>
      <c r="I11">
        <f t="shared" si="5"/>
        <v>7.8078333333333187</v>
      </c>
      <c r="J11">
        <f t="shared" si="2"/>
        <v>8</v>
      </c>
    </row>
    <row r="12" spans="1:10" x14ac:dyDescent="0.3">
      <c r="D12">
        <f t="shared" si="3"/>
        <v>3.5000000000000009</v>
      </c>
      <c r="E12">
        <f t="shared" si="0"/>
        <v>2.2516666666666683</v>
      </c>
      <c r="F12">
        <f t="shared" si="1"/>
        <v>2.5</v>
      </c>
      <c r="H12">
        <f t="shared" si="4"/>
        <v>7.2999999999999892</v>
      </c>
      <c r="I12">
        <f t="shared" si="5"/>
        <v>7.9579999999999842</v>
      </c>
      <c r="J12">
        <f t="shared" si="2"/>
        <v>8</v>
      </c>
    </row>
    <row r="13" spans="1:10" x14ac:dyDescent="0.3">
      <c r="D13">
        <f t="shared" si="3"/>
        <v>3.600000000000001</v>
      </c>
      <c r="E13">
        <f t="shared" si="0"/>
        <v>2.4018333333333346</v>
      </c>
      <c r="F13">
        <f t="shared" si="1"/>
        <v>2.5</v>
      </c>
      <c r="H13">
        <f t="shared" si="4"/>
        <v>7.3999999999999888</v>
      </c>
      <c r="I13">
        <f t="shared" si="5"/>
        <v>8.1081666666666496</v>
      </c>
      <c r="J13">
        <f t="shared" si="2"/>
        <v>8</v>
      </c>
    </row>
    <row r="14" spans="1:10" x14ac:dyDescent="0.3">
      <c r="D14">
        <f t="shared" si="3"/>
        <v>3.7000000000000011</v>
      </c>
      <c r="E14">
        <f t="shared" si="0"/>
        <v>2.5520000000000018</v>
      </c>
      <c r="F14">
        <f t="shared" si="1"/>
        <v>2.5</v>
      </c>
      <c r="H14">
        <f t="shared" si="4"/>
        <v>7.4999999999999885</v>
      </c>
      <c r="I14">
        <f t="shared" si="5"/>
        <v>8.2583333333333169</v>
      </c>
      <c r="J14">
        <f t="shared" si="2"/>
        <v>8.5</v>
      </c>
    </row>
    <row r="15" spans="1:10" x14ac:dyDescent="0.3">
      <c r="D15">
        <f t="shared" si="3"/>
        <v>3.8000000000000012</v>
      </c>
      <c r="E15">
        <f t="shared" si="0"/>
        <v>2.7021666666666682</v>
      </c>
      <c r="F15">
        <f t="shared" si="1"/>
        <v>2.5</v>
      </c>
      <c r="H15">
        <f t="shared" si="4"/>
        <v>7.5999999999999881</v>
      </c>
      <c r="I15">
        <f t="shared" si="5"/>
        <v>8.4084999999999823</v>
      </c>
      <c r="J15">
        <f t="shared" si="2"/>
        <v>8.5</v>
      </c>
    </row>
    <row r="16" spans="1:10" x14ac:dyDescent="0.3">
      <c r="D16">
        <f t="shared" si="3"/>
        <v>3.9000000000000012</v>
      </c>
      <c r="E16">
        <f t="shared" si="0"/>
        <v>2.8523333333333354</v>
      </c>
      <c r="F16">
        <f t="shared" si="1"/>
        <v>3</v>
      </c>
      <c r="H16">
        <f t="shared" si="4"/>
        <v>7.6999999999999877</v>
      </c>
      <c r="I16">
        <f t="shared" si="5"/>
        <v>8.5586666666666495</v>
      </c>
      <c r="J16">
        <f t="shared" si="2"/>
        <v>8.5</v>
      </c>
    </row>
    <row r="17" spans="4:10" x14ac:dyDescent="0.3">
      <c r="D17">
        <f t="shared" si="3"/>
        <v>4.0000000000000009</v>
      </c>
      <c r="E17">
        <f t="shared" si="0"/>
        <v>3.0025000000000017</v>
      </c>
      <c r="F17">
        <f t="shared" si="1"/>
        <v>3</v>
      </c>
      <c r="H17">
        <f t="shared" si="4"/>
        <v>7.7999999999999874</v>
      </c>
      <c r="I17">
        <f t="shared" si="5"/>
        <v>8.708833333333315</v>
      </c>
      <c r="J17">
        <f t="shared" si="2"/>
        <v>8.5</v>
      </c>
    </row>
    <row r="18" spans="4:10" x14ac:dyDescent="0.3">
      <c r="D18">
        <f t="shared" si="3"/>
        <v>4.1000000000000005</v>
      </c>
      <c r="E18">
        <f t="shared" si="0"/>
        <v>3.1526666666666672</v>
      </c>
      <c r="F18">
        <f t="shared" si="1"/>
        <v>3</v>
      </c>
      <c r="H18">
        <f t="shared" si="4"/>
        <v>7.899999999999987</v>
      </c>
      <c r="I18">
        <f t="shared" si="5"/>
        <v>8.8589999999999804</v>
      </c>
      <c r="J18">
        <f t="shared" si="2"/>
        <v>9</v>
      </c>
    </row>
    <row r="19" spans="4:10" x14ac:dyDescent="0.3">
      <c r="D19">
        <f t="shared" si="3"/>
        <v>4.2</v>
      </c>
      <c r="E19">
        <f t="shared" si="0"/>
        <v>3.3028333333333335</v>
      </c>
      <c r="F19">
        <f t="shared" si="1"/>
        <v>3.5</v>
      </c>
      <c r="H19">
        <f t="shared" si="4"/>
        <v>7.9999999999999867</v>
      </c>
      <c r="I19">
        <f t="shared" si="5"/>
        <v>9.0091666666666477</v>
      </c>
      <c r="J19">
        <f t="shared" si="2"/>
        <v>9</v>
      </c>
    </row>
    <row r="20" spans="4:10" x14ac:dyDescent="0.3">
      <c r="D20">
        <f t="shared" si="3"/>
        <v>4.3</v>
      </c>
      <c r="E20">
        <f t="shared" si="0"/>
        <v>3.4529999999999998</v>
      </c>
      <c r="F20">
        <f t="shared" si="1"/>
        <v>3.5</v>
      </c>
      <c r="H20">
        <f t="shared" si="4"/>
        <v>8.0999999999999872</v>
      </c>
      <c r="I20">
        <f t="shared" si="5"/>
        <v>9.1593333333333149</v>
      </c>
      <c r="J20">
        <f t="shared" si="2"/>
        <v>9</v>
      </c>
    </row>
    <row r="21" spans="4:10" x14ac:dyDescent="0.3">
      <c r="D21">
        <f t="shared" si="3"/>
        <v>4.3999999999999995</v>
      </c>
      <c r="E21">
        <f t="shared" si="0"/>
        <v>3.6031666666666662</v>
      </c>
      <c r="F21">
        <f t="shared" si="1"/>
        <v>3.5</v>
      </c>
      <c r="H21">
        <f t="shared" si="4"/>
        <v>8.1999999999999869</v>
      </c>
      <c r="I21">
        <f t="shared" si="5"/>
        <v>9.3094999999999803</v>
      </c>
      <c r="J21">
        <f t="shared" si="2"/>
        <v>9.5</v>
      </c>
    </row>
    <row r="22" spans="4:10" x14ac:dyDescent="0.3">
      <c r="D22">
        <f t="shared" si="3"/>
        <v>4.4999999999999991</v>
      </c>
      <c r="E22">
        <f t="shared" si="0"/>
        <v>3.7533333333333316</v>
      </c>
      <c r="F22">
        <f t="shared" si="1"/>
        <v>4</v>
      </c>
      <c r="H22">
        <f t="shared" si="4"/>
        <v>8.2999999999999865</v>
      </c>
      <c r="I22">
        <f t="shared" si="5"/>
        <v>9.4596666666666476</v>
      </c>
      <c r="J22">
        <f t="shared" si="2"/>
        <v>9.5</v>
      </c>
    </row>
    <row r="23" spans="4:10" x14ac:dyDescent="0.3">
      <c r="D23">
        <f t="shared" si="3"/>
        <v>4.5999999999999988</v>
      </c>
      <c r="E23">
        <f t="shared" si="0"/>
        <v>3.903499999999998</v>
      </c>
      <c r="F23">
        <f t="shared" si="1"/>
        <v>4</v>
      </c>
      <c r="H23">
        <f t="shared" si="4"/>
        <v>8.3999999999999861</v>
      </c>
      <c r="I23">
        <f t="shared" si="5"/>
        <v>9.609833333333313</v>
      </c>
      <c r="J23">
        <f t="shared" si="2"/>
        <v>9.5</v>
      </c>
    </row>
    <row r="24" spans="4:10" x14ac:dyDescent="0.3">
      <c r="D24">
        <f t="shared" si="3"/>
        <v>4.6999999999999984</v>
      </c>
      <c r="E24">
        <f t="shared" si="0"/>
        <v>4.0536666666666648</v>
      </c>
      <c r="F24">
        <f t="shared" si="1"/>
        <v>4</v>
      </c>
      <c r="H24">
        <f t="shared" si="4"/>
        <v>8.4999999999999858</v>
      </c>
      <c r="I24" s="18">
        <f t="shared" si="5"/>
        <v>9.7599999999999785</v>
      </c>
      <c r="J24">
        <f>MROUND(I24,0.5)</f>
        <v>10</v>
      </c>
    </row>
    <row r="25" spans="4:10" x14ac:dyDescent="0.3">
      <c r="D25">
        <f t="shared" si="3"/>
        <v>4.799999999999998</v>
      </c>
      <c r="E25">
        <f t="shared" si="0"/>
        <v>4.2038333333333302</v>
      </c>
      <c r="F25">
        <f t="shared" si="1"/>
        <v>4</v>
      </c>
      <c r="H25">
        <f t="shared" si="4"/>
        <v>8.5999999999999854</v>
      </c>
      <c r="I25">
        <f t="shared" si="5"/>
        <v>9.9101666666666457</v>
      </c>
      <c r="J25">
        <f t="shared" si="2"/>
        <v>10</v>
      </c>
    </row>
    <row r="26" spans="4:10" x14ac:dyDescent="0.3">
      <c r="D26">
        <f t="shared" si="3"/>
        <v>4.8999999999999977</v>
      </c>
      <c r="E26">
        <f t="shared" si="0"/>
        <v>4.3539999999999957</v>
      </c>
      <c r="F26">
        <f t="shared" si="1"/>
        <v>4.5</v>
      </c>
      <c r="H26">
        <f t="shared" si="4"/>
        <v>8.6999999999999851</v>
      </c>
      <c r="I26">
        <f t="shared" si="5"/>
        <v>10.060333333333311</v>
      </c>
      <c r="J26">
        <f t="shared" si="2"/>
        <v>10</v>
      </c>
    </row>
    <row r="27" spans="4:10" x14ac:dyDescent="0.3">
      <c r="D27">
        <f t="shared" si="3"/>
        <v>4.9999999999999973</v>
      </c>
      <c r="E27">
        <f t="shared" si="0"/>
        <v>4.5041666666666629</v>
      </c>
      <c r="F27">
        <f t="shared" si="1"/>
        <v>4.5</v>
      </c>
      <c r="H27">
        <f t="shared" si="4"/>
        <v>8.7999999999999847</v>
      </c>
      <c r="I27">
        <f t="shared" si="5"/>
        <v>10.210499999999978</v>
      </c>
      <c r="J27">
        <f t="shared" si="2"/>
        <v>10</v>
      </c>
    </row>
    <row r="28" spans="4:10" x14ac:dyDescent="0.3">
      <c r="D28">
        <f t="shared" si="3"/>
        <v>5.099999999999997</v>
      </c>
      <c r="E28">
        <f t="shared" si="0"/>
        <v>4.6543333333333283</v>
      </c>
      <c r="F28">
        <f t="shared" si="1"/>
        <v>4.5</v>
      </c>
      <c r="H28">
        <f t="shared" si="4"/>
        <v>8.8999999999999844</v>
      </c>
      <c r="I28">
        <f t="shared" si="5"/>
        <v>10.360666666666644</v>
      </c>
      <c r="J28">
        <f t="shared" si="2"/>
        <v>10.5</v>
      </c>
    </row>
    <row r="29" spans="4:10" x14ac:dyDescent="0.3">
      <c r="D29">
        <f t="shared" si="3"/>
        <v>5.1999999999999966</v>
      </c>
      <c r="E29">
        <f t="shared" si="0"/>
        <v>4.8044999999999956</v>
      </c>
      <c r="F29">
        <f t="shared" si="1"/>
        <v>5</v>
      </c>
      <c r="H29">
        <f t="shared" si="4"/>
        <v>8.999999999999984</v>
      </c>
      <c r="I29">
        <f t="shared" si="5"/>
        <v>10.510833333333309</v>
      </c>
      <c r="J29">
        <f t="shared" si="2"/>
        <v>10.5</v>
      </c>
    </row>
    <row r="30" spans="4:10" x14ac:dyDescent="0.3">
      <c r="D30">
        <f t="shared" si="3"/>
        <v>5.2999999999999963</v>
      </c>
      <c r="E30">
        <f t="shared" si="0"/>
        <v>4.954666666666661</v>
      </c>
      <c r="F30">
        <f t="shared" si="1"/>
        <v>5</v>
      </c>
      <c r="H30">
        <f t="shared" si="4"/>
        <v>9.0999999999999837</v>
      </c>
      <c r="I30">
        <f t="shared" si="5"/>
        <v>10.660999999999976</v>
      </c>
      <c r="J30">
        <f t="shared" si="2"/>
        <v>10.5</v>
      </c>
    </row>
    <row r="31" spans="4:10" x14ac:dyDescent="0.3">
      <c r="D31">
        <f t="shared" si="3"/>
        <v>5.3999999999999959</v>
      </c>
      <c r="E31">
        <f t="shared" si="0"/>
        <v>5.1048333333333282</v>
      </c>
      <c r="F31">
        <f t="shared" si="1"/>
        <v>5</v>
      </c>
      <c r="H31">
        <f t="shared" si="4"/>
        <v>9.1999999999999833</v>
      </c>
      <c r="I31">
        <f t="shared" si="5"/>
        <v>10.811166666666642</v>
      </c>
      <c r="J31">
        <f t="shared" si="2"/>
        <v>11</v>
      </c>
    </row>
    <row r="32" spans="4:10" x14ac:dyDescent="0.3">
      <c r="D32">
        <f t="shared" si="3"/>
        <v>5.4999999999999956</v>
      </c>
      <c r="E32">
        <f t="shared" si="0"/>
        <v>5.2549999999999937</v>
      </c>
      <c r="F32">
        <f t="shared" si="1"/>
        <v>5.5</v>
      </c>
      <c r="H32">
        <f t="shared" si="4"/>
        <v>9.2999999999999829</v>
      </c>
      <c r="I32">
        <f t="shared" si="5"/>
        <v>10.961333333333309</v>
      </c>
      <c r="J32">
        <f t="shared" si="2"/>
        <v>11</v>
      </c>
    </row>
    <row r="33" spans="4:10" x14ac:dyDescent="0.3">
      <c r="D33">
        <f t="shared" si="3"/>
        <v>5.5999999999999952</v>
      </c>
      <c r="E33">
        <f t="shared" si="0"/>
        <v>5.4051666666666591</v>
      </c>
      <c r="F33">
        <f t="shared" si="1"/>
        <v>5.5</v>
      </c>
      <c r="H33">
        <f t="shared" si="4"/>
        <v>9.3999999999999826</v>
      </c>
      <c r="I33">
        <f t="shared" si="5"/>
        <v>11.111499999999975</v>
      </c>
      <c r="J33">
        <f t="shared" si="2"/>
        <v>11</v>
      </c>
    </row>
    <row r="34" spans="4:10" x14ac:dyDescent="0.3">
      <c r="D34">
        <f t="shared" si="3"/>
        <v>5.6999999999999948</v>
      </c>
      <c r="E34">
        <f t="shared" si="0"/>
        <v>5.5553333333333264</v>
      </c>
      <c r="F34">
        <f t="shared" si="1"/>
        <v>5.5</v>
      </c>
      <c r="H34">
        <f t="shared" si="4"/>
        <v>9.4999999999999822</v>
      </c>
      <c r="I34">
        <f t="shared" si="5"/>
        <v>11.26166666666664</v>
      </c>
      <c r="J34">
        <f t="shared" si="2"/>
        <v>11.5</v>
      </c>
    </row>
    <row r="35" spans="4:10" x14ac:dyDescent="0.3">
      <c r="D35">
        <f t="shared" si="3"/>
        <v>5.7999999999999945</v>
      </c>
      <c r="E35">
        <f t="shared" si="0"/>
        <v>5.7054999999999918</v>
      </c>
      <c r="F35">
        <f t="shared" si="1"/>
        <v>5.5</v>
      </c>
      <c r="H35">
        <f t="shared" si="4"/>
        <v>9.5999999999999819</v>
      </c>
      <c r="I35">
        <f t="shared" si="5"/>
        <v>11.411833333333307</v>
      </c>
      <c r="J35">
        <f t="shared" si="2"/>
        <v>11.5</v>
      </c>
    </row>
    <row r="36" spans="4:10" x14ac:dyDescent="0.3">
      <c r="D36">
        <f t="shared" si="3"/>
        <v>5.8999999999999941</v>
      </c>
      <c r="E36">
        <f t="shared" si="0"/>
        <v>5.855666666666659</v>
      </c>
      <c r="F36">
        <f t="shared" si="1"/>
        <v>6</v>
      </c>
      <c r="H36">
        <f t="shared" si="4"/>
        <v>9.6999999999999815</v>
      </c>
      <c r="I36">
        <f t="shared" si="5"/>
        <v>11.561999999999973</v>
      </c>
      <c r="J36">
        <f t="shared" si="2"/>
        <v>11.5</v>
      </c>
    </row>
    <row r="37" spans="4:10" x14ac:dyDescent="0.3">
      <c r="D37">
        <f t="shared" si="3"/>
        <v>5.9999999999999938</v>
      </c>
      <c r="E37">
        <f t="shared" si="0"/>
        <v>6.0058333333333245</v>
      </c>
      <c r="F37">
        <f t="shared" si="1"/>
        <v>6</v>
      </c>
      <c r="H37">
        <f t="shared" si="4"/>
        <v>9.7999999999999812</v>
      </c>
      <c r="I37">
        <f t="shared" si="5"/>
        <v>11.712166666666638</v>
      </c>
      <c r="J37">
        <f t="shared" si="2"/>
        <v>11.5</v>
      </c>
    </row>
    <row r="38" spans="4:10" x14ac:dyDescent="0.3">
      <c r="D38">
        <f t="shared" si="3"/>
        <v>6.0999999999999934</v>
      </c>
      <c r="E38">
        <f t="shared" si="0"/>
        <v>6.1559999999999899</v>
      </c>
      <c r="F38">
        <f t="shared" si="1"/>
        <v>6</v>
      </c>
      <c r="H38">
        <f t="shared" si="4"/>
        <v>9.8999999999999808</v>
      </c>
      <c r="I38">
        <f t="shared" si="5"/>
        <v>11.862333333333305</v>
      </c>
      <c r="J38">
        <f t="shared" si="2"/>
        <v>12</v>
      </c>
    </row>
    <row r="39" spans="4:10" x14ac:dyDescent="0.3">
      <c r="D39">
        <f t="shared" si="3"/>
        <v>6.1999999999999931</v>
      </c>
      <c r="E39">
        <f t="shared" si="0"/>
        <v>6.3061666666666572</v>
      </c>
      <c r="F39">
        <f t="shared" si="1"/>
        <v>6.5</v>
      </c>
      <c r="H39">
        <f t="shared" si="4"/>
        <v>9.9999999999999805</v>
      </c>
      <c r="I39">
        <f t="shared" si="5"/>
        <v>12.012499999999971</v>
      </c>
      <c r="J39">
        <f t="shared" si="2"/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44468-5FF9-485E-BCBE-2F73FE35F0BA}">
  <dimension ref="A1:R74"/>
  <sheetViews>
    <sheetView workbookViewId="0">
      <pane xSplit="1" topLeftCell="C1" activePane="topRight" state="frozen"/>
      <selection activeCell="A31" sqref="A31"/>
      <selection pane="topRight" activeCell="P11" sqref="P11"/>
    </sheetView>
  </sheetViews>
  <sheetFormatPr defaultRowHeight="14.4" x14ac:dyDescent="0.3"/>
  <cols>
    <col min="2" max="2" width="11.88671875" bestFit="1" customWidth="1"/>
    <col min="3" max="3" width="15.88671875" bestFit="1" customWidth="1"/>
    <col min="4" max="6" width="15.88671875" customWidth="1"/>
    <col min="7" max="9" width="15.88671875" style="22" customWidth="1"/>
    <col min="10" max="11" width="11.88671875" bestFit="1" customWidth="1"/>
    <col min="12" max="12" width="11.88671875" style="22" customWidth="1"/>
    <col min="13" max="14" width="11.88671875" bestFit="1" customWidth="1"/>
    <col min="18" max="18" width="9.5546875" bestFit="1" customWidth="1"/>
  </cols>
  <sheetData>
    <row r="1" spans="1:18" x14ac:dyDescent="0.3">
      <c r="B1" t="s">
        <v>69</v>
      </c>
      <c r="C1" t="s">
        <v>70</v>
      </c>
      <c r="D1" t="s">
        <v>71</v>
      </c>
      <c r="E1" t="s">
        <v>72</v>
      </c>
      <c r="F1" t="s">
        <v>73</v>
      </c>
      <c r="G1" s="22" t="s">
        <v>76</v>
      </c>
      <c r="H1" s="22" t="s">
        <v>331</v>
      </c>
      <c r="I1" s="22" t="s">
        <v>338</v>
      </c>
      <c r="J1" s="22" t="s">
        <v>341</v>
      </c>
      <c r="K1" s="22" t="s">
        <v>349</v>
      </c>
      <c r="L1" s="22" t="s">
        <v>356</v>
      </c>
      <c r="M1" s="22" t="s">
        <v>359</v>
      </c>
      <c r="N1" s="22" t="s">
        <v>69</v>
      </c>
      <c r="R1" t="s">
        <v>350</v>
      </c>
    </row>
    <row r="2" spans="1:18" x14ac:dyDescent="0.3">
      <c r="A2" t="s">
        <v>1</v>
      </c>
      <c r="B2" s="19">
        <f>(1800-12*25)/18</f>
        <v>83.333333333333329</v>
      </c>
      <c r="C2" s="19">
        <v>70.84</v>
      </c>
      <c r="D2" s="19">
        <v>70.84</v>
      </c>
      <c r="E2" s="19">
        <v>77.78</v>
      </c>
      <c r="F2" s="19">
        <v>77.78</v>
      </c>
      <c r="G2" s="19">
        <v>77.78</v>
      </c>
      <c r="H2" s="19">
        <v>84.73</v>
      </c>
      <c r="I2" s="19">
        <v>77.78</v>
      </c>
      <c r="J2" s="19">
        <v>86.12</v>
      </c>
      <c r="K2" s="19">
        <f>(1800-12*25)/18</f>
        <v>83.333333333333329</v>
      </c>
      <c r="L2" s="19">
        <v>79.17</v>
      </c>
      <c r="M2" s="19">
        <v>76.39</v>
      </c>
      <c r="N2" s="19">
        <v>88.84</v>
      </c>
      <c r="R2" s="1">
        <v>45695</v>
      </c>
    </row>
    <row r="3" spans="1:18" x14ac:dyDescent="0.3">
      <c r="A3" t="s">
        <v>2</v>
      </c>
      <c r="B3" s="19">
        <f t="shared" ref="B3:B19" si="0">(1800-12*25)/18</f>
        <v>83.333333333333329</v>
      </c>
      <c r="C3" s="19">
        <v>70.84</v>
      </c>
      <c r="D3" s="19">
        <v>70.84</v>
      </c>
      <c r="E3" s="19">
        <v>77.78</v>
      </c>
      <c r="F3" s="19">
        <v>77.78</v>
      </c>
      <c r="G3" s="19">
        <v>77.78</v>
      </c>
      <c r="H3" s="19">
        <v>84.73</v>
      </c>
      <c r="I3" s="19">
        <v>77.78</v>
      </c>
      <c r="J3" s="19">
        <v>86.12</v>
      </c>
      <c r="K3" s="19">
        <f>(1800-12*25)/18</f>
        <v>83.333333333333329</v>
      </c>
      <c r="L3" s="19">
        <v>25</v>
      </c>
      <c r="N3" s="19">
        <v>54</v>
      </c>
    </row>
    <row r="4" spans="1:18" x14ac:dyDescent="0.3">
      <c r="A4" t="s">
        <v>3</v>
      </c>
      <c r="B4" s="19">
        <f t="shared" si="0"/>
        <v>83.333333333333329</v>
      </c>
      <c r="C4" s="19">
        <v>70.84</v>
      </c>
      <c r="D4" s="19">
        <v>70.84</v>
      </c>
      <c r="E4" s="19">
        <v>77.78</v>
      </c>
      <c r="F4" s="19"/>
      <c r="G4" s="19">
        <v>25</v>
      </c>
      <c r="H4" s="19"/>
      <c r="I4" s="19">
        <v>25</v>
      </c>
      <c r="J4" s="19">
        <v>50</v>
      </c>
      <c r="L4" s="19">
        <v>25</v>
      </c>
      <c r="N4" s="21">
        <v>27</v>
      </c>
    </row>
    <row r="5" spans="1:18" x14ac:dyDescent="0.3">
      <c r="A5" t="s">
        <v>4</v>
      </c>
      <c r="B5" s="19">
        <f t="shared" si="0"/>
        <v>83.333333333333329</v>
      </c>
      <c r="C5" s="19">
        <v>70.84</v>
      </c>
      <c r="D5" s="19">
        <v>70.84</v>
      </c>
      <c r="E5" s="19">
        <v>77.78</v>
      </c>
      <c r="F5" s="19">
        <v>77.78</v>
      </c>
      <c r="G5" s="19">
        <v>77.78</v>
      </c>
      <c r="H5" s="19">
        <v>84.73</v>
      </c>
      <c r="I5" s="19">
        <v>77.78</v>
      </c>
      <c r="J5" s="19">
        <v>86.12</v>
      </c>
      <c r="K5" s="19">
        <f>(1800-12*25)/18</f>
        <v>83.333333333333329</v>
      </c>
      <c r="L5" s="19"/>
      <c r="M5" s="19">
        <v>76.39</v>
      </c>
      <c r="N5" s="19">
        <v>88.84</v>
      </c>
    </row>
    <row r="6" spans="1:18" x14ac:dyDescent="0.3">
      <c r="A6" t="s">
        <v>5</v>
      </c>
      <c r="B6" s="19">
        <f t="shared" si="0"/>
        <v>83.333333333333329</v>
      </c>
      <c r="C6" s="19">
        <v>70.84</v>
      </c>
      <c r="D6" s="19">
        <v>70.84</v>
      </c>
      <c r="E6" s="19">
        <v>77.78</v>
      </c>
      <c r="F6" s="19">
        <v>77.78</v>
      </c>
      <c r="G6" s="19">
        <v>77.78</v>
      </c>
      <c r="H6" s="19"/>
      <c r="I6" s="19">
        <v>50</v>
      </c>
      <c r="J6" s="19">
        <v>86.12</v>
      </c>
      <c r="K6" s="19">
        <f>(1800-12*25)/18</f>
        <v>83.333333333333329</v>
      </c>
      <c r="L6" s="19">
        <v>79.17</v>
      </c>
      <c r="M6" s="19">
        <v>76.39</v>
      </c>
      <c r="N6" s="19">
        <v>88.84</v>
      </c>
      <c r="P6">
        <f>13*27</f>
        <v>351</v>
      </c>
    </row>
    <row r="7" spans="1:18" x14ac:dyDescent="0.3">
      <c r="A7" t="s">
        <v>6</v>
      </c>
      <c r="B7" s="19">
        <f t="shared" si="0"/>
        <v>83.333333333333329</v>
      </c>
      <c r="C7" s="19">
        <v>70.84</v>
      </c>
      <c r="D7" s="19">
        <v>70.84</v>
      </c>
      <c r="E7" s="19">
        <v>77.78</v>
      </c>
      <c r="F7" s="19">
        <v>77.78</v>
      </c>
      <c r="G7" s="19">
        <v>77.78</v>
      </c>
      <c r="H7" s="19"/>
      <c r="I7" s="19">
        <v>77.78</v>
      </c>
      <c r="J7" s="19">
        <v>86.12</v>
      </c>
      <c r="K7" s="19">
        <f>(1800-12*25)/18</f>
        <v>83.333333333333329</v>
      </c>
      <c r="L7" s="19">
        <v>79.17</v>
      </c>
      <c r="M7" s="19">
        <v>76.39</v>
      </c>
      <c r="N7" s="19">
        <v>88.84</v>
      </c>
      <c r="P7">
        <f>1950-P6</f>
        <v>1599</v>
      </c>
    </row>
    <row r="8" spans="1:18" x14ac:dyDescent="0.3">
      <c r="A8" t="s">
        <v>7</v>
      </c>
      <c r="B8" s="19">
        <f t="shared" si="0"/>
        <v>83.333333333333329</v>
      </c>
      <c r="C8" s="19">
        <v>70.84</v>
      </c>
      <c r="D8" s="19">
        <v>70.84</v>
      </c>
      <c r="E8" s="19"/>
      <c r="F8" s="19"/>
      <c r="G8" s="19"/>
      <c r="H8" s="19">
        <v>25</v>
      </c>
      <c r="I8" s="19"/>
      <c r="P8">
        <f>P7/18</f>
        <v>88.833333333333329</v>
      </c>
    </row>
    <row r="9" spans="1:18" x14ac:dyDescent="0.3">
      <c r="A9" t="s">
        <v>8</v>
      </c>
      <c r="B9" s="19">
        <f t="shared" si="0"/>
        <v>83.333333333333329</v>
      </c>
      <c r="C9" s="19">
        <v>70.84</v>
      </c>
      <c r="D9" s="19">
        <v>70.84</v>
      </c>
      <c r="E9" s="19">
        <v>77.78</v>
      </c>
      <c r="F9" s="19">
        <v>77.78</v>
      </c>
      <c r="G9" s="19">
        <v>77.78</v>
      </c>
      <c r="H9" s="19">
        <v>84.73</v>
      </c>
      <c r="I9" s="19">
        <v>77.78</v>
      </c>
      <c r="J9" s="19">
        <v>86.12</v>
      </c>
      <c r="K9" s="19">
        <f>(1800-12*25)/18</f>
        <v>83.333333333333329</v>
      </c>
      <c r="L9" s="19">
        <v>79.17</v>
      </c>
      <c r="M9" s="19">
        <v>76.39</v>
      </c>
    </row>
    <row r="10" spans="1:18" x14ac:dyDescent="0.3">
      <c r="A10" t="s">
        <v>9</v>
      </c>
      <c r="B10" s="19">
        <f t="shared" si="0"/>
        <v>83.333333333333329</v>
      </c>
      <c r="C10" s="19">
        <v>70.84</v>
      </c>
      <c r="D10" s="19">
        <v>70.84</v>
      </c>
      <c r="E10" s="19">
        <v>77.78</v>
      </c>
      <c r="F10" s="19">
        <v>77.78</v>
      </c>
      <c r="G10" s="19">
        <v>77.78</v>
      </c>
      <c r="H10" s="19">
        <v>84.73</v>
      </c>
      <c r="I10" s="19">
        <v>77.78</v>
      </c>
      <c r="J10" s="19">
        <v>86.12</v>
      </c>
      <c r="K10" s="19">
        <v>20.84</v>
      </c>
      <c r="L10" s="19">
        <v>79.17</v>
      </c>
      <c r="M10" s="19">
        <v>76.39</v>
      </c>
      <c r="N10" s="19">
        <v>88.84</v>
      </c>
    </row>
    <row r="11" spans="1:18" x14ac:dyDescent="0.3">
      <c r="A11" t="s">
        <v>19</v>
      </c>
      <c r="B11" s="19">
        <f t="shared" si="0"/>
        <v>83.333333333333329</v>
      </c>
      <c r="C11" s="19">
        <v>70.84</v>
      </c>
      <c r="D11" s="19">
        <v>70.84</v>
      </c>
      <c r="E11" s="19">
        <v>77.78</v>
      </c>
      <c r="F11" s="19">
        <v>77.78</v>
      </c>
      <c r="G11" s="19">
        <v>77.78</v>
      </c>
      <c r="H11" s="19">
        <v>84.73</v>
      </c>
      <c r="I11" s="19">
        <v>77.78</v>
      </c>
      <c r="J11" s="19">
        <v>43.06</v>
      </c>
      <c r="K11" s="19">
        <f>(1800-12*25)/18</f>
        <v>83.333333333333329</v>
      </c>
      <c r="L11" s="19">
        <v>79.17</v>
      </c>
      <c r="M11" s="19">
        <v>76.39</v>
      </c>
      <c r="N11" s="19">
        <v>88.84</v>
      </c>
    </row>
    <row r="12" spans="1:18" x14ac:dyDescent="0.3">
      <c r="A12" t="s">
        <v>10</v>
      </c>
      <c r="B12" s="19">
        <f t="shared" si="0"/>
        <v>83.333333333333329</v>
      </c>
      <c r="C12" s="19">
        <v>70.84</v>
      </c>
      <c r="D12" s="19">
        <v>70.84</v>
      </c>
      <c r="E12" s="19">
        <v>77.78</v>
      </c>
      <c r="F12" s="19">
        <v>77.78</v>
      </c>
      <c r="G12" s="19">
        <v>77.78</v>
      </c>
      <c r="H12" s="19">
        <v>84.73</v>
      </c>
      <c r="I12" s="19">
        <v>77.78</v>
      </c>
      <c r="J12" s="19">
        <v>86.12</v>
      </c>
      <c r="K12" s="19">
        <f>(1800-12*25)/18</f>
        <v>83.333333333333329</v>
      </c>
      <c r="L12" s="19">
        <v>79.17</v>
      </c>
      <c r="M12" s="19">
        <v>76.39</v>
      </c>
      <c r="N12" s="19">
        <v>88.84</v>
      </c>
    </row>
    <row r="13" spans="1:18" x14ac:dyDescent="0.3">
      <c r="A13" t="s">
        <v>11</v>
      </c>
      <c r="B13" s="19">
        <f t="shared" si="0"/>
        <v>83.333333333333329</v>
      </c>
      <c r="C13" s="19">
        <v>70.84</v>
      </c>
      <c r="D13" s="19">
        <v>70.84</v>
      </c>
      <c r="E13" s="19">
        <v>77.78</v>
      </c>
      <c r="F13" s="19">
        <v>77.78</v>
      </c>
      <c r="G13" s="19">
        <v>77.78</v>
      </c>
      <c r="H13" s="19">
        <v>84.73</v>
      </c>
      <c r="I13" s="19">
        <v>77.78</v>
      </c>
      <c r="J13" s="19">
        <v>86.12</v>
      </c>
      <c r="K13" s="19">
        <f>(1800-12*25)/18</f>
        <v>83.333333333333329</v>
      </c>
      <c r="L13" s="19">
        <v>79.17</v>
      </c>
      <c r="M13" s="19">
        <v>76.39</v>
      </c>
    </row>
    <row r="14" spans="1:18" x14ac:dyDescent="0.3">
      <c r="A14" t="s">
        <v>25</v>
      </c>
      <c r="B14" s="19">
        <f t="shared" si="0"/>
        <v>83.333333333333329</v>
      </c>
      <c r="C14" s="19">
        <v>70.84</v>
      </c>
      <c r="D14" s="19">
        <v>70.84</v>
      </c>
      <c r="E14" s="19">
        <v>77.78</v>
      </c>
      <c r="F14" s="19">
        <v>77.78</v>
      </c>
      <c r="G14" s="19">
        <v>77.78</v>
      </c>
      <c r="H14" s="19">
        <v>84.73</v>
      </c>
      <c r="I14" s="19">
        <v>77.78</v>
      </c>
      <c r="J14" s="19">
        <v>86.12</v>
      </c>
      <c r="K14" s="19">
        <f>(1800-12*25)/18</f>
        <v>83.333333333333329</v>
      </c>
      <c r="L14" s="19">
        <v>79.17</v>
      </c>
      <c r="M14" s="19">
        <v>76.39</v>
      </c>
      <c r="N14" s="21">
        <v>88.84</v>
      </c>
    </row>
    <row r="15" spans="1:18" x14ac:dyDescent="0.3">
      <c r="A15" t="s">
        <v>82</v>
      </c>
      <c r="B15" s="19">
        <f t="shared" si="0"/>
        <v>83.333333333333329</v>
      </c>
      <c r="C15" s="19">
        <v>70.84</v>
      </c>
      <c r="D15" s="19">
        <v>70.84</v>
      </c>
      <c r="E15" s="19">
        <v>77.78</v>
      </c>
      <c r="F15" s="19">
        <v>77.78</v>
      </c>
      <c r="G15" s="19">
        <v>77.78</v>
      </c>
      <c r="H15" s="19">
        <v>84.73</v>
      </c>
      <c r="I15" s="19">
        <v>77.78</v>
      </c>
      <c r="J15" s="19">
        <v>86.12</v>
      </c>
      <c r="K15" s="19">
        <f>(1800-12*25)/18</f>
        <v>83.333333333333329</v>
      </c>
      <c r="L15" s="19"/>
      <c r="M15" s="19">
        <v>50</v>
      </c>
      <c r="N15" s="19">
        <v>88.84</v>
      </c>
    </row>
    <row r="16" spans="1:18" x14ac:dyDescent="0.3">
      <c r="A16" t="s">
        <v>23</v>
      </c>
      <c r="B16" s="19">
        <f t="shared" si="0"/>
        <v>83.333333333333329</v>
      </c>
      <c r="C16" s="19">
        <v>70.84</v>
      </c>
      <c r="D16" s="19">
        <v>70.84</v>
      </c>
      <c r="E16" s="19">
        <v>77.78</v>
      </c>
      <c r="F16" s="19">
        <v>77.78</v>
      </c>
      <c r="G16" s="19">
        <v>77.78</v>
      </c>
      <c r="H16" s="19">
        <v>84.73</v>
      </c>
      <c r="I16" s="19">
        <v>77.78</v>
      </c>
      <c r="J16" s="19">
        <v>86.12</v>
      </c>
      <c r="M16" s="19">
        <v>76.39</v>
      </c>
      <c r="N16" s="19">
        <v>54</v>
      </c>
    </row>
    <row r="17" spans="1:14" x14ac:dyDescent="0.3">
      <c r="A17" t="s">
        <v>14</v>
      </c>
      <c r="B17" s="19">
        <f t="shared" si="0"/>
        <v>83.333333333333329</v>
      </c>
      <c r="C17" s="19">
        <v>70.84</v>
      </c>
      <c r="D17" s="19">
        <v>70.84</v>
      </c>
      <c r="E17" s="19">
        <v>77.78</v>
      </c>
      <c r="F17" s="19">
        <v>77.78</v>
      </c>
      <c r="G17" s="19">
        <v>77.78</v>
      </c>
      <c r="H17" s="19">
        <v>84.73</v>
      </c>
      <c r="I17" s="19"/>
      <c r="J17" s="19">
        <v>50</v>
      </c>
      <c r="K17" s="19">
        <f>(1800-12*25)/18</f>
        <v>83.333333333333329</v>
      </c>
      <c r="L17" s="19">
        <v>79.17</v>
      </c>
      <c r="M17" s="19">
        <v>76.39</v>
      </c>
      <c r="N17" s="19">
        <v>88.84</v>
      </c>
    </row>
    <row r="18" spans="1:14" x14ac:dyDescent="0.3">
      <c r="A18" t="s">
        <v>15</v>
      </c>
      <c r="B18" s="19">
        <f t="shared" si="0"/>
        <v>83.333333333333329</v>
      </c>
      <c r="C18" s="19">
        <v>70.84</v>
      </c>
      <c r="D18" s="19">
        <v>70.84</v>
      </c>
      <c r="E18" s="19">
        <v>77.78</v>
      </c>
      <c r="F18" s="19">
        <v>77.78</v>
      </c>
      <c r="G18" s="19">
        <v>77.78</v>
      </c>
      <c r="H18" s="19">
        <v>84.73</v>
      </c>
      <c r="I18" s="19">
        <v>77.78</v>
      </c>
      <c r="N18" s="19">
        <v>88.84</v>
      </c>
    </row>
    <row r="19" spans="1:14" x14ac:dyDescent="0.3">
      <c r="A19" t="s">
        <v>16</v>
      </c>
      <c r="B19" s="19">
        <f t="shared" si="0"/>
        <v>83.333333333333329</v>
      </c>
      <c r="C19" s="19"/>
      <c r="D19" s="19"/>
      <c r="E19" s="22"/>
      <c r="F19" s="23">
        <f>F18/2</f>
        <v>38.89</v>
      </c>
      <c r="G19" s="19">
        <v>77.78</v>
      </c>
      <c r="H19" s="19">
        <v>84.73</v>
      </c>
      <c r="I19" s="19">
        <v>77.78</v>
      </c>
      <c r="J19" s="19">
        <v>86.12</v>
      </c>
      <c r="K19" s="19">
        <f>(1800-12*25)/18</f>
        <v>83.333333333333329</v>
      </c>
      <c r="L19" s="19">
        <v>79.17</v>
      </c>
      <c r="M19" s="19">
        <v>76.39</v>
      </c>
      <c r="N19" s="19">
        <v>88.84</v>
      </c>
    </row>
    <row r="20" spans="1:14" x14ac:dyDescent="0.3">
      <c r="A20" t="s">
        <v>44</v>
      </c>
      <c r="B20" s="19"/>
      <c r="C20" s="19">
        <v>70.84</v>
      </c>
      <c r="D20" s="19"/>
      <c r="E20" s="19">
        <v>38.89</v>
      </c>
      <c r="F20" s="23">
        <f>F18/2</f>
        <v>38.89</v>
      </c>
      <c r="G20" s="23"/>
      <c r="H20" s="23"/>
      <c r="I20" s="19">
        <v>25</v>
      </c>
      <c r="J20" s="19">
        <v>86.12</v>
      </c>
      <c r="K20" s="19">
        <f>(1800-12*25)/18</f>
        <v>83.333333333333329</v>
      </c>
      <c r="L20" s="19"/>
      <c r="M20" s="19">
        <v>75</v>
      </c>
      <c r="N20" s="19">
        <v>88.84</v>
      </c>
    </row>
    <row r="21" spans="1:14" x14ac:dyDescent="0.3">
      <c r="A21" t="s">
        <v>17</v>
      </c>
      <c r="B21" s="19">
        <v>25</v>
      </c>
      <c r="C21" s="19"/>
      <c r="D21" s="19"/>
      <c r="E21" s="19">
        <v>25</v>
      </c>
      <c r="F21" s="19"/>
      <c r="G21" s="19">
        <v>50</v>
      </c>
      <c r="H21" s="19">
        <v>84.73</v>
      </c>
      <c r="I21" s="19">
        <v>25</v>
      </c>
    </row>
    <row r="22" spans="1:14" x14ac:dyDescent="0.3">
      <c r="A22" t="s">
        <v>18</v>
      </c>
      <c r="B22" s="19">
        <v>25</v>
      </c>
      <c r="C22" s="19"/>
      <c r="D22" s="19"/>
      <c r="E22" s="19">
        <v>50</v>
      </c>
      <c r="F22" s="19"/>
      <c r="G22" s="19"/>
      <c r="H22" s="19"/>
      <c r="I22" s="19"/>
    </row>
    <row r="23" spans="1:14" x14ac:dyDescent="0.3">
      <c r="A23" t="s">
        <v>43</v>
      </c>
      <c r="B23" s="19">
        <v>25</v>
      </c>
      <c r="C23" s="19"/>
      <c r="D23" s="19"/>
      <c r="E23" s="19">
        <v>25</v>
      </c>
      <c r="F23" s="19"/>
      <c r="G23" s="19"/>
      <c r="H23" s="19"/>
      <c r="I23" s="19"/>
    </row>
    <row r="24" spans="1:14" x14ac:dyDescent="0.3">
      <c r="A24" t="s">
        <v>20</v>
      </c>
      <c r="B24" s="19">
        <v>50</v>
      </c>
      <c r="C24" s="19">
        <v>125</v>
      </c>
      <c r="D24" s="19">
        <v>100</v>
      </c>
      <c r="E24" s="19">
        <v>75</v>
      </c>
      <c r="F24" s="19">
        <v>77.78</v>
      </c>
      <c r="G24" s="19">
        <v>77.78</v>
      </c>
      <c r="H24" s="19">
        <v>84.73</v>
      </c>
      <c r="I24" s="19">
        <v>77.78</v>
      </c>
      <c r="J24" s="19">
        <v>86.12</v>
      </c>
      <c r="K24" s="19">
        <f>(1800-12*25)/18</f>
        <v>83.333333333333329</v>
      </c>
      <c r="L24" s="19">
        <v>79.17</v>
      </c>
      <c r="M24" s="19">
        <v>76.39</v>
      </c>
      <c r="N24" s="19">
        <v>88.84</v>
      </c>
    </row>
    <row r="25" spans="1:14" x14ac:dyDescent="0.3">
      <c r="A25" t="s">
        <v>21</v>
      </c>
      <c r="B25" s="19">
        <v>25</v>
      </c>
      <c r="C25" s="19">
        <v>25</v>
      </c>
      <c r="D25" s="19"/>
      <c r="E25" s="19"/>
      <c r="F25" s="19"/>
      <c r="G25" s="19"/>
      <c r="H25" s="19"/>
      <c r="I25" s="19">
        <v>25</v>
      </c>
      <c r="L25" s="19">
        <v>25</v>
      </c>
    </row>
    <row r="26" spans="1:14" x14ac:dyDescent="0.3">
      <c r="A26" t="s">
        <v>22</v>
      </c>
      <c r="B26" s="19">
        <v>50</v>
      </c>
      <c r="C26" s="19">
        <v>25</v>
      </c>
      <c r="D26" s="19">
        <v>75</v>
      </c>
      <c r="E26" s="19"/>
      <c r="F26" s="19">
        <v>25</v>
      </c>
      <c r="G26" s="19"/>
      <c r="H26" s="19"/>
      <c r="I26" s="19"/>
      <c r="L26" s="19">
        <v>50</v>
      </c>
      <c r="M26" s="19">
        <v>25</v>
      </c>
      <c r="N26" s="19">
        <v>27</v>
      </c>
    </row>
    <row r="27" spans="1:14" x14ac:dyDescent="0.3">
      <c r="A27" t="s">
        <v>24</v>
      </c>
      <c r="B27" s="19">
        <v>25</v>
      </c>
      <c r="C27" s="19">
        <v>25</v>
      </c>
      <c r="D27" s="19">
        <v>50</v>
      </c>
      <c r="E27" s="19"/>
      <c r="F27" s="19"/>
      <c r="G27" s="19"/>
      <c r="H27" s="19"/>
      <c r="I27" s="19"/>
    </row>
    <row r="28" spans="1:14" x14ac:dyDescent="0.3">
      <c r="A28" t="s">
        <v>12</v>
      </c>
      <c r="B28" s="19">
        <v>75</v>
      </c>
      <c r="C28" s="19">
        <v>50</v>
      </c>
      <c r="D28" s="19">
        <v>100</v>
      </c>
      <c r="E28" s="19">
        <v>25</v>
      </c>
      <c r="F28" s="19"/>
      <c r="G28" s="19"/>
      <c r="H28" s="19"/>
      <c r="I28" s="19">
        <v>25</v>
      </c>
      <c r="K28" s="21">
        <v>25</v>
      </c>
      <c r="L28" s="19"/>
      <c r="N28" s="21">
        <v>27</v>
      </c>
    </row>
    <row r="29" spans="1:14" x14ac:dyDescent="0.3">
      <c r="A29" t="s">
        <v>45</v>
      </c>
      <c r="C29" s="19">
        <v>75</v>
      </c>
      <c r="D29" s="19">
        <v>70.84</v>
      </c>
      <c r="E29" s="19">
        <v>38.89</v>
      </c>
      <c r="F29" s="19"/>
      <c r="G29" s="19"/>
      <c r="H29" s="19"/>
      <c r="I29" s="19"/>
    </row>
    <row r="30" spans="1:14" x14ac:dyDescent="0.3">
      <c r="A30" t="s">
        <v>46</v>
      </c>
      <c r="C30" s="19">
        <v>75</v>
      </c>
      <c r="D30" s="19">
        <v>75</v>
      </c>
      <c r="E30" s="19">
        <v>75</v>
      </c>
      <c r="F30" s="19">
        <v>25</v>
      </c>
      <c r="G30" s="19"/>
      <c r="H30" s="19"/>
      <c r="I30" s="19">
        <v>25</v>
      </c>
      <c r="J30" s="19">
        <v>43.06</v>
      </c>
    </row>
    <row r="31" spans="1:14" x14ac:dyDescent="0.3">
      <c r="A31" t="s">
        <v>47</v>
      </c>
      <c r="C31" s="19">
        <v>25</v>
      </c>
      <c r="D31" s="19"/>
      <c r="E31" s="19"/>
      <c r="F31" s="19"/>
      <c r="G31" s="19"/>
      <c r="H31" s="19"/>
      <c r="I31" s="19"/>
    </row>
    <row r="32" spans="1:14" x14ac:dyDescent="0.3">
      <c r="A32" t="s">
        <v>48</v>
      </c>
      <c r="C32" s="19">
        <v>25</v>
      </c>
      <c r="D32" s="19">
        <v>50</v>
      </c>
      <c r="E32" s="19">
        <v>25</v>
      </c>
      <c r="F32" s="19">
        <v>25</v>
      </c>
      <c r="G32" s="19"/>
      <c r="H32" s="19">
        <v>25</v>
      </c>
      <c r="I32" s="19"/>
      <c r="L32" s="19">
        <v>50</v>
      </c>
      <c r="M32" s="19">
        <v>50</v>
      </c>
      <c r="N32" s="21">
        <v>27</v>
      </c>
    </row>
    <row r="33" spans="1:14" x14ac:dyDescent="0.3">
      <c r="A33" t="s">
        <v>49</v>
      </c>
      <c r="C33" s="19">
        <v>25</v>
      </c>
      <c r="D33" s="19"/>
      <c r="E33" s="19"/>
      <c r="F33" s="19"/>
      <c r="G33" s="19">
        <v>25</v>
      </c>
      <c r="H33" s="19"/>
      <c r="I33" s="19">
        <v>25</v>
      </c>
    </row>
    <row r="34" spans="1:14" x14ac:dyDescent="0.3">
      <c r="A34" t="s">
        <v>51</v>
      </c>
      <c r="C34" s="19">
        <v>25</v>
      </c>
      <c r="D34" s="19">
        <v>25</v>
      </c>
      <c r="E34" s="19"/>
      <c r="F34" s="19"/>
      <c r="G34" s="19"/>
      <c r="H34" s="19"/>
      <c r="I34" s="19"/>
      <c r="K34" s="19">
        <v>25</v>
      </c>
      <c r="L34" s="19"/>
    </row>
    <row r="35" spans="1:14" x14ac:dyDescent="0.3">
      <c r="A35" t="s">
        <v>52</v>
      </c>
      <c r="C35" s="19">
        <v>25</v>
      </c>
      <c r="D35" s="19">
        <v>25</v>
      </c>
      <c r="E35" s="19"/>
      <c r="F35" s="19"/>
      <c r="G35" s="19"/>
      <c r="H35" s="19"/>
      <c r="I35" s="19"/>
    </row>
    <row r="36" spans="1:14" x14ac:dyDescent="0.3">
      <c r="A36" t="s">
        <v>54</v>
      </c>
      <c r="C36" s="19"/>
      <c r="D36" s="19">
        <v>25</v>
      </c>
      <c r="E36" s="19"/>
      <c r="F36" s="19">
        <v>50</v>
      </c>
      <c r="G36" s="19"/>
      <c r="H36" s="19"/>
      <c r="I36" s="19"/>
      <c r="K36" s="19">
        <v>25</v>
      </c>
      <c r="L36" s="19"/>
    </row>
    <row r="37" spans="1:14" x14ac:dyDescent="0.3">
      <c r="A37" t="s">
        <v>55</v>
      </c>
      <c r="C37" s="19"/>
      <c r="D37" s="19"/>
      <c r="E37" s="19">
        <v>77.78</v>
      </c>
      <c r="F37" s="19">
        <v>77.78</v>
      </c>
      <c r="G37" s="19">
        <v>77.78</v>
      </c>
      <c r="H37" s="19">
        <v>84.73</v>
      </c>
      <c r="I37" s="19">
        <v>77.78</v>
      </c>
      <c r="L37" s="19">
        <v>79.17</v>
      </c>
      <c r="M37" s="19">
        <v>76.39</v>
      </c>
      <c r="N37" s="19">
        <v>88.84</v>
      </c>
    </row>
    <row r="38" spans="1:14" x14ac:dyDescent="0.3">
      <c r="A38" t="s">
        <v>53</v>
      </c>
      <c r="C38" s="19"/>
      <c r="D38" s="19">
        <v>25</v>
      </c>
      <c r="E38" s="19"/>
      <c r="F38" s="19"/>
      <c r="G38" s="19"/>
      <c r="H38" s="19"/>
      <c r="I38" s="19">
        <v>25</v>
      </c>
    </row>
    <row r="39" spans="1:14" x14ac:dyDescent="0.3">
      <c r="A39" t="s">
        <v>56</v>
      </c>
      <c r="C39" s="19"/>
      <c r="D39" s="19"/>
      <c r="E39" s="19">
        <v>25</v>
      </c>
      <c r="F39" s="19">
        <v>50</v>
      </c>
      <c r="G39" s="19">
        <v>75</v>
      </c>
      <c r="H39" s="19">
        <v>84.73</v>
      </c>
      <c r="I39" s="19">
        <v>77.78</v>
      </c>
      <c r="J39" s="19">
        <v>86.12</v>
      </c>
      <c r="K39" s="19">
        <f>(1800-12*25)/18</f>
        <v>83.333333333333329</v>
      </c>
      <c r="L39" s="19">
        <v>79.17</v>
      </c>
      <c r="M39" s="19">
        <v>76.39</v>
      </c>
    </row>
    <row r="40" spans="1:14" x14ac:dyDescent="0.3">
      <c r="A40" t="s">
        <v>60</v>
      </c>
      <c r="C40" s="19"/>
      <c r="D40" s="19"/>
      <c r="E40" s="19">
        <v>25</v>
      </c>
      <c r="F40" s="19">
        <v>50</v>
      </c>
      <c r="G40" s="19"/>
      <c r="H40" s="19"/>
      <c r="I40" s="19"/>
    </row>
    <row r="41" spans="1:14" x14ac:dyDescent="0.3">
      <c r="A41" t="s">
        <v>61</v>
      </c>
      <c r="C41" s="19"/>
      <c r="D41" s="19"/>
      <c r="E41" s="19">
        <v>25</v>
      </c>
      <c r="F41" s="19">
        <v>75</v>
      </c>
      <c r="G41" s="19"/>
      <c r="H41" s="19"/>
      <c r="I41" s="19"/>
    </row>
    <row r="42" spans="1:14" x14ac:dyDescent="0.3">
      <c r="A42" t="s">
        <v>66</v>
      </c>
      <c r="C42" s="19"/>
      <c r="D42" s="19"/>
      <c r="E42" s="19"/>
      <c r="F42" s="19">
        <v>50</v>
      </c>
      <c r="G42" s="19">
        <v>25</v>
      </c>
      <c r="H42" s="19">
        <v>50</v>
      </c>
      <c r="I42" s="19">
        <v>50</v>
      </c>
      <c r="K42" s="19">
        <v>50</v>
      </c>
      <c r="L42" s="19">
        <v>79.17</v>
      </c>
      <c r="M42" s="19">
        <v>76.39</v>
      </c>
      <c r="N42" s="19">
        <v>88.84</v>
      </c>
    </row>
    <row r="43" spans="1:14" x14ac:dyDescent="0.3">
      <c r="A43" t="s">
        <v>63</v>
      </c>
      <c r="C43" s="19"/>
      <c r="D43" s="19"/>
      <c r="E43" s="19"/>
      <c r="F43" s="19">
        <v>75</v>
      </c>
      <c r="G43" s="19"/>
      <c r="H43" s="19"/>
      <c r="I43" s="19"/>
      <c r="J43" s="19">
        <v>25</v>
      </c>
      <c r="M43" s="19">
        <v>25</v>
      </c>
    </row>
    <row r="44" spans="1:14" x14ac:dyDescent="0.3">
      <c r="A44" t="s">
        <v>68</v>
      </c>
      <c r="C44" s="19"/>
      <c r="D44" s="19"/>
      <c r="E44" s="19"/>
      <c r="F44" s="19">
        <v>25</v>
      </c>
      <c r="G44" s="19">
        <v>75</v>
      </c>
      <c r="H44" s="19">
        <v>25</v>
      </c>
      <c r="I44" s="19">
        <v>50</v>
      </c>
      <c r="J44" s="19">
        <v>50</v>
      </c>
      <c r="K44" s="19">
        <v>50</v>
      </c>
      <c r="L44" s="19">
        <v>25</v>
      </c>
      <c r="M44" s="19">
        <v>25</v>
      </c>
      <c r="N44" s="19">
        <v>27</v>
      </c>
    </row>
    <row r="45" spans="1:14" x14ac:dyDescent="0.3">
      <c r="A45" t="s">
        <v>77</v>
      </c>
      <c r="C45" s="19"/>
      <c r="D45" s="19"/>
      <c r="E45" s="19"/>
      <c r="F45" s="19"/>
      <c r="G45" s="19">
        <v>25</v>
      </c>
      <c r="H45" s="19"/>
      <c r="I45" s="19"/>
    </row>
    <row r="46" spans="1:14" x14ac:dyDescent="0.3">
      <c r="A46" s="31" t="s">
        <v>354</v>
      </c>
      <c r="C46" s="19"/>
      <c r="D46" s="19"/>
      <c r="E46" s="19"/>
      <c r="F46" s="19"/>
      <c r="G46" s="19">
        <v>25</v>
      </c>
      <c r="H46" s="19"/>
      <c r="I46" s="19"/>
      <c r="K46" s="30">
        <v>25</v>
      </c>
    </row>
    <row r="47" spans="1:14" x14ac:dyDescent="0.3">
      <c r="A47" t="s">
        <v>81</v>
      </c>
      <c r="C47" s="19"/>
      <c r="D47" s="19"/>
      <c r="E47" s="19"/>
      <c r="F47" s="19"/>
      <c r="G47" s="19">
        <v>25</v>
      </c>
      <c r="H47" s="19"/>
      <c r="I47" s="19"/>
      <c r="L47" s="19">
        <v>25</v>
      </c>
    </row>
    <row r="48" spans="1:14" x14ac:dyDescent="0.3">
      <c r="A48" t="s">
        <v>78</v>
      </c>
      <c r="C48" s="19"/>
      <c r="D48" s="19"/>
      <c r="E48" s="19"/>
      <c r="F48" s="19"/>
      <c r="G48" s="19">
        <v>25</v>
      </c>
      <c r="H48" s="19"/>
      <c r="I48" s="19"/>
    </row>
    <row r="49" spans="1:14" x14ac:dyDescent="0.3">
      <c r="A49" t="s">
        <v>80</v>
      </c>
      <c r="G49" s="19">
        <v>25</v>
      </c>
      <c r="H49" s="19"/>
      <c r="I49" s="19"/>
    </row>
    <row r="50" spans="1:14" x14ac:dyDescent="0.3">
      <c r="A50" t="s">
        <v>83</v>
      </c>
      <c r="G50" s="19"/>
      <c r="H50" s="19">
        <v>25</v>
      </c>
      <c r="I50" s="19"/>
    </row>
    <row r="51" spans="1:14" x14ac:dyDescent="0.3">
      <c r="A51" t="s">
        <v>86</v>
      </c>
      <c r="G51" s="19"/>
      <c r="H51" s="19">
        <v>25</v>
      </c>
      <c r="I51" s="19"/>
    </row>
    <row r="52" spans="1:14" x14ac:dyDescent="0.3">
      <c r="A52" t="s">
        <v>85</v>
      </c>
      <c r="G52" s="19"/>
      <c r="H52" s="19">
        <v>25</v>
      </c>
      <c r="I52" s="19">
        <v>50</v>
      </c>
    </row>
    <row r="53" spans="1:14" x14ac:dyDescent="0.3">
      <c r="A53" t="s">
        <v>81</v>
      </c>
      <c r="G53" s="19"/>
      <c r="H53" s="19">
        <v>25</v>
      </c>
      <c r="I53" s="19"/>
    </row>
    <row r="54" spans="1:14" x14ac:dyDescent="0.3">
      <c r="A54" t="s">
        <v>84</v>
      </c>
      <c r="G54" s="19"/>
      <c r="H54" s="19">
        <v>50</v>
      </c>
      <c r="I54" s="19">
        <v>77.78</v>
      </c>
      <c r="J54" s="19">
        <v>86.12</v>
      </c>
      <c r="K54" s="19">
        <f>(1800-12*25)/18</f>
        <v>83.333333333333329</v>
      </c>
      <c r="L54" s="19">
        <v>79.17</v>
      </c>
      <c r="M54" s="19">
        <v>76.39</v>
      </c>
      <c r="N54" s="19">
        <v>88.84</v>
      </c>
    </row>
    <row r="55" spans="1:14" x14ac:dyDescent="0.3">
      <c r="A55" t="s">
        <v>340</v>
      </c>
      <c r="G55" s="19"/>
      <c r="H55" s="19"/>
      <c r="I55" s="19"/>
      <c r="J55" s="19">
        <v>25</v>
      </c>
      <c r="K55" s="19">
        <v>62.5</v>
      </c>
      <c r="L55" s="19">
        <v>79.17</v>
      </c>
    </row>
    <row r="56" spans="1:14" x14ac:dyDescent="0.3">
      <c r="A56" t="s">
        <v>339</v>
      </c>
      <c r="G56" s="19"/>
      <c r="H56" s="19"/>
      <c r="I56" s="19"/>
      <c r="J56" s="19">
        <v>25</v>
      </c>
      <c r="M56" s="19">
        <v>25</v>
      </c>
    </row>
    <row r="57" spans="1:14" x14ac:dyDescent="0.3">
      <c r="A57" t="s">
        <v>344</v>
      </c>
      <c r="G57" s="19"/>
      <c r="H57" s="19"/>
      <c r="I57" s="19"/>
      <c r="J57" s="19">
        <v>25</v>
      </c>
      <c r="L57" s="19">
        <v>50</v>
      </c>
      <c r="M57" s="19">
        <v>25</v>
      </c>
    </row>
    <row r="58" spans="1:14" x14ac:dyDescent="0.3">
      <c r="A58" t="s">
        <v>342</v>
      </c>
      <c r="G58"/>
      <c r="H58"/>
      <c r="I58"/>
      <c r="K58" s="19">
        <v>25</v>
      </c>
      <c r="L58" s="19"/>
      <c r="N58" s="21">
        <v>27</v>
      </c>
    </row>
    <row r="59" spans="1:14" x14ac:dyDescent="0.3">
      <c r="A59" t="s">
        <v>345</v>
      </c>
      <c r="G59"/>
      <c r="H59"/>
      <c r="I59"/>
      <c r="K59" s="19">
        <v>25</v>
      </c>
      <c r="L59" s="19"/>
    </row>
    <row r="60" spans="1:14" x14ac:dyDescent="0.3">
      <c r="A60" t="s">
        <v>346</v>
      </c>
      <c r="G60"/>
      <c r="H60"/>
      <c r="I60"/>
      <c r="K60" s="19">
        <v>50</v>
      </c>
      <c r="L60" s="19">
        <v>79.17</v>
      </c>
      <c r="M60" s="19">
        <v>75</v>
      </c>
      <c r="N60" s="19">
        <v>88.84</v>
      </c>
    </row>
    <row r="61" spans="1:14" x14ac:dyDescent="0.3">
      <c r="A61" t="s">
        <v>348</v>
      </c>
      <c r="G61"/>
      <c r="H61"/>
      <c r="I61"/>
      <c r="K61" s="19">
        <v>25</v>
      </c>
      <c r="L61" s="19"/>
    </row>
    <row r="62" spans="1:14" x14ac:dyDescent="0.3">
      <c r="A62" t="s">
        <v>355</v>
      </c>
      <c r="G62"/>
      <c r="H62"/>
      <c r="I62"/>
      <c r="K62" s="19"/>
      <c r="L62" s="19">
        <v>25</v>
      </c>
    </row>
    <row r="63" spans="1:14" x14ac:dyDescent="0.3">
      <c r="A63" t="s">
        <v>357</v>
      </c>
      <c r="L63" s="19">
        <v>25</v>
      </c>
    </row>
    <row r="64" spans="1:14" x14ac:dyDescent="0.3">
      <c r="A64" t="s">
        <v>353</v>
      </c>
      <c r="L64" s="19">
        <v>25</v>
      </c>
    </row>
    <row r="65" spans="1:14" x14ac:dyDescent="0.3">
      <c r="A65" t="s">
        <v>351</v>
      </c>
      <c r="L65" s="19">
        <v>25</v>
      </c>
    </row>
    <row r="66" spans="1:14" x14ac:dyDescent="0.3">
      <c r="A66" t="s">
        <v>364</v>
      </c>
      <c r="L66" s="19"/>
      <c r="M66" s="19">
        <v>25</v>
      </c>
    </row>
    <row r="67" spans="1:14" x14ac:dyDescent="0.3">
      <c r="A67" t="s">
        <v>362</v>
      </c>
      <c r="L67" s="19"/>
      <c r="M67" s="19">
        <v>25</v>
      </c>
    </row>
    <row r="68" spans="1:14" x14ac:dyDescent="0.3">
      <c r="A68" t="s">
        <v>365</v>
      </c>
      <c r="L68" s="19"/>
      <c r="M68" s="19"/>
      <c r="N68" s="19">
        <v>27</v>
      </c>
    </row>
    <row r="69" spans="1:14" x14ac:dyDescent="0.3">
      <c r="A69" t="s">
        <v>366</v>
      </c>
      <c r="L69" s="19"/>
      <c r="M69" s="19"/>
      <c r="N69" s="21">
        <v>27</v>
      </c>
    </row>
    <row r="70" spans="1:14" x14ac:dyDescent="0.3">
      <c r="A70" t="s">
        <v>367</v>
      </c>
      <c r="L70" s="19"/>
      <c r="M70" s="19"/>
      <c r="N70" s="19">
        <v>27</v>
      </c>
    </row>
    <row r="72" spans="1:14" x14ac:dyDescent="0.3">
      <c r="A72" t="s">
        <v>74</v>
      </c>
      <c r="B72" s="20">
        <f>SUM(B3:B28)</f>
        <v>1716.6666666666665</v>
      </c>
      <c r="C72" s="20">
        <f>SUM(C3:C35)</f>
        <v>1729.2800000000002</v>
      </c>
      <c r="D72" s="20">
        <f>SUM(D3:D38)</f>
        <v>1754.2800000000002</v>
      </c>
      <c r="E72" s="20">
        <f>SUM(E3:E41)</f>
        <v>1697.26</v>
      </c>
      <c r="F72" s="20">
        <f>SUM(F3:F44)</f>
        <v>1772.26</v>
      </c>
      <c r="G72" s="20">
        <f>SUM(G3:G49)</f>
        <v>1722.2599999999998</v>
      </c>
      <c r="H72" s="20">
        <f>SUM(H3:H54)</f>
        <v>1715.41</v>
      </c>
      <c r="I72" s="20">
        <f>SUM(I3:I54)</f>
        <v>1722.2599999999998</v>
      </c>
      <c r="J72" s="20">
        <f>SUM(J3:J57)</f>
        <v>1714.0399999999995</v>
      </c>
      <c r="K72" s="20">
        <f>SUM(K3:K60)</f>
        <v>1716.6733333333332</v>
      </c>
      <c r="L72" s="20">
        <f>SUM(L3:L60)</f>
        <v>1620.8900000000003</v>
      </c>
      <c r="M72" s="20">
        <f>SUM(M3:M70)</f>
        <v>1723.6300000000003</v>
      </c>
      <c r="N72" s="20">
        <f>SUM(N3:N70)</f>
        <v>1861.2799999999997</v>
      </c>
    </row>
    <row r="73" spans="1:14" x14ac:dyDescent="0.3">
      <c r="A73" t="s">
        <v>75</v>
      </c>
      <c r="B73" s="20">
        <f>25*12+83.34*17</f>
        <v>1716.78</v>
      </c>
      <c r="C73" s="20">
        <f>22*25+70.84*17</f>
        <v>1754.28</v>
      </c>
      <c r="D73" s="20">
        <f>20*25+70.84*17</f>
        <v>1704.28</v>
      </c>
      <c r="E73" s="20">
        <f>15*25+77.78*17</f>
        <v>1697.26</v>
      </c>
      <c r="F73" s="20">
        <f>18*25+77.78*17</f>
        <v>1772.26</v>
      </c>
      <c r="G73" s="23">
        <f>17*77.78+25*16</f>
        <v>1722.26</v>
      </c>
      <c r="H73" s="23">
        <f>11*25+84.73*17</f>
        <v>1715.41</v>
      </c>
      <c r="I73" s="23">
        <f>17*25+77.78*17</f>
        <v>1747.26</v>
      </c>
      <c r="J73" s="23">
        <f>10*25+86.12*17</f>
        <v>1714.04</v>
      </c>
      <c r="K73" s="23">
        <f>12*25+83.33*17</f>
        <v>1716.61</v>
      </c>
      <c r="L73" s="23">
        <f>15*25+79.17*17</f>
        <v>1720.89</v>
      </c>
      <c r="M73" s="23">
        <f>17*25+76.39*17</f>
        <v>1723.63</v>
      </c>
      <c r="N73" s="23">
        <f>8*27+88.84*16</f>
        <v>1637.44</v>
      </c>
    </row>
    <row r="74" spans="1:14" x14ac:dyDescent="0.3">
      <c r="B74" s="24">
        <f t="shared" ref="B74:G74" si="1">B73/B72</f>
        <v>1.0000660194174757</v>
      </c>
      <c r="C74" s="24">
        <f t="shared" si="1"/>
        <v>1.0144568837897852</v>
      </c>
      <c r="D74" s="24">
        <f t="shared" si="1"/>
        <v>0.97149827849602099</v>
      </c>
      <c r="E74" s="24">
        <f t="shared" si="1"/>
        <v>1</v>
      </c>
      <c r="F74" s="24">
        <f t="shared" si="1"/>
        <v>1</v>
      </c>
      <c r="G74" s="24">
        <f t="shared" si="1"/>
        <v>1.0000000000000002</v>
      </c>
      <c r="H74" s="24">
        <f t="shared" ref="H74:I74" si="2">H73/H72</f>
        <v>1</v>
      </c>
      <c r="I74" s="24">
        <f t="shared" si="2"/>
        <v>1.0145158106209284</v>
      </c>
      <c r="J74" s="24">
        <f t="shared" ref="J74:K74" si="3">J73/J72</f>
        <v>1.0000000000000002</v>
      </c>
      <c r="K74" s="24">
        <f t="shared" si="3"/>
        <v>0.99996310693939061</v>
      </c>
      <c r="L74" s="24">
        <f t="shared" ref="L74:M74" si="4">L73/L72</f>
        <v>1.0616945011691106</v>
      </c>
      <c r="M74" s="24">
        <f t="shared" si="4"/>
        <v>0.99999999999999989</v>
      </c>
      <c r="N74" s="24">
        <f t="shared" ref="N74" si="5">N73/N72</f>
        <v>0.8797386744605864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76"/>
  <sheetViews>
    <sheetView tabSelected="1" topLeftCell="A147" workbookViewId="0">
      <selection activeCell="B173" sqref="B173"/>
    </sheetView>
  </sheetViews>
  <sheetFormatPr defaultRowHeight="14.4" x14ac:dyDescent="0.3"/>
  <cols>
    <col min="1" max="1" width="10.5546875" bestFit="1" customWidth="1"/>
  </cols>
  <sheetData>
    <row r="1" spans="1:16" x14ac:dyDescent="0.3">
      <c r="A1" s="17" t="s">
        <v>27</v>
      </c>
      <c r="B1" s="7" t="s">
        <v>42</v>
      </c>
      <c r="C1" s="6" t="s">
        <v>28</v>
      </c>
      <c r="D1" s="6" t="s">
        <v>29</v>
      </c>
      <c r="E1" s="6" t="s">
        <v>30</v>
      </c>
      <c r="F1" s="6" t="s">
        <v>31</v>
      </c>
      <c r="G1" s="6" t="s">
        <v>32</v>
      </c>
      <c r="H1" s="6" t="s">
        <v>33</v>
      </c>
      <c r="I1" s="7" t="s">
        <v>34</v>
      </c>
      <c r="J1" s="6" t="s">
        <v>41</v>
      </c>
      <c r="K1" s="6" t="s">
        <v>35</v>
      </c>
      <c r="L1" s="6" t="s">
        <v>36</v>
      </c>
      <c r="M1" s="6" t="s">
        <v>37</v>
      </c>
      <c r="N1" s="6" t="s">
        <v>38</v>
      </c>
      <c r="O1" s="6" t="s">
        <v>39</v>
      </c>
      <c r="P1" s="7" t="s">
        <v>40</v>
      </c>
    </row>
    <row r="2" spans="1:16" x14ac:dyDescent="0.3">
      <c r="A2" s="14">
        <v>45448</v>
      </c>
      <c r="B2" s="3">
        <v>6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3">
        <v>4</v>
      </c>
      <c r="J2" s="2">
        <v>6</v>
      </c>
      <c r="K2" s="2" t="s">
        <v>12</v>
      </c>
      <c r="L2" s="2" t="s">
        <v>82</v>
      </c>
      <c r="M2" s="2" t="s">
        <v>368</v>
      </c>
      <c r="N2" s="2" t="s">
        <v>14</v>
      </c>
      <c r="O2" s="2" t="s">
        <v>15</v>
      </c>
      <c r="P2" s="3" t="s">
        <v>16</v>
      </c>
    </row>
    <row r="3" spans="1:16" x14ac:dyDescent="0.3">
      <c r="A3" s="14">
        <v>45448</v>
      </c>
      <c r="B3" s="3">
        <v>5</v>
      </c>
      <c r="C3" s="2" t="s">
        <v>12</v>
      </c>
      <c r="D3" s="2" t="s">
        <v>82</v>
      </c>
      <c r="E3" s="2" t="s">
        <v>368</v>
      </c>
      <c r="F3" s="2" t="s">
        <v>14</v>
      </c>
      <c r="G3" s="2" t="s">
        <v>15</v>
      </c>
      <c r="H3" s="2" t="s">
        <v>16</v>
      </c>
      <c r="I3" s="3">
        <v>7</v>
      </c>
      <c r="J3" s="2">
        <v>1</v>
      </c>
      <c r="K3" s="2" t="s">
        <v>7</v>
      </c>
      <c r="L3" s="2" t="s">
        <v>8</v>
      </c>
      <c r="M3" s="2" t="s">
        <v>9</v>
      </c>
      <c r="N3" s="2" t="s">
        <v>19</v>
      </c>
      <c r="O3" s="2" t="s">
        <v>10</v>
      </c>
      <c r="P3" s="3" t="s">
        <v>11</v>
      </c>
    </row>
    <row r="4" spans="1:16" x14ac:dyDescent="0.3">
      <c r="A4" s="15">
        <v>45448</v>
      </c>
      <c r="B4" s="5">
        <v>2</v>
      </c>
      <c r="C4" s="4" t="s">
        <v>7</v>
      </c>
      <c r="D4" s="4" t="s">
        <v>8</v>
      </c>
      <c r="E4" s="4" t="s">
        <v>9</v>
      </c>
      <c r="F4" s="4" t="s">
        <v>19</v>
      </c>
      <c r="G4" s="4" t="s">
        <v>10</v>
      </c>
      <c r="H4" s="4" t="s">
        <v>11</v>
      </c>
      <c r="I4" s="5">
        <v>1</v>
      </c>
      <c r="J4" s="4">
        <v>2</v>
      </c>
      <c r="K4" s="4" t="s">
        <v>1</v>
      </c>
      <c r="L4" s="4" t="s">
        <v>2</v>
      </c>
      <c r="M4" s="4" t="s">
        <v>3</v>
      </c>
      <c r="N4" s="4" t="s">
        <v>4</v>
      </c>
      <c r="O4" s="4" t="s">
        <v>5</v>
      </c>
      <c r="P4" s="5" t="s">
        <v>6</v>
      </c>
    </row>
    <row r="5" spans="1:16" x14ac:dyDescent="0.3">
      <c r="A5" s="16">
        <v>45455</v>
      </c>
      <c r="B5" s="7">
        <v>7</v>
      </c>
      <c r="C5" s="6" t="s">
        <v>1</v>
      </c>
      <c r="D5" s="6" t="s">
        <v>7</v>
      </c>
      <c r="E5" s="6" t="s">
        <v>17</v>
      </c>
      <c r="F5" s="6" t="s">
        <v>6</v>
      </c>
      <c r="G5" s="6" t="s">
        <v>15</v>
      </c>
      <c r="H5" s="6" t="s">
        <v>26</v>
      </c>
      <c r="I5" s="7">
        <v>10</v>
      </c>
      <c r="J5" s="6">
        <v>13</v>
      </c>
      <c r="K5" s="6" t="s">
        <v>18</v>
      </c>
      <c r="L5" s="6" t="s">
        <v>5</v>
      </c>
      <c r="M5" s="6" t="s">
        <v>3</v>
      </c>
      <c r="N5" s="6" t="s">
        <v>43</v>
      </c>
      <c r="O5" s="6" t="s">
        <v>10</v>
      </c>
      <c r="P5" s="7" t="s">
        <v>26</v>
      </c>
    </row>
    <row r="6" spans="1:16" x14ac:dyDescent="0.3">
      <c r="A6" s="14">
        <v>45462</v>
      </c>
      <c r="B6" s="3">
        <v>4</v>
      </c>
      <c r="C6" s="8" t="s">
        <v>1</v>
      </c>
      <c r="D6" s="8" t="s">
        <v>7</v>
      </c>
      <c r="E6" s="8" t="s">
        <v>19</v>
      </c>
      <c r="F6" s="8" t="s">
        <v>12</v>
      </c>
      <c r="G6" s="8" t="s">
        <v>6</v>
      </c>
      <c r="H6" s="8" t="s">
        <v>3</v>
      </c>
      <c r="I6" s="9">
        <v>4</v>
      </c>
      <c r="J6" s="10">
        <v>2</v>
      </c>
      <c r="K6" s="10" t="s">
        <v>22</v>
      </c>
      <c r="L6" s="10" t="s">
        <v>5</v>
      </c>
      <c r="M6" s="10" t="s">
        <v>4</v>
      </c>
      <c r="N6" s="10" t="s">
        <v>2</v>
      </c>
      <c r="O6" s="10" t="s">
        <v>21</v>
      </c>
      <c r="P6" s="11" t="s">
        <v>14</v>
      </c>
    </row>
    <row r="7" spans="1:16" x14ac:dyDescent="0.3">
      <c r="A7" s="14">
        <v>45462</v>
      </c>
      <c r="B7" s="3">
        <v>3</v>
      </c>
      <c r="C7" s="10" t="s">
        <v>22</v>
      </c>
      <c r="D7" s="10" t="s">
        <v>5</v>
      </c>
      <c r="E7" s="10" t="s">
        <v>4</v>
      </c>
      <c r="F7" s="10" t="s">
        <v>2</v>
      </c>
      <c r="G7" s="10" t="s">
        <v>21</v>
      </c>
      <c r="H7" s="10" t="s">
        <v>14</v>
      </c>
      <c r="I7" s="11">
        <v>3</v>
      </c>
      <c r="J7" s="2">
        <v>0</v>
      </c>
      <c r="K7" s="2" t="s">
        <v>20</v>
      </c>
      <c r="L7" s="2" t="s">
        <v>82</v>
      </c>
      <c r="M7" s="2" t="s">
        <v>9</v>
      </c>
      <c r="N7" s="2" t="s">
        <v>8</v>
      </c>
      <c r="O7" s="2" t="s">
        <v>10</v>
      </c>
      <c r="P7" s="3" t="s">
        <v>11</v>
      </c>
    </row>
    <row r="8" spans="1:16" x14ac:dyDescent="0.3">
      <c r="A8" s="15">
        <v>45462</v>
      </c>
      <c r="B8" s="5">
        <v>4</v>
      </c>
      <c r="C8" s="4" t="s">
        <v>20</v>
      </c>
      <c r="D8" s="4" t="s">
        <v>82</v>
      </c>
      <c r="E8" s="4" t="s">
        <v>9</v>
      </c>
      <c r="F8" s="4" t="s">
        <v>8</v>
      </c>
      <c r="G8" s="4" t="s">
        <v>10</v>
      </c>
      <c r="H8" s="4" t="s">
        <v>11</v>
      </c>
      <c r="I8" s="5">
        <v>2</v>
      </c>
      <c r="J8" s="12">
        <v>4</v>
      </c>
      <c r="K8" s="12" t="s">
        <v>1</v>
      </c>
      <c r="L8" s="12" t="s">
        <v>7</v>
      </c>
      <c r="M8" s="12" t="s">
        <v>19</v>
      </c>
      <c r="N8" s="12" t="s">
        <v>12</v>
      </c>
      <c r="O8" s="12" t="s">
        <v>6</v>
      </c>
      <c r="P8" s="13" t="s">
        <v>3</v>
      </c>
    </row>
    <row r="9" spans="1:16" x14ac:dyDescent="0.3">
      <c r="A9" s="14">
        <v>45469</v>
      </c>
      <c r="B9" s="3">
        <v>6</v>
      </c>
      <c r="C9" s="8" t="s">
        <v>6</v>
      </c>
      <c r="D9" s="8" t="s">
        <v>5</v>
      </c>
      <c r="E9" s="8" t="s">
        <v>24</v>
      </c>
      <c r="F9" s="8" t="s">
        <v>20</v>
      </c>
      <c r="G9" s="8" t="s">
        <v>10</v>
      </c>
      <c r="H9" s="9" t="s">
        <v>11</v>
      </c>
      <c r="I9" s="8">
        <v>4</v>
      </c>
      <c r="J9" s="11">
        <v>2</v>
      </c>
      <c r="K9" s="10" t="s">
        <v>9</v>
      </c>
      <c r="L9" s="10" t="s">
        <v>7</v>
      </c>
      <c r="M9" s="10" t="s">
        <v>82</v>
      </c>
      <c r="N9" s="10" t="s">
        <v>22</v>
      </c>
      <c r="O9" s="10" t="s">
        <v>25</v>
      </c>
      <c r="P9" s="10" t="s">
        <v>368</v>
      </c>
    </row>
    <row r="10" spans="1:16" x14ac:dyDescent="0.3">
      <c r="A10" s="14">
        <v>45469</v>
      </c>
      <c r="B10" s="3">
        <v>6</v>
      </c>
      <c r="C10" s="10" t="s">
        <v>9</v>
      </c>
      <c r="D10" s="10" t="s">
        <v>7</v>
      </c>
      <c r="E10" s="10" t="s">
        <v>82</v>
      </c>
      <c r="F10" s="10" t="s">
        <v>22</v>
      </c>
      <c r="G10" s="10" t="s">
        <v>25</v>
      </c>
      <c r="H10" s="11" t="s">
        <v>368</v>
      </c>
      <c r="I10" s="10">
        <v>2</v>
      </c>
      <c r="J10" s="3">
        <v>3</v>
      </c>
      <c r="K10" s="2" t="s">
        <v>1</v>
      </c>
      <c r="L10" s="2" t="s">
        <v>3</v>
      </c>
      <c r="M10" s="2" t="s">
        <v>19</v>
      </c>
      <c r="N10" s="2" t="s">
        <v>4</v>
      </c>
      <c r="O10" s="2" t="s">
        <v>12</v>
      </c>
      <c r="P10" s="2" t="s">
        <v>2</v>
      </c>
    </row>
    <row r="11" spans="1:16" x14ac:dyDescent="0.3">
      <c r="A11" s="15">
        <v>45469</v>
      </c>
      <c r="B11" s="5">
        <v>7</v>
      </c>
      <c r="C11" s="4" t="s">
        <v>1</v>
      </c>
      <c r="D11" s="4" t="s">
        <v>3</v>
      </c>
      <c r="E11" s="4" t="s">
        <v>19</v>
      </c>
      <c r="F11" s="4" t="s">
        <v>4</v>
      </c>
      <c r="G11" s="4" t="s">
        <v>12</v>
      </c>
      <c r="H11" s="5" t="s">
        <v>2</v>
      </c>
      <c r="I11" s="4">
        <v>3</v>
      </c>
      <c r="J11" s="13">
        <v>3</v>
      </c>
      <c r="K11" s="12" t="s">
        <v>6</v>
      </c>
      <c r="L11" s="12" t="s">
        <v>5</v>
      </c>
      <c r="M11" s="12" t="s">
        <v>24</v>
      </c>
      <c r="N11" s="12" t="s">
        <v>20</v>
      </c>
      <c r="O11" s="12" t="s">
        <v>10</v>
      </c>
      <c r="P11" s="12" t="s">
        <v>11</v>
      </c>
    </row>
    <row r="12" spans="1:16" x14ac:dyDescent="0.3">
      <c r="A12" s="14">
        <v>45476</v>
      </c>
      <c r="B12" s="3">
        <v>7</v>
      </c>
      <c r="C12" s="8" t="s">
        <v>1</v>
      </c>
      <c r="D12" s="8" t="s">
        <v>9</v>
      </c>
      <c r="E12" s="8" t="s">
        <v>6</v>
      </c>
      <c r="F12" s="8" t="s">
        <v>44</v>
      </c>
      <c r="G12" s="8" t="s">
        <v>368</v>
      </c>
      <c r="H12" s="8" t="s">
        <v>14</v>
      </c>
      <c r="I12" s="9">
        <v>6</v>
      </c>
      <c r="J12" s="10">
        <v>5</v>
      </c>
      <c r="K12" s="10" t="s">
        <v>20</v>
      </c>
      <c r="L12" s="10" t="s">
        <v>7</v>
      </c>
      <c r="M12" s="10" t="s">
        <v>25</v>
      </c>
      <c r="N12" s="10" t="s">
        <v>5</v>
      </c>
      <c r="O12" s="10" t="s">
        <v>11</v>
      </c>
      <c r="P12" s="11" t="s">
        <v>19</v>
      </c>
    </row>
    <row r="13" spans="1:16" x14ac:dyDescent="0.3">
      <c r="A13" s="14">
        <v>45476</v>
      </c>
      <c r="B13" s="3">
        <v>4</v>
      </c>
      <c r="C13" s="10" t="s">
        <v>20</v>
      </c>
      <c r="D13" s="10" t="s">
        <v>7</v>
      </c>
      <c r="E13" s="10" t="s">
        <v>25</v>
      </c>
      <c r="F13" s="10" t="s">
        <v>5</v>
      </c>
      <c r="G13" s="10" t="s">
        <v>11</v>
      </c>
      <c r="H13" s="10" t="s">
        <v>19</v>
      </c>
      <c r="I13" s="11">
        <v>6</v>
      </c>
      <c r="J13" s="2">
        <v>3</v>
      </c>
      <c r="K13" s="2" t="s">
        <v>4</v>
      </c>
      <c r="L13" s="2" t="s">
        <v>10</v>
      </c>
      <c r="M13" s="2" t="s">
        <v>82</v>
      </c>
      <c r="N13" s="2" t="s">
        <v>22</v>
      </c>
      <c r="O13" s="2" t="s">
        <v>2</v>
      </c>
      <c r="P13" s="3" t="s">
        <v>3</v>
      </c>
    </row>
    <row r="14" spans="1:16" x14ac:dyDescent="0.3">
      <c r="A14" s="15">
        <v>45476</v>
      </c>
      <c r="B14" s="5">
        <v>3</v>
      </c>
      <c r="C14" s="4" t="s">
        <v>4</v>
      </c>
      <c r="D14" s="4" t="s">
        <v>10</v>
      </c>
      <c r="E14" s="4" t="s">
        <v>82</v>
      </c>
      <c r="F14" s="4" t="s">
        <v>22</v>
      </c>
      <c r="G14" s="4" t="s">
        <v>2</v>
      </c>
      <c r="H14" s="4" t="s">
        <v>3</v>
      </c>
      <c r="I14" s="5">
        <v>3</v>
      </c>
      <c r="J14" s="12">
        <v>4</v>
      </c>
      <c r="K14" s="12" t="s">
        <v>1</v>
      </c>
      <c r="L14" s="12" t="s">
        <v>9</v>
      </c>
      <c r="M14" s="12" t="s">
        <v>6</v>
      </c>
      <c r="N14" s="12" t="s">
        <v>44</v>
      </c>
      <c r="O14" s="12" t="s">
        <v>368</v>
      </c>
      <c r="P14" s="13" t="s">
        <v>14</v>
      </c>
    </row>
    <row r="15" spans="1:16" x14ac:dyDescent="0.3">
      <c r="A15" s="14">
        <v>45483</v>
      </c>
      <c r="B15" s="3">
        <v>6</v>
      </c>
      <c r="C15" s="8" t="s">
        <v>9</v>
      </c>
      <c r="D15" s="8" t="s">
        <v>82</v>
      </c>
      <c r="E15" s="8" t="s">
        <v>25</v>
      </c>
      <c r="F15" s="8" t="s">
        <v>2</v>
      </c>
      <c r="G15" s="8" t="s">
        <v>11</v>
      </c>
      <c r="H15" s="8" t="s">
        <v>14</v>
      </c>
      <c r="I15" s="9">
        <v>5</v>
      </c>
      <c r="J15" s="10">
        <v>6</v>
      </c>
      <c r="K15" s="10" t="s">
        <v>7</v>
      </c>
      <c r="L15" s="10" t="s">
        <v>8</v>
      </c>
      <c r="M15" s="10" t="s">
        <v>5</v>
      </c>
      <c r="N15" s="10" t="s">
        <v>20</v>
      </c>
      <c r="O15" s="10" t="s">
        <v>6</v>
      </c>
      <c r="P15" s="10" t="s">
        <v>15</v>
      </c>
    </row>
    <row r="16" spans="1:16" x14ac:dyDescent="0.3">
      <c r="A16" s="14">
        <v>45483</v>
      </c>
      <c r="B16" s="3">
        <v>6</v>
      </c>
      <c r="C16" s="10" t="s">
        <v>7</v>
      </c>
      <c r="D16" s="10" t="s">
        <v>8</v>
      </c>
      <c r="E16" s="10" t="s">
        <v>5</v>
      </c>
      <c r="F16" s="10" t="s">
        <v>20</v>
      </c>
      <c r="G16" s="10" t="s">
        <v>6</v>
      </c>
      <c r="H16" s="10" t="s">
        <v>15</v>
      </c>
      <c r="I16" s="11">
        <v>9</v>
      </c>
      <c r="J16" s="2">
        <v>3</v>
      </c>
      <c r="K16" s="4" t="s">
        <v>1</v>
      </c>
      <c r="L16" s="4" t="s">
        <v>10</v>
      </c>
      <c r="M16" s="4" t="s">
        <v>45</v>
      </c>
      <c r="N16" s="4" t="s">
        <v>3</v>
      </c>
      <c r="O16" s="4" t="s">
        <v>21</v>
      </c>
      <c r="P16" s="4" t="s">
        <v>44</v>
      </c>
    </row>
    <row r="17" spans="1:16" x14ac:dyDescent="0.3">
      <c r="A17" s="14">
        <v>45483</v>
      </c>
      <c r="B17" s="5">
        <v>5</v>
      </c>
      <c r="C17" s="4" t="s">
        <v>1</v>
      </c>
      <c r="D17" s="4" t="s">
        <v>10</v>
      </c>
      <c r="E17" s="4" t="s">
        <v>45</v>
      </c>
      <c r="F17" s="4" t="s">
        <v>3</v>
      </c>
      <c r="G17" s="4" t="s">
        <v>21</v>
      </c>
      <c r="H17" s="4" t="s">
        <v>44</v>
      </c>
      <c r="I17" s="5">
        <v>6</v>
      </c>
      <c r="J17" s="12">
        <v>3</v>
      </c>
      <c r="K17" s="8" t="s">
        <v>9</v>
      </c>
      <c r="L17" s="8" t="s">
        <v>82</v>
      </c>
      <c r="M17" s="8" t="s">
        <v>25</v>
      </c>
      <c r="N17" s="8" t="s">
        <v>2</v>
      </c>
      <c r="O17" s="8" t="s">
        <v>11</v>
      </c>
      <c r="P17" s="8" t="s">
        <v>14</v>
      </c>
    </row>
    <row r="18" spans="1:16" x14ac:dyDescent="0.3">
      <c r="A18" s="14">
        <v>45490</v>
      </c>
      <c r="B18" s="3">
        <v>6</v>
      </c>
      <c r="C18" s="8" t="s">
        <v>44</v>
      </c>
      <c r="D18" s="8" t="s">
        <v>4</v>
      </c>
      <c r="E18" s="8" t="s">
        <v>5</v>
      </c>
      <c r="F18" s="8" t="s">
        <v>368</v>
      </c>
      <c r="G18" s="8" t="s">
        <v>20</v>
      </c>
      <c r="H18" s="8" t="s">
        <v>3</v>
      </c>
      <c r="I18" s="9">
        <v>6</v>
      </c>
      <c r="J18" s="10">
        <v>7</v>
      </c>
      <c r="K18" s="10" t="s">
        <v>7</v>
      </c>
      <c r="L18" s="10" t="s">
        <v>10</v>
      </c>
      <c r="M18" s="10" t="s">
        <v>2</v>
      </c>
      <c r="N18" s="10" t="s">
        <v>9</v>
      </c>
      <c r="O18" s="10" t="s">
        <v>45</v>
      </c>
      <c r="P18" s="10" t="s">
        <v>46</v>
      </c>
    </row>
    <row r="19" spans="1:16" x14ac:dyDescent="0.3">
      <c r="A19" s="14">
        <v>45490</v>
      </c>
      <c r="B19" s="3">
        <v>6</v>
      </c>
      <c r="C19" s="10" t="s">
        <v>7</v>
      </c>
      <c r="D19" s="10" t="s">
        <v>10</v>
      </c>
      <c r="E19" s="10" t="s">
        <v>2</v>
      </c>
      <c r="F19" s="10" t="s">
        <v>9</v>
      </c>
      <c r="G19" s="10" t="s">
        <v>45</v>
      </c>
      <c r="H19" s="10" t="s">
        <v>46</v>
      </c>
      <c r="I19" s="11">
        <v>9</v>
      </c>
      <c r="J19" s="2">
        <v>3</v>
      </c>
      <c r="K19" s="2" t="s">
        <v>14</v>
      </c>
      <c r="L19" s="2" t="s">
        <v>15</v>
      </c>
      <c r="M19" s="2" t="s">
        <v>82</v>
      </c>
      <c r="N19" s="2" t="s">
        <v>12</v>
      </c>
      <c r="O19" s="2" t="s">
        <v>1</v>
      </c>
      <c r="P19" s="3" t="s">
        <v>8</v>
      </c>
    </row>
    <row r="20" spans="1:16" x14ac:dyDescent="0.3">
      <c r="A20" s="15">
        <v>45490</v>
      </c>
      <c r="B20" s="5">
        <v>5</v>
      </c>
      <c r="C20" s="2" t="s">
        <v>14</v>
      </c>
      <c r="D20" s="2" t="s">
        <v>15</v>
      </c>
      <c r="E20" s="2" t="s">
        <v>82</v>
      </c>
      <c r="F20" s="2" t="s">
        <v>12</v>
      </c>
      <c r="G20" s="2" t="s">
        <v>1</v>
      </c>
      <c r="H20" s="3" t="s">
        <v>8</v>
      </c>
      <c r="I20" s="5">
        <v>6</v>
      </c>
      <c r="J20" s="12">
        <v>3</v>
      </c>
      <c r="K20" s="8" t="s">
        <v>44</v>
      </c>
      <c r="L20" s="8" t="s">
        <v>4</v>
      </c>
      <c r="M20" s="8" t="s">
        <v>5</v>
      </c>
      <c r="N20" s="8" t="s">
        <v>368</v>
      </c>
      <c r="O20" s="8" t="s">
        <v>20</v>
      </c>
      <c r="P20" s="8" t="s">
        <v>3</v>
      </c>
    </row>
    <row r="21" spans="1:16" x14ac:dyDescent="0.3">
      <c r="A21" s="14">
        <v>45498</v>
      </c>
      <c r="B21" s="3">
        <v>4</v>
      </c>
      <c r="C21" s="8" t="s">
        <v>82</v>
      </c>
      <c r="D21" s="8" t="s">
        <v>10</v>
      </c>
      <c r="E21" s="8" t="s">
        <v>47</v>
      </c>
      <c r="F21" s="8" t="s">
        <v>20</v>
      </c>
      <c r="G21" s="8" t="s">
        <v>11</v>
      </c>
      <c r="H21" s="8" t="s">
        <v>3</v>
      </c>
      <c r="I21" s="9">
        <v>3</v>
      </c>
      <c r="J21" s="10">
        <v>4</v>
      </c>
      <c r="K21" s="10" t="s">
        <v>368</v>
      </c>
      <c r="L21" s="10" t="s">
        <v>6</v>
      </c>
      <c r="M21" s="10" t="s">
        <v>46</v>
      </c>
      <c r="N21" s="10" t="s">
        <v>4</v>
      </c>
      <c r="O21" s="10" t="s">
        <v>8</v>
      </c>
      <c r="P21" s="10" t="s">
        <v>50</v>
      </c>
    </row>
    <row r="22" spans="1:16" x14ac:dyDescent="0.3">
      <c r="A22" s="14">
        <v>45498</v>
      </c>
      <c r="B22" s="3">
        <v>5</v>
      </c>
      <c r="C22" s="10" t="s">
        <v>368</v>
      </c>
      <c r="D22" s="10" t="s">
        <v>6</v>
      </c>
      <c r="E22" s="10" t="s">
        <v>46</v>
      </c>
      <c r="F22" s="10" t="s">
        <v>4</v>
      </c>
      <c r="G22" s="10" t="s">
        <v>8</v>
      </c>
      <c r="H22" s="10" t="s">
        <v>50</v>
      </c>
      <c r="I22" s="11">
        <v>6</v>
      </c>
      <c r="J22" s="2">
        <v>4</v>
      </c>
      <c r="K22" s="2" t="s">
        <v>48</v>
      </c>
      <c r="L22" s="2" t="s">
        <v>1</v>
      </c>
      <c r="M22" s="2" t="s">
        <v>14</v>
      </c>
      <c r="N22" s="2" t="s">
        <v>7</v>
      </c>
      <c r="O22" s="2" t="s">
        <v>12</v>
      </c>
      <c r="P22" s="3" t="s">
        <v>49</v>
      </c>
    </row>
    <row r="23" spans="1:16" x14ac:dyDescent="0.3">
      <c r="A23" s="14">
        <v>45498</v>
      </c>
      <c r="B23" s="5">
        <v>5</v>
      </c>
      <c r="C23" s="2" t="s">
        <v>48</v>
      </c>
      <c r="D23" s="2" t="s">
        <v>1</v>
      </c>
      <c r="E23" s="2" t="s">
        <v>14</v>
      </c>
      <c r="F23" s="2" t="s">
        <v>7</v>
      </c>
      <c r="G23" s="2" t="s">
        <v>12</v>
      </c>
      <c r="H23" s="3" t="s">
        <v>49</v>
      </c>
      <c r="I23" s="5">
        <v>6</v>
      </c>
      <c r="J23" s="12">
        <v>5</v>
      </c>
      <c r="K23" s="8" t="s">
        <v>82</v>
      </c>
      <c r="L23" s="8" t="s">
        <v>10</v>
      </c>
      <c r="M23" s="8" t="s">
        <v>47</v>
      </c>
      <c r="N23" s="8" t="s">
        <v>20</v>
      </c>
      <c r="O23" s="8" t="s">
        <v>11</v>
      </c>
      <c r="P23" s="8" t="s">
        <v>3</v>
      </c>
    </row>
    <row r="24" spans="1:16" x14ac:dyDescent="0.3">
      <c r="A24" s="14">
        <v>45504</v>
      </c>
      <c r="B24" s="3">
        <v>3</v>
      </c>
      <c r="C24" s="8" t="s">
        <v>82</v>
      </c>
      <c r="D24" s="8" t="s">
        <v>10</v>
      </c>
      <c r="E24" s="8" t="s">
        <v>343</v>
      </c>
      <c r="F24" s="8" t="s">
        <v>46</v>
      </c>
      <c r="G24" s="8" t="s">
        <v>11</v>
      </c>
      <c r="H24" s="8" t="s">
        <v>5</v>
      </c>
      <c r="I24" s="9">
        <v>4</v>
      </c>
      <c r="J24" s="10">
        <v>0</v>
      </c>
      <c r="K24" s="10" t="s">
        <v>1</v>
      </c>
      <c r="L24" s="10" t="s">
        <v>9</v>
      </c>
      <c r="M24" s="10" t="s">
        <v>52</v>
      </c>
      <c r="N24" s="10" t="s">
        <v>7</v>
      </c>
      <c r="O24" s="10" t="s">
        <v>3</v>
      </c>
      <c r="P24" s="10" t="s">
        <v>2</v>
      </c>
    </row>
    <row r="25" spans="1:16" x14ac:dyDescent="0.3">
      <c r="A25" s="14">
        <v>45504</v>
      </c>
      <c r="B25" s="3">
        <v>5</v>
      </c>
      <c r="C25" s="10" t="s">
        <v>1</v>
      </c>
      <c r="D25" s="10" t="s">
        <v>9</v>
      </c>
      <c r="E25" s="10" t="s">
        <v>52</v>
      </c>
      <c r="F25" s="10" t="s">
        <v>7</v>
      </c>
      <c r="G25" s="10" t="s">
        <v>3</v>
      </c>
      <c r="H25" s="10" t="s">
        <v>2</v>
      </c>
      <c r="I25" s="11">
        <v>3</v>
      </c>
      <c r="J25" s="2">
        <v>9</v>
      </c>
      <c r="K25" s="2" t="s">
        <v>45</v>
      </c>
      <c r="L25" s="2" t="s">
        <v>20</v>
      </c>
      <c r="M25" s="2" t="s">
        <v>8</v>
      </c>
      <c r="N25" s="2" t="s">
        <v>4</v>
      </c>
      <c r="O25" s="2" t="s">
        <v>24</v>
      </c>
      <c r="P25" s="3" t="s">
        <v>25</v>
      </c>
    </row>
    <row r="26" spans="1:16" x14ac:dyDescent="0.3">
      <c r="A26" s="14">
        <v>45504</v>
      </c>
      <c r="B26" s="5">
        <v>7</v>
      </c>
      <c r="C26" s="2" t="s">
        <v>45</v>
      </c>
      <c r="D26" s="2" t="s">
        <v>20</v>
      </c>
      <c r="E26" s="2" t="s">
        <v>8</v>
      </c>
      <c r="F26" s="2" t="s">
        <v>4</v>
      </c>
      <c r="G26" s="2" t="s">
        <v>24</v>
      </c>
      <c r="H26" s="3" t="s">
        <v>25</v>
      </c>
      <c r="I26" s="5">
        <v>7</v>
      </c>
      <c r="J26" s="12">
        <v>3</v>
      </c>
      <c r="K26" s="8" t="s">
        <v>82</v>
      </c>
      <c r="L26" s="8" t="s">
        <v>10</v>
      </c>
      <c r="M26" s="8" t="s">
        <v>343</v>
      </c>
      <c r="N26" s="8" t="s">
        <v>46</v>
      </c>
      <c r="O26" s="8" t="s">
        <v>11</v>
      </c>
      <c r="P26" s="8" t="s">
        <v>5</v>
      </c>
    </row>
    <row r="27" spans="1:16" x14ac:dyDescent="0.3">
      <c r="A27" s="14">
        <v>45511</v>
      </c>
      <c r="B27" s="3">
        <v>4</v>
      </c>
      <c r="C27" s="8" t="s">
        <v>48</v>
      </c>
      <c r="D27" s="8" t="s">
        <v>4</v>
      </c>
      <c r="E27" s="8" t="s">
        <v>82</v>
      </c>
      <c r="F27" s="8" t="s">
        <v>22</v>
      </c>
      <c r="G27" s="8" t="s">
        <v>5</v>
      </c>
      <c r="H27" s="8" t="s">
        <v>46</v>
      </c>
      <c r="I27" s="9">
        <v>5</v>
      </c>
      <c r="J27" s="10">
        <v>1</v>
      </c>
      <c r="K27" s="10" t="s">
        <v>10</v>
      </c>
      <c r="L27" s="10" t="s">
        <v>11</v>
      </c>
      <c r="M27" s="10" t="s">
        <v>20</v>
      </c>
      <c r="N27" s="10" t="s">
        <v>6</v>
      </c>
      <c r="O27" s="10" t="s">
        <v>368</v>
      </c>
      <c r="P27" s="10" t="s">
        <v>12</v>
      </c>
    </row>
    <row r="28" spans="1:16" x14ac:dyDescent="0.3">
      <c r="A28" s="14">
        <v>45511</v>
      </c>
      <c r="B28" s="3">
        <v>4</v>
      </c>
      <c r="C28" s="10" t="s">
        <v>10</v>
      </c>
      <c r="D28" s="10" t="s">
        <v>11</v>
      </c>
      <c r="E28" s="10" t="s">
        <v>20</v>
      </c>
      <c r="F28" s="10" t="s">
        <v>6</v>
      </c>
      <c r="G28" s="10" t="s">
        <v>368</v>
      </c>
      <c r="H28" s="10" t="s">
        <v>12</v>
      </c>
      <c r="I28" s="11">
        <v>5</v>
      </c>
      <c r="J28" s="2">
        <v>5</v>
      </c>
      <c r="K28" s="2" t="s">
        <v>1</v>
      </c>
      <c r="L28" s="2" t="s">
        <v>14</v>
      </c>
      <c r="M28" s="2" t="s">
        <v>45</v>
      </c>
      <c r="N28" s="2" t="s">
        <v>2</v>
      </c>
      <c r="O28" s="2" t="s">
        <v>8</v>
      </c>
      <c r="P28" s="3" t="s">
        <v>7</v>
      </c>
    </row>
    <row r="29" spans="1:16" x14ac:dyDescent="0.3">
      <c r="A29" s="14">
        <v>45511</v>
      </c>
      <c r="B29" s="5">
        <v>5</v>
      </c>
      <c r="C29" s="2" t="s">
        <v>1</v>
      </c>
      <c r="D29" s="2" t="s">
        <v>14</v>
      </c>
      <c r="E29" s="2" t="s">
        <v>45</v>
      </c>
      <c r="F29" s="2" t="s">
        <v>2</v>
      </c>
      <c r="G29" s="2" t="s">
        <v>8</v>
      </c>
      <c r="H29" s="3" t="s">
        <v>7</v>
      </c>
      <c r="I29" s="5">
        <v>6</v>
      </c>
      <c r="J29" s="12">
        <v>4</v>
      </c>
      <c r="K29" s="8" t="s">
        <v>48</v>
      </c>
      <c r="L29" s="8" t="s">
        <v>4</v>
      </c>
      <c r="M29" s="8" t="s">
        <v>82</v>
      </c>
      <c r="N29" s="8" t="s">
        <v>22</v>
      </c>
      <c r="O29" s="8" t="s">
        <v>5</v>
      </c>
      <c r="P29" s="8" t="s">
        <v>46</v>
      </c>
    </row>
    <row r="30" spans="1:16" x14ac:dyDescent="0.3">
      <c r="A30" s="14">
        <v>45518</v>
      </c>
      <c r="B30" s="3">
        <v>4</v>
      </c>
      <c r="C30" s="8" t="s">
        <v>45</v>
      </c>
      <c r="D30" s="8" t="s">
        <v>25</v>
      </c>
      <c r="E30" s="8" t="s">
        <v>53</v>
      </c>
      <c r="F30" s="8" t="s">
        <v>14</v>
      </c>
      <c r="G30" s="8" t="s">
        <v>368</v>
      </c>
      <c r="H30" s="8" t="s">
        <v>2</v>
      </c>
      <c r="I30" s="9">
        <v>2</v>
      </c>
      <c r="J30" s="10">
        <v>7</v>
      </c>
      <c r="K30" s="10" t="s">
        <v>1</v>
      </c>
      <c r="L30" s="10" t="s">
        <v>24</v>
      </c>
      <c r="M30" s="10" t="s">
        <v>12</v>
      </c>
      <c r="N30" s="10" t="s">
        <v>4</v>
      </c>
      <c r="O30" s="10" t="s">
        <v>7</v>
      </c>
      <c r="P30" s="10" t="s">
        <v>5</v>
      </c>
    </row>
    <row r="31" spans="1:16" x14ac:dyDescent="0.3">
      <c r="A31" s="14">
        <v>45518</v>
      </c>
      <c r="B31" s="3">
        <v>4</v>
      </c>
      <c r="C31" s="10" t="s">
        <v>1</v>
      </c>
      <c r="D31" s="10" t="s">
        <v>24</v>
      </c>
      <c r="E31" s="10" t="s">
        <v>12</v>
      </c>
      <c r="F31" s="10" t="s">
        <v>4</v>
      </c>
      <c r="G31" s="10" t="s">
        <v>7</v>
      </c>
      <c r="H31" s="10" t="s">
        <v>5</v>
      </c>
      <c r="I31" s="11">
        <v>4</v>
      </c>
      <c r="J31" s="2">
        <v>6</v>
      </c>
      <c r="K31" s="2" t="s">
        <v>82</v>
      </c>
      <c r="L31" s="2" t="s">
        <v>9</v>
      </c>
      <c r="M31" s="2" t="s">
        <v>20</v>
      </c>
      <c r="N31" s="2" t="s">
        <v>10</v>
      </c>
      <c r="O31" s="2" t="s">
        <v>22</v>
      </c>
      <c r="P31" s="3" t="s">
        <v>48</v>
      </c>
    </row>
    <row r="32" spans="1:16" x14ac:dyDescent="0.3">
      <c r="A32" s="14">
        <v>45518</v>
      </c>
      <c r="B32" s="5">
        <v>3</v>
      </c>
      <c r="C32" s="2" t="s">
        <v>82</v>
      </c>
      <c r="D32" s="2" t="s">
        <v>9</v>
      </c>
      <c r="E32" s="2" t="s">
        <v>20</v>
      </c>
      <c r="F32" s="2" t="s">
        <v>10</v>
      </c>
      <c r="G32" s="2" t="s">
        <v>22</v>
      </c>
      <c r="H32" s="3" t="s">
        <v>48</v>
      </c>
      <c r="I32" s="5">
        <v>4</v>
      </c>
      <c r="J32" s="12">
        <v>3</v>
      </c>
      <c r="K32" s="8" t="s">
        <v>45</v>
      </c>
      <c r="L32" s="8" t="s">
        <v>25</v>
      </c>
      <c r="M32" s="8" t="s">
        <v>53</v>
      </c>
      <c r="N32" s="8" t="s">
        <v>14</v>
      </c>
      <c r="O32" s="8" t="s">
        <v>368</v>
      </c>
      <c r="P32" s="8" t="s">
        <v>2</v>
      </c>
    </row>
    <row r="33" spans="1:16" x14ac:dyDescent="0.3">
      <c r="A33" s="14">
        <v>45525</v>
      </c>
      <c r="B33" s="3">
        <v>5</v>
      </c>
      <c r="C33" s="8" t="s">
        <v>14</v>
      </c>
      <c r="D33" s="8" t="s">
        <v>82</v>
      </c>
      <c r="E33" s="8" t="s">
        <v>9</v>
      </c>
      <c r="F33" s="8" t="s">
        <v>12</v>
      </c>
      <c r="G33" s="8" t="s">
        <v>343</v>
      </c>
      <c r="H33" s="8" t="s">
        <v>54</v>
      </c>
      <c r="I33" s="9">
        <v>7</v>
      </c>
      <c r="J33" s="10">
        <v>1</v>
      </c>
      <c r="K33" s="10" t="s">
        <v>10</v>
      </c>
      <c r="L33" s="10" t="s">
        <v>2</v>
      </c>
      <c r="M33" s="10" t="s">
        <v>45</v>
      </c>
      <c r="N33" s="10" t="s">
        <v>4</v>
      </c>
      <c r="O33" s="10" t="s">
        <v>25</v>
      </c>
      <c r="P33" s="10" t="s">
        <v>368</v>
      </c>
    </row>
    <row r="34" spans="1:16" x14ac:dyDescent="0.3">
      <c r="A34" s="14">
        <v>45525</v>
      </c>
      <c r="B34" s="3">
        <v>4</v>
      </c>
      <c r="C34" s="10" t="s">
        <v>10</v>
      </c>
      <c r="D34" s="10" t="s">
        <v>2</v>
      </c>
      <c r="E34" s="10" t="s">
        <v>45</v>
      </c>
      <c r="F34" s="10" t="s">
        <v>4</v>
      </c>
      <c r="G34" s="10" t="s">
        <v>25</v>
      </c>
      <c r="H34" s="10" t="s">
        <v>368</v>
      </c>
      <c r="I34" s="11">
        <v>5</v>
      </c>
      <c r="J34" s="2">
        <v>2</v>
      </c>
      <c r="K34" s="2" t="s">
        <v>1</v>
      </c>
      <c r="L34" s="2" t="s">
        <v>20</v>
      </c>
      <c r="M34" s="2" t="s">
        <v>5</v>
      </c>
      <c r="N34" s="2" t="s">
        <v>19</v>
      </c>
      <c r="O34" s="2" t="s">
        <v>46</v>
      </c>
      <c r="P34" s="3" t="s">
        <v>7</v>
      </c>
    </row>
    <row r="35" spans="1:16" x14ac:dyDescent="0.3">
      <c r="A35" s="14">
        <v>45525</v>
      </c>
      <c r="B35" s="5">
        <v>4</v>
      </c>
      <c r="C35" s="2" t="s">
        <v>1</v>
      </c>
      <c r="D35" s="2" t="s">
        <v>20</v>
      </c>
      <c r="E35" s="2" t="s">
        <v>5</v>
      </c>
      <c r="F35" s="2" t="s">
        <v>19</v>
      </c>
      <c r="G35" s="2" t="s">
        <v>46</v>
      </c>
      <c r="H35" s="3" t="s">
        <v>7</v>
      </c>
      <c r="I35" s="5">
        <v>2</v>
      </c>
      <c r="J35" s="12">
        <v>1</v>
      </c>
      <c r="K35" s="8" t="s">
        <v>14</v>
      </c>
      <c r="L35" s="8" t="s">
        <v>82</v>
      </c>
      <c r="M35" s="8" t="s">
        <v>9</v>
      </c>
      <c r="N35" s="8" t="s">
        <v>12</v>
      </c>
      <c r="O35" s="8" t="s">
        <v>343</v>
      </c>
      <c r="P35" s="8" t="s">
        <v>54</v>
      </c>
    </row>
    <row r="36" spans="1:16" x14ac:dyDescent="0.3">
      <c r="A36" s="14">
        <v>45532</v>
      </c>
      <c r="B36" s="3">
        <v>4</v>
      </c>
      <c r="C36" s="8" t="s">
        <v>20</v>
      </c>
      <c r="D36" s="8" t="s">
        <v>6</v>
      </c>
      <c r="E36" s="8" t="s">
        <v>45</v>
      </c>
      <c r="F36" s="8" t="s">
        <v>46</v>
      </c>
      <c r="G36" s="8" t="s">
        <v>19</v>
      </c>
      <c r="H36" s="8" t="s">
        <v>50</v>
      </c>
      <c r="I36" s="9">
        <v>4</v>
      </c>
      <c r="J36" s="10">
        <v>7</v>
      </c>
      <c r="K36" s="10" t="s">
        <v>82</v>
      </c>
      <c r="L36" s="10" t="s">
        <v>9</v>
      </c>
      <c r="M36" s="10" t="s">
        <v>22</v>
      </c>
      <c r="N36" s="10" t="s">
        <v>11</v>
      </c>
      <c r="O36" s="10" t="s">
        <v>10</v>
      </c>
      <c r="P36" s="10" t="s">
        <v>368</v>
      </c>
    </row>
    <row r="37" spans="1:16" x14ac:dyDescent="0.3">
      <c r="A37" s="14">
        <v>45532</v>
      </c>
      <c r="B37" s="3">
        <v>5</v>
      </c>
      <c r="C37" s="10" t="s">
        <v>82</v>
      </c>
      <c r="D37" s="10" t="s">
        <v>9</v>
      </c>
      <c r="E37" s="10" t="s">
        <v>22</v>
      </c>
      <c r="F37" s="10" t="s">
        <v>11</v>
      </c>
      <c r="G37" s="10" t="s">
        <v>10</v>
      </c>
      <c r="H37" s="10" t="s">
        <v>368</v>
      </c>
      <c r="I37" s="11">
        <v>6</v>
      </c>
      <c r="J37" s="2">
        <v>4</v>
      </c>
      <c r="K37" s="2" t="s">
        <v>1</v>
      </c>
      <c r="L37" s="2" t="s">
        <v>4</v>
      </c>
      <c r="M37" s="2" t="s">
        <v>12</v>
      </c>
      <c r="N37" s="2" t="s">
        <v>24</v>
      </c>
      <c r="O37" s="2" t="s">
        <v>5</v>
      </c>
      <c r="P37" s="3" t="s">
        <v>25</v>
      </c>
    </row>
    <row r="38" spans="1:16" x14ac:dyDescent="0.3">
      <c r="A38" s="14">
        <v>45532</v>
      </c>
      <c r="B38" s="5">
        <v>4</v>
      </c>
      <c r="C38" s="2" t="s">
        <v>1</v>
      </c>
      <c r="D38" s="2" t="s">
        <v>4</v>
      </c>
      <c r="E38" s="2" t="s">
        <v>12</v>
      </c>
      <c r="F38" s="2" t="s">
        <v>24</v>
      </c>
      <c r="G38" s="2" t="s">
        <v>5</v>
      </c>
      <c r="H38" s="3" t="s">
        <v>25</v>
      </c>
      <c r="I38" s="5">
        <v>1</v>
      </c>
      <c r="J38" s="8">
        <v>4</v>
      </c>
      <c r="K38" s="8" t="s">
        <v>20</v>
      </c>
      <c r="L38" s="8" t="s">
        <v>6</v>
      </c>
      <c r="M38" s="8" t="s">
        <v>45</v>
      </c>
      <c r="N38" s="8" t="s">
        <v>46</v>
      </c>
      <c r="O38" s="8" t="s">
        <v>19</v>
      </c>
      <c r="P38" s="8" t="s">
        <v>50</v>
      </c>
    </row>
    <row r="39" spans="1:16" x14ac:dyDescent="0.3">
      <c r="A39" s="14">
        <v>45539</v>
      </c>
      <c r="B39" s="3">
        <v>6</v>
      </c>
      <c r="C39" s="8" t="s">
        <v>10</v>
      </c>
      <c r="D39" s="8" t="s">
        <v>45</v>
      </c>
      <c r="E39" s="8" t="s">
        <v>82</v>
      </c>
      <c r="F39" s="8" t="s">
        <v>3</v>
      </c>
      <c r="G39" s="8" t="s">
        <v>4</v>
      </c>
      <c r="H39" s="8" t="s">
        <v>25</v>
      </c>
      <c r="I39" s="9">
        <v>5</v>
      </c>
      <c r="J39" s="10">
        <v>5</v>
      </c>
      <c r="K39" s="10" t="s">
        <v>14</v>
      </c>
      <c r="L39" s="10" t="s">
        <v>5</v>
      </c>
      <c r="M39" s="10" t="s">
        <v>368</v>
      </c>
      <c r="N39" s="10" t="s">
        <v>8</v>
      </c>
      <c r="O39" s="10" t="s">
        <v>46</v>
      </c>
      <c r="P39" s="10" t="s">
        <v>6</v>
      </c>
    </row>
    <row r="40" spans="1:16" x14ac:dyDescent="0.3">
      <c r="A40" s="14">
        <v>45539</v>
      </c>
      <c r="B40" s="3">
        <v>5</v>
      </c>
      <c r="C40" s="10" t="s">
        <v>14</v>
      </c>
      <c r="D40" s="10" t="s">
        <v>5</v>
      </c>
      <c r="E40" s="10" t="s">
        <v>368</v>
      </c>
      <c r="F40" s="10" t="s">
        <v>8</v>
      </c>
      <c r="G40" s="10" t="s">
        <v>46</v>
      </c>
      <c r="H40" s="10" t="s">
        <v>6</v>
      </c>
      <c r="I40" s="11">
        <v>7</v>
      </c>
      <c r="J40" s="2">
        <v>2</v>
      </c>
      <c r="K40" s="2" t="s">
        <v>1</v>
      </c>
      <c r="L40" s="2" t="s">
        <v>9</v>
      </c>
      <c r="M40" s="2" t="s">
        <v>19</v>
      </c>
      <c r="N40" s="2" t="s">
        <v>55</v>
      </c>
      <c r="O40" s="2" t="s">
        <v>11</v>
      </c>
      <c r="P40" s="3" t="s">
        <v>2</v>
      </c>
    </row>
    <row r="41" spans="1:16" x14ac:dyDescent="0.3">
      <c r="A41" s="14">
        <v>45539</v>
      </c>
      <c r="B41" s="5">
        <v>5</v>
      </c>
      <c r="C41" s="2" t="s">
        <v>1</v>
      </c>
      <c r="D41" s="2" t="s">
        <v>9</v>
      </c>
      <c r="E41" s="2" t="s">
        <v>19</v>
      </c>
      <c r="F41" s="2" t="s">
        <v>55</v>
      </c>
      <c r="G41" s="2" t="s">
        <v>11</v>
      </c>
      <c r="H41" s="3" t="s">
        <v>2</v>
      </c>
      <c r="I41" s="5">
        <v>5</v>
      </c>
      <c r="J41" s="8">
        <v>5</v>
      </c>
      <c r="K41" s="8" t="s">
        <v>10</v>
      </c>
      <c r="L41" s="8" t="s">
        <v>45</v>
      </c>
      <c r="M41" s="8" t="s">
        <v>82</v>
      </c>
      <c r="N41" s="8" t="s">
        <v>3</v>
      </c>
      <c r="O41" s="8" t="s">
        <v>4</v>
      </c>
      <c r="P41" s="8" t="s">
        <v>25</v>
      </c>
    </row>
    <row r="42" spans="1:16" x14ac:dyDescent="0.3">
      <c r="A42" s="14">
        <v>45546</v>
      </c>
      <c r="B42" s="3">
        <v>5</v>
      </c>
      <c r="C42" s="8" t="s">
        <v>9</v>
      </c>
      <c r="D42" s="8" t="s">
        <v>82</v>
      </c>
      <c r="E42" s="8" t="s">
        <v>11</v>
      </c>
      <c r="F42" s="8" t="s">
        <v>6</v>
      </c>
      <c r="G42" s="8" t="s">
        <v>2</v>
      </c>
      <c r="H42" s="8" t="s">
        <v>4</v>
      </c>
      <c r="I42" s="9">
        <v>5</v>
      </c>
      <c r="J42" s="10">
        <v>9</v>
      </c>
      <c r="K42" s="10" t="s">
        <v>1</v>
      </c>
      <c r="L42" s="10" t="s">
        <v>368</v>
      </c>
      <c r="M42" s="10" t="s">
        <v>15</v>
      </c>
      <c r="N42" s="10" t="s">
        <v>3</v>
      </c>
      <c r="O42" s="10" t="s">
        <v>45</v>
      </c>
      <c r="P42" s="10" t="s">
        <v>46</v>
      </c>
    </row>
    <row r="43" spans="1:16" x14ac:dyDescent="0.3">
      <c r="A43" s="14">
        <v>45546</v>
      </c>
      <c r="B43" s="3">
        <v>4</v>
      </c>
      <c r="C43" s="10" t="s">
        <v>1</v>
      </c>
      <c r="D43" s="10" t="s">
        <v>368</v>
      </c>
      <c r="E43" s="10" t="s">
        <v>15</v>
      </c>
      <c r="F43" s="10" t="s">
        <v>3</v>
      </c>
      <c r="G43" s="10" t="s">
        <v>45</v>
      </c>
      <c r="H43" s="10" t="s">
        <v>46</v>
      </c>
      <c r="I43" s="11">
        <v>5</v>
      </c>
      <c r="J43" s="2">
        <v>3</v>
      </c>
      <c r="K43" s="2" t="s">
        <v>10</v>
      </c>
      <c r="L43" s="2" t="s">
        <v>19</v>
      </c>
      <c r="M43" s="2" t="s">
        <v>5</v>
      </c>
      <c r="N43" s="2" t="s">
        <v>20</v>
      </c>
      <c r="O43" s="2" t="s">
        <v>14</v>
      </c>
      <c r="P43" s="3" t="s">
        <v>25</v>
      </c>
    </row>
    <row r="44" spans="1:16" x14ac:dyDescent="0.3">
      <c r="A44" s="14">
        <v>45546</v>
      </c>
      <c r="B44" s="5">
        <v>4</v>
      </c>
      <c r="C44" s="2" t="s">
        <v>10</v>
      </c>
      <c r="D44" s="2" t="s">
        <v>19</v>
      </c>
      <c r="E44" s="2" t="s">
        <v>5</v>
      </c>
      <c r="F44" s="2" t="s">
        <v>20</v>
      </c>
      <c r="G44" s="2" t="s">
        <v>14</v>
      </c>
      <c r="H44" s="3" t="s">
        <v>25</v>
      </c>
      <c r="I44" s="5">
        <v>4</v>
      </c>
      <c r="J44" s="8">
        <v>3</v>
      </c>
      <c r="K44" s="8" t="s">
        <v>9</v>
      </c>
      <c r="L44" s="8" t="s">
        <v>82</v>
      </c>
      <c r="M44" s="8" t="s">
        <v>11</v>
      </c>
      <c r="N44" s="8" t="s">
        <v>6</v>
      </c>
      <c r="O44" s="8" t="s">
        <v>2</v>
      </c>
      <c r="P44" s="8" t="s">
        <v>4</v>
      </c>
    </row>
    <row r="45" spans="1:16" x14ac:dyDescent="0.3">
      <c r="A45" s="14">
        <v>45553</v>
      </c>
      <c r="B45" s="3">
        <v>4</v>
      </c>
      <c r="C45" s="8" t="s">
        <v>1</v>
      </c>
      <c r="D45" s="8" t="s">
        <v>4</v>
      </c>
      <c r="E45" s="8" t="s">
        <v>82</v>
      </c>
      <c r="F45" s="8" t="s">
        <v>19</v>
      </c>
      <c r="G45" s="8" t="s">
        <v>3</v>
      </c>
      <c r="H45" s="8" t="s">
        <v>44</v>
      </c>
      <c r="I45" s="9">
        <v>3</v>
      </c>
      <c r="J45" s="10">
        <v>0</v>
      </c>
      <c r="K45" s="10" t="s">
        <v>14</v>
      </c>
      <c r="L45" s="10" t="s">
        <v>56</v>
      </c>
      <c r="M45" s="10" t="s">
        <v>15</v>
      </c>
      <c r="N45" s="10" t="s">
        <v>368</v>
      </c>
      <c r="O45" s="10" t="s">
        <v>20</v>
      </c>
      <c r="P45" s="10" t="s">
        <v>2</v>
      </c>
    </row>
    <row r="46" spans="1:16" x14ac:dyDescent="0.3">
      <c r="A46" s="14">
        <v>45553</v>
      </c>
      <c r="B46" s="3">
        <v>3</v>
      </c>
      <c r="C46" s="10" t="s">
        <v>14</v>
      </c>
      <c r="D46" s="10" t="s">
        <v>56</v>
      </c>
      <c r="E46" s="10" t="s">
        <v>15</v>
      </c>
      <c r="F46" s="10" t="s">
        <v>368</v>
      </c>
      <c r="G46" s="10" t="s">
        <v>20</v>
      </c>
      <c r="H46" s="10" t="s">
        <v>2</v>
      </c>
      <c r="I46" s="11">
        <v>1</v>
      </c>
      <c r="J46" s="2">
        <v>1</v>
      </c>
      <c r="K46" s="2" t="s">
        <v>18</v>
      </c>
      <c r="L46" s="2" t="s">
        <v>9</v>
      </c>
      <c r="M46" s="2" t="s">
        <v>10</v>
      </c>
      <c r="N46" s="2" t="s">
        <v>55</v>
      </c>
      <c r="O46" s="2" t="s">
        <v>46</v>
      </c>
      <c r="P46" s="3" t="s">
        <v>5</v>
      </c>
    </row>
    <row r="47" spans="1:16" x14ac:dyDescent="0.3">
      <c r="A47" s="14">
        <v>45553</v>
      </c>
      <c r="B47" s="5">
        <v>5</v>
      </c>
      <c r="C47" s="2" t="s">
        <v>18</v>
      </c>
      <c r="D47" s="2" t="s">
        <v>9</v>
      </c>
      <c r="E47" s="2" t="s">
        <v>10</v>
      </c>
      <c r="F47" s="2" t="s">
        <v>55</v>
      </c>
      <c r="G47" s="2" t="s">
        <v>46</v>
      </c>
      <c r="H47" s="3" t="s">
        <v>5</v>
      </c>
      <c r="I47" s="5">
        <v>3</v>
      </c>
      <c r="J47" s="8">
        <v>4</v>
      </c>
      <c r="K47" s="8" t="s">
        <v>1</v>
      </c>
      <c r="L47" s="8" t="s">
        <v>4</v>
      </c>
      <c r="M47" s="8" t="s">
        <v>82</v>
      </c>
      <c r="N47" s="8" t="s">
        <v>19</v>
      </c>
      <c r="O47" s="8" t="s">
        <v>3</v>
      </c>
      <c r="P47" s="8" t="s">
        <v>44</v>
      </c>
    </row>
    <row r="48" spans="1:16" x14ac:dyDescent="0.3">
      <c r="A48" s="14">
        <v>45560</v>
      </c>
      <c r="B48" s="3">
        <v>6</v>
      </c>
      <c r="C48" s="8" t="s">
        <v>368</v>
      </c>
      <c r="D48" s="8" t="s">
        <v>12</v>
      </c>
      <c r="E48" s="8" t="s">
        <v>82</v>
      </c>
      <c r="F48" s="8" t="s">
        <v>43</v>
      </c>
      <c r="G48" s="8" t="s">
        <v>17</v>
      </c>
      <c r="H48" s="8"/>
      <c r="I48" s="9">
        <v>9</v>
      </c>
      <c r="J48" s="10">
        <v>3</v>
      </c>
      <c r="K48" s="10" t="s">
        <v>15</v>
      </c>
      <c r="L48" s="10" t="s">
        <v>14</v>
      </c>
      <c r="M48" s="10" t="s">
        <v>10</v>
      </c>
      <c r="N48" s="10" t="s">
        <v>20</v>
      </c>
      <c r="O48" s="10" t="s">
        <v>4</v>
      </c>
      <c r="P48" s="10"/>
    </row>
    <row r="49" spans="1:16" x14ac:dyDescent="0.3">
      <c r="A49" s="14">
        <v>45560</v>
      </c>
      <c r="B49" s="3">
        <v>4</v>
      </c>
      <c r="C49" s="10" t="s">
        <v>15</v>
      </c>
      <c r="D49" s="10" t="s">
        <v>14</v>
      </c>
      <c r="E49" s="10" t="s">
        <v>10</v>
      </c>
      <c r="F49" s="10" t="s">
        <v>20</v>
      </c>
      <c r="G49" s="10" t="s">
        <v>4</v>
      </c>
      <c r="H49" s="10"/>
      <c r="I49" s="11">
        <v>7</v>
      </c>
      <c r="J49" s="2">
        <v>4</v>
      </c>
      <c r="K49" s="2" t="s">
        <v>1</v>
      </c>
      <c r="L49" s="2" t="s">
        <v>3</v>
      </c>
      <c r="M49" s="2" t="s">
        <v>60</v>
      </c>
      <c r="N49" s="2" t="s">
        <v>61</v>
      </c>
      <c r="O49" s="2" t="s">
        <v>2</v>
      </c>
      <c r="P49" s="3"/>
    </row>
    <row r="50" spans="1:16" x14ac:dyDescent="0.3">
      <c r="A50" s="14">
        <v>45560</v>
      </c>
      <c r="B50" s="5">
        <v>7</v>
      </c>
      <c r="C50" s="2" t="s">
        <v>1</v>
      </c>
      <c r="D50" s="2" t="s">
        <v>3</v>
      </c>
      <c r="E50" s="2" t="s">
        <v>60</v>
      </c>
      <c r="F50" s="2" t="s">
        <v>61</v>
      </c>
      <c r="G50" s="2" t="s">
        <v>2</v>
      </c>
      <c r="H50" s="3"/>
      <c r="I50" s="5">
        <v>7</v>
      </c>
      <c r="J50" s="8">
        <v>11</v>
      </c>
      <c r="K50" s="8" t="s">
        <v>368</v>
      </c>
      <c r="L50" s="8" t="s">
        <v>12</v>
      </c>
      <c r="M50" s="8" t="s">
        <v>82</v>
      </c>
      <c r="N50" s="8" t="s">
        <v>43</v>
      </c>
      <c r="O50" s="8" t="s">
        <v>17</v>
      </c>
      <c r="P50" s="8"/>
    </row>
    <row r="51" spans="1:16" x14ac:dyDescent="0.3">
      <c r="A51" s="14">
        <v>45568</v>
      </c>
      <c r="B51" s="3">
        <v>6</v>
      </c>
      <c r="C51" s="8" t="s">
        <v>368</v>
      </c>
      <c r="D51" s="8" t="s">
        <v>82</v>
      </c>
      <c r="E51" s="8" t="s">
        <v>14</v>
      </c>
      <c r="F51" s="8" t="s">
        <v>63</v>
      </c>
      <c r="G51" s="8" t="s">
        <v>56</v>
      </c>
      <c r="H51" s="8" t="s">
        <v>4</v>
      </c>
      <c r="I51" s="9">
        <v>5</v>
      </c>
      <c r="J51" s="10">
        <v>6</v>
      </c>
      <c r="K51" s="10" t="s">
        <v>1</v>
      </c>
      <c r="L51" s="10" t="s">
        <v>20</v>
      </c>
      <c r="M51" s="10" t="s">
        <v>10</v>
      </c>
      <c r="N51" s="10" t="s">
        <v>22</v>
      </c>
      <c r="O51" s="10" t="s">
        <v>44</v>
      </c>
      <c r="P51" s="10" t="s">
        <v>2</v>
      </c>
    </row>
    <row r="52" spans="1:16" x14ac:dyDescent="0.3">
      <c r="A52" s="14">
        <v>45568</v>
      </c>
      <c r="B52" s="3">
        <v>3</v>
      </c>
      <c r="C52" s="10" t="s">
        <v>1</v>
      </c>
      <c r="D52" s="10" t="s">
        <v>20</v>
      </c>
      <c r="E52" s="10" t="s">
        <v>10</v>
      </c>
      <c r="F52" s="10" t="s">
        <v>22</v>
      </c>
      <c r="G52" s="10" t="s">
        <v>44</v>
      </c>
      <c r="H52" s="10" t="s">
        <v>2</v>
      </c>
      <c r="I52" s="11">
        <v>4</v>
      </c>
      <c r="J52" s="2">
        <v>3</v>
      </c>
      <c r="K52" s="2" t="s">
        <v>9</v>
      </c>
      <c r="L52" s="2" t="s">
        <v>61</v>
      </c>
      <c r="M52" s="2" t="s">
        <v>15</v>
      </c>
      <c r="N52" s="2" t="s">
        <v>6</v>
      </c>
      <c r="O52" s="2" t="s">
        <v>11</v>
      </c>
      <c r="P52" s="3" t="s">
        <v>25</v>
      </c>
    </row>
    <row r="53" spans="1:16" x14ac:dyDescent="0.3">
      <c r="A53" s="14">
        <v>45568</v>
      </c>
      <c r="B53" s="5">
        <v>5</v>
      </c>
      <c r="C53" s="2" t="s">
        <v>9</v>
      </c>
      <c r="D53" s="2" t="s">
        <v>61</v>
      </c>
      <c r="E53" s="2" t="s">
        <v>15</v>
      </c>
      <c r="F53" s="2" t="s">
        <v>6</v>
      </c>
      <c r="G53" s="2" t="s">
        <v>11</v>
      </c>
      <c r="H53" s="3" t="s">
        <v>25</v>
      </c>
      <c r="I53" s="5">
        <v>2</v>
      </c>
      <c r="J53" s="8">
        <v>8</v>
      </c>
      <c r="K53" s="8" t="s">
        <v>368</v>
      </c>
      <c r="L53" s="8" t="s">
        <v>82</v>
      </c>
      <c r="M53" s="8" t="s">
        <v>14</v>
      </c>
      <c r="N53" s="8" t="s">
        <v>63</v>
      </c>
      <c r="O53" s="8" t="s">
        <v>56</v>
      </c>
      <c r="P53" s="8" t="s">
        <v>4</v>
      </c>
    </row>
    <row r="54" spans="1:16" x14ac:dyDescent="0.3">
      <c r="A54" s="14">
        <v>45574</v>
      </c>
      <c r="B54" s="3">
        <v>5</v>
      </c>
      <c r="C54" s="8" t="s">
        <v>10</v>
      </c>
      <c r="D54" s="8" t="s">
        <v>14</v>
      </c>
      <c r="E54" s="8" t="s">
        <v>2</v>
      </c>
      <c r="F54" s="8" t="s">
        <v>15</v>
      </c>
      <c r="G54" s="8" t="s">
        <v>6</v>
      </c>
      <c r="H54" s="8" t="s">
        <v>82</v>
      </c>
      <c r="I54" s="9">
        <v>4</v>
      </c>
      <c r="J54" s="10">
        <v>2</v>
      </c>
      <c r="K54" s="10" t="s">
        <v>9</v>
      </c>
      <c r="L54" s="10" t="s">
        <v>368</v>
      </c>
      <c r="M54" s="10" t="s">
        <v>44</v>
      </c>
      <c r="N54" s="10" t="s">
        <v>25</v>
      </c>
      <c r="O54" s="10" t="s">
        <v>55</v>
      </c>
      <c r="P54" s="10" t="s">
        <v>61</v>
      </c>
    </row>
    <row r="55" spans="1:16" x14ac:dyDescent="0.3">
      <c r="A55" s="14">
        <v>45574</v>
      </c>
      <c r="B55" s="3">
        <v>5</v>
      </c>
      <c r="C55" s="10" t="s">
        <v>9</v>
      </c>
      <c r="D55" s="10" t="s">
        <v>368</v>
      </c>
      <c r="E55" s="10" t="s">
        <v>44</v>
      </c>
      <c r="F55" s="10" t="s">
        <v>25</v>
      </c>
      <c r="G55" s="10" t="s">
        <v>55</v>
      </c>
      <c r="H55" s="10" t="s">
        <v>61</v>
      </c>
      <c r="I55" s="11">
        <v>7</v>
      </c>
      <c r="J55" s="2">
        <v>4</v>
      </c>
      <c r="K55" s="2" t="s">
        <v>1</v>
      </c>
      <c r="L55" s="2" t="s">
        <v>60</v>
      </c>
      <c r="M55" s="2" t="s">
        <v>11</v>
      </c>
      <c r="N55" s="2" t="s">
        <v>4</v>
      </c>
      <c r="O55" s="2" t="s">
        <v>20</v>
      </c>
      <c r="P55" s="3" t="s">
        <v>19</v>
      </c>
    </row>
    <row r="56" spans="1:16" x14ac:dyDescent="0.3">
      <c r="A56" s="14">
        <v>45574</v>
      </c>
      <c r="B56" s="5">
        <v>4</v>
      </c>
      <c r="C56" s="2" t="s">
        <v>1</v>
      </c>
      <c r="D56" s="2" t="s">
        <v>60</v>
      </c>
      <c r="E56" s="2" t="s">
        <v>11</v>
      </c>
      <c r="F56" s="2" t="s">
        <v>4</v>
      </c>
      <c r="G56" s="2" t="s">
        <v>20</v>
      </c>
      <c r="H56" s="3" t="s">
        <v>19</v>
      </c>
      <c r="I56" s="5">
        <v>2</v>
      </c>
      <c r="J56" s="8">
        <v>2</v>
      </c>
      <c r="K56" s="8" t="s">
        <v>10</v>
      </c>
      <c r="L56" s="8" t="s">
        <v>14</v>
      </c>
      <c r="M56" s="8" t="s">
        <v>2</v>
      </c>
      <c r="N56" s="8" t="s">
        <v>15</v>
      </c>
      <c r="O56" s="8" t="s">
        <v>6</v>
      </c>
      <c r="P56" s="8" t="s">
        <v>82</v>
      </c>
    </row>
    <row r="57" spans="1:16" x14ac:dyDescent="0.3">
      <c r="A57" s="14">
        <v>45581</v>
      </c>
      <c r="B57" s="3">
        <v>5</v>
      </c>
      <c r="C57" s="8" t="s">
        <v>1</v>
      </c>
      <c r="D57" s="8" t="s">
        <v>46</v>
      </c>
      <c r="E57" s="8" t="s">
        <v>5</v>
      </c>
      <c r="F57" s="8" t="s">
        <v>25</v>
      </c>
      <c r="G57" s="8" t="s">
        <v>63</v>
      </c>
      <c r="H57" s="8" t="s">
        <v>2</v>
      </c>
      <c r="I57" s="9">
        <v>3</v>
      </c>
      <c r="J57" s="10">
        <v>7</v>
      </c>
      <c r="K57" s="10" t="s">
        <v>60</v>
      </c>
      <c r="L57" s="10" t="s">
        <v>82</v>
      </c>
      <c r="M57" s="10" t="s">
        <v>15</v>
      </c>
      <c r="N57" s="10" t="s">
        <v>10</v>
      </c>
      <c r="O57" s="10" t="s">
        <v>368</v>
      </c>
      <c r="P57" s="10" t="s">
        <v>6</v>
      </c>
    </row>
    <row r="58" spans="1:16" x14ac:dyDescent="0.3">
      <c r="A58" s="14">
        <v>45581</v>
      </c>
      <c r="B58" s="3">
        <v>5</v>
      </c>
      <c r="C58" s="10" t="s">
        <v>60</v>
      </c>
      <c r="D58" s="10" t="s">
        <v>82</v>
      </c>
      <c r="E58" s="10" t="s">
        <v>15</v>
      </c>
      <c r="F58" s="10" t="s">
        <v>10</v>
      </c>
      <c r="G58" s="10" t="s">
        <v>368</v>
      </c>
      <c r="H58" s="10" t="s">
        <v>6</v>
      </c>
      <c r="I58" s="11">
        <v>3</v>
      </c>
      <c r="J58" s="2">
        <v>4</v>
      </c>
      <c r="K58" s="2" t="s">
        <v>4</v>
      </c>
      <c r="L58" s="2" t="s">
        <v>20</v>
      </c>
      <c r="M58" s="2" t="s">
        <v>55</v>
      </c>
      <c r="N58" s="2" t="s">
        <v>48</v>
      </c>
      <c r="O58" s="2" t="s">
        <v>19</v>
      </c>
      <c r="P58" s="3" t="s">
        <v>8</v>
      </c>
    </row>
    <row r="59" spans="1:16" x14ac:dyDescent="0.3">
      <c r="A59" s="14">
        <v>45581</v>
      </c>
      <c r="B59" s="5">
        <v>4</v>
      </c>
      <c r="C59" s="2" t="s">
        <v>4</v>
      </c>
      <c r="D59" s="2" t="s">
        <v>20</v>
      </c>
      <c r="E59" s="2" t="s">
        <v>55</v>
      </c>
      <c r="F59" s="2" t="s">
        <v>48</v>
      </c>
      <c r="G59" s="2" t="s">
        <v>19</v>
      </c>
      <c r="H59" s="3" t="s">
        <v>8</v>
      </c>
      <c r="I59" s="5">
        <v>3</v>
      </c>
      <c r="J59" s="8">
        <v>2</v>
      </c>
      <c r="K59" s="8" t="s">
        <v>1</v>
      </c>
      <c r="L59" s="8" t="s">
        <v>46</v>
      </c>
      <c r="M59" s="8" t="s">
        <v>5</v>
      </c>
      <c r="N59" s="8" t="s">
        <v>25</v>
      </c>
      <c r="O59" s="8" t="s">
        <v>63</v>
      </c>
      <c r="P59" s="8" t="s">
        <v>2</v>
      </c>
    </row>
    <row r="60" spans="1:16" x14ac:dyDescent="0.3">
      <c r="A60" s="14">
        <v>45588</v>
      </c>
      <c r="B60" s="3">
        <v>5</v>
      </c>
      <c r="C60" s="8" t="s">
        <v>1</v>
      </c>
      <c r="D60" s="8" t="s">
        <v>54</v>
      </c>
      <c r="E60" s="8" t="s">
        <v>82</v>
      </c>
      <c r="F60" s="8" t="s">
        <v>15</v>
      </c>
      <c r="G60" s="8" t="s">
        <v>4</v>
      </c>
      <c r="H60" s="8" t="s">
        <v>2</v>
      </c>
      <c r="I60" s="9">
        <v>3</v>
      </c>
      <c r="J60" s="10">
        <v>2</v>
      </c>
      <c r="K60" s="10" t="s">
        <v>16</v>
      </c>
      <c r="L60" s="10" t="s">
        <v>56</v>
      </c>
      <c r="M60" s="10" t="s">
        <v>9</v>
      </c>
      <c r="N60" s="10" t="s">
        <v>14</v>
      </c>
      <c r="O60" s="10" t="s">
        <v>368</v>
      </c>
      <c r="P60" s="10" t="s">
        <v>66</v>
      </c>
    </row>
    <row r="61" spans="1:16" x14ac:dyDescent="0.3">
      <c r="A61" s="14">
        <v>45588</v>
      </c>
      <c r="B61" s="3">
        <v>5</v>
      </c>
      <c r="C61" s="10" t="s">
        <v>16</v>
      </c>
      <c r="D61" s="10" t="s">
        <v>56</v>
      </c>
      <c r="E61" s="10" t="s">
        <v>9</v>
      </c>
      <c r="F61" s="10" t="s">
        <v>14</v>
      </c>
      <c r="G61" s="10" t="s">
        <v>368</v>
      </c>
      <c r="H61" s="10" t="s">
        <v>66</v>
      </c>
      <c r="I61" s="11">
        <v>6</v>
      </c>
      <c r="J61" s="2">
        <v>3</v>
      </c>
      <c r="K61" s="2" t="s">
        <v>25</v>
      </c>
      <c r="L61" s="2" t="s">
        <v>19</v>
      </c>
      <c r="M61" s="2" t="s">
        <v>10</v>
      </c>
      <c r="N61" s="2" t="s">
        <v>55</v>
      </c>
      <c r="O61" s="2" t="s">
        <v>5</v>
      </c>
      <c r="P61" s="3" t="s">
        <v>20</v>
      </c>
    </row>
    <row r="62" spans="1:16" x14ac:dyDescent="0.3">
      <c r="A62" s="14">
        <v>45588</v>
      </c>
      <c r="B62" s="5">
        <v>4</v>
      </c>
      <c r="C62" s="2" t="s">
        <v>25</v>
      </c>
      <c r="D62" s="2" t="s">
        <v>19</v>
      </c>
      <c r="E62" s="2" t="s">
        <v>10</v>
      </c>
      <c r="F62" s="2" t="s">
        <v>55</v>
      </c>
      <c r="G62" s="2" t="s">
        <v>5</v>
      </c>
      <c r="H62" s="3" t="s">
        <v>20</v>
      </c>
      <c r="I62" s="5">
        <v>5</v>
      </c>
      <c r="J62" s="8">
        <v>2</v>
      </c>
      <c r="K62" s="8" t="s">
        <v>1</v>
      </c>
      <c r="L62" s="8" t="s">
        <v>54</v>
      </c>
      <c r="M62" s="8" t="s">
        <v>82</v>
      </c>
      <c r="N62" s="8" t="s">
        <v>15</v>
      </c>
      <c r="O62" s="8" t="s">
        <v>4</v>
      </c>
      <c r="P62" s="8" t="s">
        <v>2</v>
      </c>
    </row>
    <row r="63" spans="1:16" x14ac:dyDescent="0.3">
      <c r="A63" s="14">
        <v>45595</v>
      </c>
      <c r="B63" s="3">
        <v>5</v>
      </c>
      <c r="C63" s="8" t="s">
        <v>1</v>
      </c>
      <c r="D63" s="8" t="s">
        <v>20</v>
      </c>
      <c r="E63" s="8" t="s">
        <v>4</v>
      </c>
      <c r="F63" s="8" t="s">
        <v>66</v>
      </c>
      <c r="G63" s="8" t="s">
        <v>19</v>
      </c>
      <c r="H63" s="8" t="s">
        <v>16</v>
      </c>
      <c r="I63" s="9">
        <v>0</v>
      </c>
      <c r="J63" s="10">
        <v>5</v>
      </c>
      <c r="K63" s="10" t="s">
        <v>82</v>
      </c>
      <c r="L63" s="10" t="s">
        <v>368</v>
      </c>
      <c r="M63" s="10" t="s">
        <v>15</v>
      </c>
      <c r="N63" s="10" t="s">
        <v>54</v>
      </c>
      <c r="O63" s="10" t="s">
        <v>2</v>
      </c>
      <c r="P63" s="10" t="s">
        <v>61</v>
      </c>
    </row>
    <row r="64" spans="1:16" x14ac:dyDescent="0.3">
      <c r="A64" s="14">
        <v>45595</v>
      </c>
      <c r="B64" s="3">
        <v>4</v>
      </c>
      <c r="C64" s="10" t="s">
        <v>82</v>
      </c>
      <c r="D64" s="10" t="s">
        <v>368</v>
      </c>
      <c r="E64" s="10" t="s">
        <v>15</v>
      </c>
      <c r="F64" s="10" t="s">
        <v>54</v>
      </c>
      <c r="G64" s="10" t="s">
        <v>2</v>
      </c>
      <c r="H64" s="10" t="s">
        <v>61</v>
      </c>
      <c r="I64" s="11">
        <v>1</v>
      </c>
      <c r="J64" s="2">
        <v>4</v>
      </c>
      <c r="K64" s="2" t="s">
        <v>63</v>
      </c>
      <c r="L64" s="2" t="s">
        <v>5</v>
      </c>
      <c r="M64" s="2" t="s">
        <v>55</v>
      </c>
      <c r="N64" s="2" t="s">
        <v>6</v>
      </c>
      <c r="O64" s="2" t="s">
        <v>25</v>
      </c>
      <c r="P64" s="3" t="s">
        <v>9</v>
      </c>
    </row>
    <row r="65" spans="1:16" x14ac:dyDescent="0.3">
      <c r="A65" s="14">
        <v>45595</v>
      </c>
      <c r="B65" s="5">
        <v>4</v>
      </c>
      <c r="C65" s="2" t="s">
        <v>63</v>
      </c>
      <c r="D65" s="2" t="s">
        <v>5</v>
      </c>
      <c r="E65" s="2" t="s">
        <v>55</v>
      </c>
      <c r="F65" s="2" t="s">
        <v>6</v>
      </c>
      <c r="G65" s="2" t="s">
        <v>25</v>
      </c>
      <c r="H65" s="3" t="s">
        <v>9</v>
      </c>
      <c r="I65" s="5">
        <v>1</v>
      </c>
      <c r="J65" s="8">
        <v>8</v>
      </c>
      <c r="K65" s="8" t="s">
        <v>1</v>
      </c>
      <c r="L65" s="8" t="s">
        <v>20</v>
      </c>
      <c r="M65" s="8" t="s">
        <v>4</v>
      </c>
      <c r="N65" s="8" t="s">
        <v>66</v>
      </c>
      <c r="O65" s="8" t="s">
        <v>19</v>
      </c>
      <c r="P65" s="8" t="s">
        <v>16</v>
      </c>
    </row>
    <row r="66" spans="1:16" x14ac:dyDescent="0.3">
      <c r="A66" s="14">
        <v>45602</v>
      </c>
      <c r="B66" s="3">
        <v>5</v>
      </c>
      <c r="C66" s="8" t="s">
        <v>1</v>
      </c>
      <c r="D66" s="8" t="s">
        <v>368</v>
      </c>
      <c r="E66" s="8" t="s">
        <v>9</v>
      </c>
      <c r="F66" s="8" t="s">
        <v>56</v>
      </c>
      <c r="G66" s="8" t="s">
        <v>25</v>
      </c>
      <c r="H66" s="8" t="s">
        <v>6</v>
      </c>
      <c r="I66" s="9">
        <v>5</v>
      </c>
      <c r="J66" s="10">
        <v>2</v>
      </c>
      <c r="K66" s="10" t="s">
        <v>4</v>
      </c>
      <c r="L66" s="10" t="s">
        <v>10</v>
      </c>
      <c r="M66" s="10" t="s">
        <v>55</v>
      </c>
      <c r="N66" s="10" t="s">
        <v>16</v>
      </c>
      <c r="O66" s="10" t="s">
        <v>82</v>
      </c>
      <c r="P66" s="10" t="s">
        <v>68</v>
      </c>
    </row>
    <row r="67" spans="1:16" x14ac:dyDescent="0.3">
      <c r="A67" s="14">
        <v>45602</v>
      </c>
      <c r="B67" s="3">
        <v>3</v>
      </c>
      <c r="C67" s="10" t="s">
        <v>4</v>
      </c>
      <c r="D67" s="10" t="s">
        <v>10</v>
      </c>
      <c r="E67" s="10" t="s">
        <v>55</v>
      </c>
      <c r="F67" s="10" t="s">
        <v>16</v>
      </c>
      <c r="G67" s="10" t="s">
        <v>82</v>
      </c>
      <c r="H67" s="10" t="s">
        <v>68</v>
      </c>
      <c r="I67" s="11">
        <v>3</v>
      </c>
      <c r="J67" s="2">
        <v>1</v>
      </c>
      <c r="K67" s="2" t="s">
        <v>20</v>
      </c>
      <c r="L67" s="2" t="s">
        <v>5</v>
      </c>
      <c r="M67" s="2" t="s">
        <v>15</v>
      </c>
      <c r="N67" s="2" t="s">
        <v>14</v>
      </c>
      <c r="O67" s="2" t="s">
        <v>2</v>
      </c>
      <c r="P67" s="3" t="s">
        <v>11</v>
      </c>
    </row>
    <row r="68" spans="1:16" x14ac:dyDescent="0.3">
      <c r="A68" s="14">
        <v>45602</v>
      </c>
      <c r="B68" s="5">
        <v>5</v>
      </c>
      <c r="C68" s="2" t="s">
        <v>20</v>
      </c>
      <c r="D68" s="2" t="s">
        <v>5</v>
      </c>
      <c r="E68" s="2" t="s">
        <v>15</v>
      </c>
      <c r="F68" s="2" t="s">
        <v>14</v>
      </c>
      <c r="G68" s="2" t="s">
        <v>2</v>
      </c>
      <c r="H68" s="3" t="s">
        <v>11</v>
      </c>
      <c r="I68" s="5">
        <v>3</v>
      </c>
      <c r="J68" s="8">
        <v>4</v>
      </c>
      <c r="K68" s="8" t="s">
        <v>1</v>
      </c>
      <c r="L68" s="8" t="s">
        <v>368</v>
      </c>
      <c r="M68" s="8" t="s">
        <v>9</v>
      </c>
      <c r="N68" s="8" t="s">
        <v>56</v>
      </c>
      <c r="O68" s="8" t="s">
        <v>25</v>
      </c>
      <c r="P68" s="8" t="s">
        <v>6</v>
      </c>
    </row>
    <row r="69" spans="1:16" x14ac:dyDescent="0.3">
      <c r="A69" s="14">
        <v>45609</v>
      </c>
      <c r="B69" s="3">
        <v>5</v>
      </c>
      <c r="C69" s="8" t="s">
        <v>1</v>
      </c>
      <c r="D69" s="8" t="s">
        <v>10</v>
      </c>
      <c r="E69" s="8" t="s">
        <v>14</v>
      </c>
      <c r="F69" s="8" t="s">
        <v>17</v>
      </c>
      <c r="G69" s="8" t="s">
        <v>16</v>
      </c>
      <c r="H69" s="8" t="s">
        <v>5</v>
      </c>
      <c r="I69" s="9">
        <v>5</v>
      </c>
      <c r="J69" s="10">
        <v>3</v>
      </c>
      <c r="K69" s="10" t="s">
        <v>20</v>
      </c>
      <c r="L69" s="10" t="s">
        <v>4</v>
      </c>
      <c r="M69" s="10" t="s">
        <v>2</v>
      </c>
      <c r="N69" s="10" t="s">
        <v>66</v>
      </c>
      <c r="O69" s="10" t="s">
        <v>11</v>
      </c>
      <c r="P69" s="10" t="s">
        <v>82</v>
      </c>
    </row>
    <row r="70" spans="1:16" x14ac:dyDescent="0.3">
      <c r="A70" s="14">
        <v>45609</v>
      </c>
      <c r="B70" s="3">
        <v>5</v>
      </c>
      <c r="C70" s="10" t="s">
        <v>20</v>
      </c>
      <c r="D70" s="10" t="s">
        <v>4</v>
      </c>
      <c r="E70" s="10" t="s">
        <v>2</v>
      </c>
      <c r="F70" s="10" t="s">
        <v>66</v>
      </c>
      <c r="G70" s="10" t="s">
        <v>11</v>
      </c>
      <c r="H70" s="10" t="s">
        <v>82</v>
      </c>
      <c r="I70" s="11">
        <v>3</v>
      </c>
      <c r="J70" s="2">
        <v>7</v>
      </c>
      <c r="K70" s="2" t="s">
        <v>19</v>
      </c>
      <c r="L70" s="2" t="s">
        <v>80</v>
      </c>
      <c r="M70" s="2" t="s">
        <v>55</v>
      </c>
      <c r="N70" s="2" t="s">
        <v>3</v>
      </c>
      <c r="O70" s="2" t="s">
        <v>15</v>
      </c>
      <c r="P70" s="3" t="s">
        <v>56</v>
      </c>
    </row>
    <row r="71" spans="1:16" x14ac:dyDescent="0.3">
      <c r="A71" s="14">
        <v>45609</v>
      </c>
      <c r="B71" s="5">
        <v>6</v>
      </c>
      <c r="C71" s="2" t="s">
        <v>19</v>
      </c>
      <c r="D71" s="2" t="s">
        <v>80</v>
      </c>
      <c r="E71" s="2" t="s">
        <v>55</v>
      </c>
      <c r="F71" s="2" t="s">
        <v>3</v>
      </c>
      <c r="G71" s="2" t="s">
        <v>15</v>
      </c>
      <c r="H71" s="3" t="s">
        <v>56</v>
      </c>
      <c r="I71" s="5">
        <v>6</v>
      </c>
      <c r="J71" s="8">
        <v>6</v>
      </c>
      <c r="K71" s="8" t="s">
        <v>1</v>
      </c>
      <c r="L71" s="8" t="s">
        <v>10</v>
      </c>
      <c r="M71" s="8" t="s">
        <v>14</v>
      </c>
      <c r="N71" s="8" t="s">
        <v>17</v>
      </c>
      <c r="O71" s="8" t="s">
        <v>16</v>
      </c>
      <c r="P71" s="8" t="s">
        <v>5</v>
      </c>
    </row>
    <row r="72" spans="1:16" x14ac:dyDescent="0.3">
      <c r="A72" s="14">
        <v>45617</v>
      </c>
      <c r="B72" s="3">
        <v>4</v>
      </c>
      <c r="C72" s="8" t="s">
        <v>55</v>
      </c>
      <c r="D72" s="8" t="s">
        <v>354</v>
      </c>
      <c r="E72" s="8" t="s">
        <v>25</v>
      </c>
      <c r="F72" s="8" t="s">
        <v>17</v>
      </c>
      <c r="G72" s="8" t="s">
        <v>20</v>
      </c>
      <c r="H72" s="8" t="s">
        <v>19</v>
      </c>
      <c r="I72" s="9">
        <v>5</v>
      </c>
      <c r="J72" s="10">
        <v>4</v>
      </c>
      <c r="K72" s="10" t="s">
        <v>9</v>
      </c>
      <c r="L72" s="10" t="s">
        <v>82</v>
      </c>
      <c r="M72" s="10" t="s">
        <v>368</v>
      </c>
      <c r="N72" s="10" t="s">
        <v>49</v>
      </c>
      <c r="O72" s="10" t="s">
        <v>56</v>
      </c>
      <c r="P72" s="10" t="s">
        <v>50</v>
      </c>
    </row>
    <row r="73" spans="1:16" x14ac:dyDescent="0.3">
      <c r="A73" s="14">
        <v>45617</v>
      </c>
      <c r="B73" s="3">
        <v>5</v>
      </c>
      <c r="C73" s="10" t="s">
        <v>9</v>
      </c>
      <c r="D73" s="10" t="s">
        <v>82</v>
      </c>
      <c r="E73" s="10" t="s">
        <v>368</v>
      </c>
      <c r="F73" s="10" t="s">
        <v>49</v>
      </c>
      <c r="G73" s="10" t="s">
        <v>56</v>
      </c>
      <c r="H73" s="10" t="s">
        <v>50</v>
      </c>
      <c r="I73" s="11">
        <v>5</v>
      </c>
      <c r="J73" s="2">
        <v>7</v>
      </c>
      <c r="K73" s="2" t="s">
        <v>5</v>
      </c>
      <c r="L73" s="2" t="s">
        <v>81</v>
      </c>
      <c r="M73" s="2" t="s">
        <v>77</v>
      </c>
      <c r="N73" s="2" t="s">
        <v>78</v>
      </c>
      <c r="O73" s="2" t="s">
        <v>16</v>
      </c>
      <c r="P73" s="3" t="s">
        <v>68</v>
      </c>
    </row>
    <row r="74" spans="1:16" x14ac:dyDescent="0.3">
      <c r="A74" s="14">
        <v>45617</v>
      </c>
      <c r="B74" s="5">
        <v>5</v>
      </c>
      <c r="C74" s="2" t="s">
        <v>5</v>
      </c>
      <c r="D74" s="2" t="s">
        <v>81</v>
      </c>
      <c r="E74" s="2" t="s">
        <v>77</v>
      </c>
      <c r="F74" s="2" t="s">
        <v>78</v>
      </c>
      <c r="G74" s="2" t="s">
        <v>16</v>
      </c>
      <c r="H74" s="3" t="s">
        <v>68</v>
      </c>
      <c r="I74" s="5">
        <v>6</v>
      </c>
      <c r="J74" s="8">
        <v>4</v>
      </c>
      <c r="K74" s="8" t="s">
        <v>55</v>
      </c>
      <c r="L74" s="8" t="s">
        <v>354</v>
      </c>
      <c r="M74" s="8" t="s">
        <v>25</v>
      </c>
      <c r="N74" s="8" t="s">
        <v>17</v>
      </c>
      <c r="O74" s="8" t="s">
        <v>20</v>
      </c>
      <c r="P74" s="8" t="s">
        <v>19</v>
      </c>
    </row>
    <row r="75" spans="1:16" x14ac:dyDescent="0.3">
      <c r="A75" s="14">
        <v>45623</v>
      </c>
      <c r="B75" s="3">
        <v>6</v>
      </c>
      <c r="C75" s="8" t="s">
        <v>15</v>
      </c>
      <c r="D75" s="8" t="s">
        <v>10</v>
      </c>
      <c r="E75" s="8" t="s">
        <v>82</v>
      </c>
      <c r="F75" s="8" t="s">
        <v>19</v>
      </c>
      <c r="G75" s="8" t="s">
        <v>2</v>
      </c>
      <c r="H75" s="8" t="s">
        <v>55</v>
      </c>
      <c r="I75" s="9">
        <v>6</v>
      </c>
      <c r="J75" s="10">
        <v>4</v>
      </c>
      <c r="K75" s="10" t="s">
        <v>1</v>
      </c>
      <c r="L75" s="10" t="s">
        <v>68</v>
      </c>
      <c r="M75" s="10" t="s">
        <v>20</v>
      </c>
      <c r="N75" s="10" t="s">
        <v>368</v>
      </c>
      <c r="O75" s="10" t="s">
        <v>16</v>
      </c>
      <c r="P75" s="10" t="s">
        <v>6</v>
      </c>
    </row>
    <row r="76" spans="1:16" x14ac:dyDescent="0.3">
      <c r="A76" s="14">
        <v>45623</v>
      </c>
      <c r="B76" s="3">
        <v>3</v>
      </c>
      <c r="C76" s="10" t="s">
        <v>1</v>
      </c>
      <c r="D76" s="10" t="s">
        <v>68</v>
      </c>
      <c r="E76" s="10" t="s">
        <v>20</v>
      </c>
      <c r="F76" s="10" t="s">
        <v>368</v>
      </c>
      <c r="G76" s="10" t="s">
        <v>16</v>
      </c>
      <c r="H76" s="10" t="s">
        <v>6</v>
      </c>
      <c r="I76" s="11">
        <v>4</v>
      </c>
      <c r="J76" s="2">
        <v>3</v>
      </c>
      <c r="K76" s="2" t="s">
        <v>14</v>
      </c>
      <c r="L76" s="2" t="s">
        <v>11</v>
      </c>
      <c r="M76" s="2" t="s">
        <v>9</v>
      </c>
      <c r="N76" s="2" t="s">
        <v>5</v>
      </c>
      <c r="O76" s="2" t="s">
        <v>4</v>
      </c>
      <c r="P76" s="3" t="s">
        <v>8</v>
      </c>
    </row>
    <row r="77" spans="1:16" x14ac:dyDescent="0.3">
      <c r="A77" s="14">
        <v>45623</v>
      </c>
      <c r="B77" s="5">
        <v>5</v>
      </c>
      <c r="C77" s="2" t="s">
        <v>14</v>
      </c>
      <c r="D77" s="2" t="s">
        <v>11</v>
      </c>
      <c r="E77" s="2" t="s">
        <v>9</v>
      </c>
      <c r="F77" s="2" t="s">
        <v>5</v>
      </c>
      <c r="G77" s="2" t="s">
        <v>4</v>
      </c>
      <c r="H77" s="3" t="s">
        <v>8</v>
      </c>
      <c r="I77" s="5">
        <v>2</v>
      </c>
      <c r="J77" s="8">
        <v>5</v>
      </c>
      <c r="K77" s="8" t="s">
        <v>15</v>
      </c>
      <c r="L77" s="8" t="s">
        <v>10</v>
      </c>
      <c r="M77" s="8" t="s">
        <v>82</v>
      </c>
      <c r="N77" s="8" t="s">
        <v>19</v>
      </c>
      <c r="O77" s="8" t="s">
        <v>2</v>
      </c>
      <c r="P77" s="8" t="s">
        <v>55</v>
      </c>
    </row>
    <row r="78" spans="1:16" x14ac:dyDescent="0.3">
      <c r="A78" s="14">
        <v>45629</v>
      </c>
      <c r="B78" s="3">
        <v>5</v>
      </c>
      <c r="C78" s="8" t="s">
        <v>19</v>
      </c>
      <c r="D78" s="8" t="s">
        <v>84</v>
      </c>
      <c r="E78" s="8" t="s">
        <v>20</v>
      </c>
      <c r="F78" s="8" t="s">
        <v>14</v>
      </c>
      <c r="G78" s="8" t="s">
        <v>68</v>
      </c>
      <c r="H78" s="8" t="s">
        <v>9</v>
      </c>
      <c r="I78" s="9">
        <v>2</v>
      </c>
      <c r="J78" s="10">
        <v>7</v>
      </c>
      <c r="K78" s="10" t="s">
        <v>16</v>
      </c>
      <c r="L78" s="10" t="s">
        <v>66</v>
      </c>
      <c r="M78" s="10" t="s">
        <v>82</v>
      </c>
      <c r="N78" s="10" t="s">
        <v>15</v>
      </c>
      <c r="O78" s="10" t="s">
        <v>17</v>
      </c>
      <c r="P78" s="10" t="s">
        <v>83</v>
      </c>
    </row>
    <row r="79" spans="1:16" x14ac:dyDescent="0.3">
      <c r="A79" s="14">
        <v>45629</v>
      </c>
      <c r="B79" s="3">
        <v>4</v>
      </c>
      <c r="C79" s="10" t="s">
        <v>16</v>
      </c>
      <c r="D79" s="10" t="s">
        <v>66</v>
      </c>
      <c r="E79" s="10" t="s">
        <v>82</v>
      </c>
      <c r="F79" s="10" t="s">
        <v>15</v>
      </c>
      <c r="G79" s="10" t="s">
        <v>17</v>
      </c>
      <c r="H79" s="10" t="s">
        <v>83</v>
      </c>
      <c r="I79" s="11">
        <v>2</v>
      </c>
      <c r="J79" s="2">
        <v>2</v>
      </c>
      <c r="K79" s="2" t="s">
        <v>1</v>
      </c>
      <c r="L79" s="2" t="s">
        <v>4</v>
      </c>
      <c r="M79" s="2" t="s">
        <v>2</v>
      </c>
      <c r="N79" s="2" t="s">
        <v>10</v>
      </c>
      <c r="O79" s="2" t="s">
        <v>56</v>
      </c>
      <c r="P79" s="3" t="s">
        <v>50</v>
      </c>
    </row>
    <row r="80" spans="1:16" x14ac:dyDescent="0.3">
      <c r="A80" s="14">
        <v>45629</v>
      </c>
      <c r="B80" s="5">
        <v>3</v>
      </c>
      <c r="C80" s="2" t="s">
        <v>1</v>
      </c>
      <c r="D80" s="2" t="s">
        <v>4</v>
      </c>
      <c r="E80" s="2" t="s">
        <v>2</v>
      </c>
      <c r="F80" s="2" t="s">
        <v>10</v>
      </c>
      <c r="G80" s="2" t="s">
        <v>56</v>
      </c>
      <c r="H80" s="3" t="s">
        <v>50</v>
      </c>
      <c r="I80" s="5">
        <v>3</v>
      </c>
      <c r="J80" s="8">
        <v>3</v>
      </c>
      <c r="K80" s="8" t="s">
        <v>19</v>
      </c>
      <c r="L80" s="8" t="s">
        <v>84</v>
      </c>
      <c r="M80" s="8" t="s">
        <v>20</v>
      </c>
      <c r="N80" s="8" t="s">
        <v>14</v>
      </c>
      <c r="O80" s="8" t="s">
        <v>68</v>
      </c>
      <c r="P80" s="8" t="s">
        <v>9</v>
      </c>
    </row>
    <row r="81" spans="1:16" x14ac:dyDescent="0.3">
      <c r="A81" s="14">
        <v>45637</v>
      </c>
      <c r="B81" s="3">
        <v>4</v>
      </c>
      <c r="C81" s="8" t="s">
        <v>14</v>
      </c>
      <c r="D81" s="8" t="s">
        <v>56</v>
      </c>
      <c r="E81" s="8" t="s">
        <v>82</v>
      </c>
      <c r="F81" s="8" t="s">
        <v>84</v>
      </c>
      <c r="G81" s="8" t="s">
        <v>17</v>
      </c>
      <c r="H81" s="8" t="s">
        <v>55</v>
      </c>
      <c r="I81" s="9">
        <v>3</v>
      </c>
      <c r="J81" s="10">
        <v>5</v>
      </c>
      <c r="K81" s="10" t="s">
        <v>1</v>
      </c>
      <c r="L81" s="10" t="s">
        <v>368</v>
      </c>
      <c r="M81" s="10" t="s">
        <v>10</v>
      </c>
      <c r="N81" s="10" t="s">
        <v>25</v>
      </c>
      <c r="O81" s="10" t="s">
        <v>20</v>
      </c>
      <c r="P81" s="10" t="s">
        <v>2</v>
      </c>
    </row>
    <row r="82" spans="1:16" x14ac:dyDescent="0.3">
      <c r="A82" s="14">
        <v>45637</v>
      </c>
      <c r="B82" s="3">
        <v>4</v>
      </c>
      <c r="C82" s="10" t="s">
        <v>1</v>
      </c>
      <c r="D82" s="10" t="s">
        <v>368</v>
      </c>
      <c r="E82" s="10" t="s">
        <v>10</v>
      </c>
      <c r="F82" s="10" t="s">
        <v>25</v>
      </c>
      <c r="G82" s="10" t="s">
        <v>20</v>
      </c>
      <c r="H82" s="10" t="s">
        <v>2</v>
      </c>
      <c r="I82" s="11">
        <v>3</v>
      </c>
      <c r="J82" s="2">
        <v>7</v>
      </c>
      <c r="K82" s="2" t="s">
        <v>9</v>
      </c>
      <c r="L82" s="2" t="s">
        <v>11</v>
      </c>
      <c r="M82" s="2" t="s">
        <v>66</v>
      </c>
      <c r="N82" s="2" t="s">
        <v>16</v>
      </c>
      <c r="O82" s="2" t="s">
        <v>8</v>
      </c>
      <c r="P82" s="3" t="s">
        <v>4</v>
      </c>
    </row>
    <row r="83" spans="1:16" x14ac:dyDescent="0.3">
      <c r="A83" s="14">
        <v>45637</v>
      </c>
      <c r="B83" s="5">
        <v>5</v>
      </c>
      <c r="C83" s="2" t="s">
        <v>9</v>
      </c>
      <c r="D83" s="2" t="s">
        <v>11</v>
      </c>
      <c r="E83" s="2" t="s">
        <v>66</v>
      </c>
      <c r="F83" s="2" t="s">
        <v>16</v>
      </c>
      <c r="G83" s="2" t="s">
        <v>8</v>
      </c>
      <c r="H83" s="3" t="s">
        <v>4</v>
      </c>
      <c r="I83" s="5">
        <v>3</v>
      </c>
      <c r="J83" s="8">
        <v>6</v>
      </c>
      <c r="K83" s="8" t="s">
        <v>14</v>
      </c>
      <c r="L83" s="8" t="s">
        <v>56</v>
      </c>
      <c r="M83" s="8" t="s">
        <v>82</v>
      </c>
      <c r="N83" s="8" t="s">
        <v>84</v>
      </c>
      <c r="O83" s="8" t="s">
        <v>17</v>
      </c>
      <c r="P83" s="8" t="s">
        <v>55</v>
      </c>
    </row>
    <row r="84" spans="1:16" x14ac:dyDescent="0.3">
      <c r="A84" s="14">
        <v>45645</v>
      </c>
      <c r="B84" s="3">
        <v>5</v>
      </c>
      <c r="C84" s="8" t="s">
        <v>1</v>
      </c>
      <c r="D84" s="8" t="s">
        <v>7</v>
      </c>
      <c r="E84" s="8" t="s">
        <v>56</v>
      </c>
      <c r="F84" s="8" t="s">
        <v>85</v>
      </c>
      <c r="G84" s="8" t="s">
        <v>4</v>
      </c>
      <c r="H84" s="8" t="s">
        <v>20</v>
      </c>
      <c r="I84" s="9">
        <v>6</v>
      </c>
      <c r="J84" s="10">
        <v>5</v>
      </c>
      <c r="K84" s="10" t="s">
        <v>25</v>
      </c>
      <c r="L84" s="10" t="s">
        <v>14</v>
      </c>
      <c r="M84" s="10" t="s">
        <v>81</v>
      </c>
      <c r="N84" s="10" t="s">
        <v>55</v>
      </c>
      <c r="O84" s="10" t="s">
        <v>10</v>
      </c>
      <c r="P84" s="10" t="s">
        <v>50</v>
      </c>
    </row>
    <row r="85" spans="1:16" x14ac:dyDescent="0.3">
      <c r="A85" s="14">
        <v>45645</v>
      </c>
      <c r="B85" s="3">
        <v>3</v>
      </c>
      <c r="C85" s="10" t="s">
        <v>25</v>
      </c>
      <c r="D85" s="10" t="s">
        <v>14</v>
      </c>
      <c r="E85" s="10" t="s">
        <v>81</v>
      </c>
      <c r="F85" s="10" t="s">
        <v>55</v>
      </c>
      <c r="G85" s="10" t="s">
        <v>10</v>
      </c>
      <c r="H85" s="10" t="s">
        <v>50</v>
      </c>
      <c r="I85" s="11">
        <v>3</v>
      </c>
      <c r="J85" s="2">
        <v>2</v>
      </c>
      <c r="K85" s="2" t="s">
        <v>17</v>
      </c>
      <c r="L85" s="2" t="s">
        <v>9</v>
      </c>
      <c r="M85" s="2" t="s">
        <v>16</v>
      </c>
      <c r="N85" s="2" t="s">
        <v>15</v>
      </c>
      <c r="O85" s="2" t="s">
        <v>48</v>
      </c>
      <c r="P85" s="3" t="s">
        <v>86</v>
      </c>
    </row>
    <row r="86" spans="1:16" x14ac:dyDescent="0.3">
      <c r="A86" s="14">
        <v>45645</v>
      </c>
      <c r="B86" s="5">
        <v>8</v>
      </c>
      <c r="C86" s="2" t="s">
        <v>17</v>
      </c>
      <c r="D86" s="2" t="s">
        <v>9</v>
      </c>
      <c r="E86" s="2" t="s">
        <v>16</v>
      </c>
      <c r="F86" s="2" t="s">
        <v>15</v>
      </c>
      <c r="G86" s="2" t="s">
        <v>48</v>
      </c>
      <c r="H86" s="3" t="s">
        <v>86</v>
      </c>
      <c r="I86" s="5">
        <v>10</v>
      </c>
      <c r="J86" s="8">
        <v>7</v>
      </c>
      <c r="K86" s="8" t="s">
        <v>1</v>
      </c>
      <c r="L86" s="8" t="s">
        <v>7</v>
      </c>
      <c r="M86" s="8" t="s">
        <v>56</v>
      </c>
      <c r="N86" s="8" t="s">
        <v>85</v>
      </c>
      <c r="O86" s="8" t="s">
        <v>4</v>
      </c>
      <c r="P86" s="8" t="s">
        <v>20</v>
      </c>
    </row>
    <row r="87" spans="1:16" x14ac:dyDescent="0.3">
      <c r="A87" s="14">
        <v>45666</v>
      </c>
      <c r="B87" s="3">
        <v>4</v>
      </c>
      <c r="C87" s="8" t="s">
        <v>25</v>
      </c>
      <c r="D87" s="8" t="s">
        <v>56</v>
      </c>
      <c r="E87" s="8" t="s">
        <v>85</v>
      </c>
      <c r="F87" s="8" t="s">
        <v>11</v>
      </c>
      <c r="G87" s="8" t="s">
        <v>19</v>
      </c>
      <c r="H87" s="8" t="s">
        <v>6</v>
      </c>
      <c r="I87" s="9">
        <v>3</v>
      </c>
      <c r="J87" s="10">
        <v>6</v>
      </c>
      <c r="K87" s="10" t="s">
        <v>1</v>
      </c>
      <c r="L87" s="10" t="s">
        <v>4</v>
      </c>
      <c r="M87" s="10" t="s">
        <v>10</v>
      </c>
      <c r="N87" s="10" t="s">
        <v>9</v>
      </c>
      <c r="O87" s="10" t="s">
        <v>2</v>
      </c>
      <c r="P87" s="10" t="s">
        <v>3</v>
      </c>
    </row>
    <row r="88" spans="1:16" x14ac:dyDescent="0.3">
      <c r="A88" s="14">
        <v>45666</v>
      </c>
      <c r="B88" s="3">
        <v>6</v>
      </c>
      <c r="C88" s="10" t="s">
        <v>1</v>
      </c>
      <c r="D88" s="10" t="s">
        <v>4</v>
      </c>
      <c r="E88" s="10" t="s">
        <v>10</v>
      </c>
      <c r="F88" s="10" t="s">
        <v>9</v>
      </c>
      <c r="G88" s="10" t="s">
        <v>2</v>
      </c>
      <c r="H88" s="10" t="s">
        <v>3</v>
      </c>
      <c r="I88" s="11">
        <v>4</v>
      </c>
      <c r="J88" s="2">
        <v>6</v>
      </c>
      <c r="K88" s="2" t="s">
        <v>20</v>
      </c>
      <c r="L88" s="2" t="s">
        <v>66</v>
      </c>
      <c r="M88" s="2" t="s">
        <v>21</v>
      </c>
      <c r="N88" s="2" t="s">
        <v>82</v>
      </c>
      <c r="O88" s="2" t="s">
        <v>16</v>
      </c>
      <c r="P88" s="3" t="s">
        <v>84</v>
      </c>
    </row>
    <row r="89" spans="1:16" x14ac:dyDescent="0.3">
      <c r="A89" s="14">
        <v>45666</v>
      </c>
      <c r="B89" s="5">
        <v>6</v>
      </c>
      <c r="C89" s="2" t="s">
        <v>20</v>
      </c>
      <c r="D89" s="2" t="s">
        <v>66</v>
      </c>
      <c r="E89" s="2" t="s">
        <v>21</v>
      </c>
      <c r="F89" s="2" t="s">
        <v>82</v>
      </c>
      <c r="G89" s="2" t="s">
        <v>16</v>
      </c>
      <c r="H89" s="3" t="s">
        <v>84</v>
      </c>
      <c r="I89" s="5">
        <v>6</v>
      </c>
      <c r="J89" s="8">
        <v>2</v>
      </c>
      <c r="K89" s="8" t="s">
        <v>25</v>
      </c>
      <c r="L89" s="8" t="s">
        <v>56</v>
      </c>
      <c r="M89" s="8" t="s">
        <v>85</v>
      </c>
      <c r="N89" s="8" t="s">
        <v>11</v>
      </c>
      <c r="O89" s="8" t="s">
        <v>19</v>
      </c>
      <c r="P89" s="8" t="s">
        <v>6</v>
      </c>
    </row>
    <row r="90" spans="1:16" x14ac:dyDescent="0.3">
      <c r="A90" s="14">
        <v>45672</v>
      </c>
      <c r="B90" s="3">
        <v>5</v>
      </c>
      <c r="C90" s="8" t="s">
        <v>85</v>
      </c>
      <c r="D90" s="8" t="s">
        <v>6</v>
      </c>
      <c r="E90" s="8" t="s">
        <v>11</v>
      </c>
      <c r="F90" s="8" t="s">
        <v>19</v>
      </c>
      <c r="G90" s="8" t="s">
        <v>368</v>
      </c>
      <c r="H90" s="8" t="s">
        <v>55</v>
      </c>
      <c r="I90" s="9">
        <v>5</v>
      </c>
      <c r="J90" s="10">
        <v>4</v>
      </c>
      <c r="K90" s="10" t="s">
        <v>1</v>
      </c>
      <c r="L90" s="10" t="s">
        <v>9</v>
      </c>
      <c r="M90" s="10" t="s">
        <v>16</v>
      </c>
      <c r="N90" s="10" t="s">
        <v>4</v>
      </c>
      <c r="O90" s="10" t="s">
        <v>20</v>
      </c>
      <c r="P90" s="10" t="s">
        <v>84</v>
      </c>
    </row>
    <row r="91" spans="1:16" x14ac:dyDescent="0.3">
      <c r="A91" s="14">
        <v>45672</v>
      </c>
      <c r="B91" s="3">
        <v>5</v>
      </c>
      <c r="C91" s="10" t="s">
        <v>1</v>
      </c>
      <c r="D91" s="10" t="s">
        <v>9</v>
      </c>
      <c r="E91" s="10" t="s">
        <v>16</v>
      </c>
      <c r="F91" s="10" t="s">
        <v>4</v>
      </c>
      <c r="G91" s="10" t="s">
        <v>20</v>
      </c>
      <c r="H91" s="10" t="s">
        <v>84</v>
      </c>
      <c r="I91" s="11">
        <v>3</v>
      </c>
      <c r="J91" s="2">
        <v>3</v>
      </c>
      <c r="K91" s="2" t="s">
        <v>56</v>
      </c>
      <c r="L91" s="2" t="s">
        <v>82</v>
      </c>
      <c r="M91" s="2" t="s">
        <v>10</v>
      </c>
      <c r="N91" s="2" t="s">
        <v>25</v>
      </c>
      <c r="O91" s="2" t="s">
        <v>5</v>
      </c>
      <c r="P91" s="3" t="s">
        <v>66</v>
      </c>
    </row>
    <row r="92" spans="1:16" x14ac:dyDescent="0.3">
      <c r="A92" s="14">
        <v>45672</v>
      </c>
      <c r="B92" s="5">
        <v>5</v>
      </c>
      <c r="C92" s="2" t="s">
        <v>56</v>
      </c>
      <c r="D92" s="2" t="s">
        <v>82</v>
      </c>
      <c r="E92" s="2" t="s">
        <v>10</v>
      </c>
      <c r="F92" s="2" t="s">
        <v>25</v>
      </c>
      <c r="G92" s="2" t="s">
        <v>5</v>
      </c>
      <c r="H92" s="3" t="s">
        <v>66</v>
      </c>
      <c r="I92" s="5">
        <v>6</v>
      </c>
      <c r="J92" s="8">
        <v>7</v>
      </c>
      <c r="K92" s="8" t="s">
        <v>85</v>
      </c>
      <c r="L92" s="8" t="s">
        <v>6</v>
      </c>
      <c r="M92" s="8" t="s">
        <v>11</v>
      </c>
      <c r="N92" s="8" t="s">
        <v>19</v>
      </c>
      <c r="O92" s="8" t="s">
        <v>368</v>
      </c>
      <c r="P92" s="8" t="s">
        <v>55</v>
      </c>
    </row>
    <row r="93" spans="1:16" x14ac:dyDescent="0.3">
      <c r="A93" s="14">
        <v>45679</v>
      </c>
      <c r="B93" s="3">
        <v>7</v>
      </c>
      <c r="C93" s="8" t="s">
        <v>20</v>
      </c>
      <c r="D93" s="8" t="s">
        <v>5</v>
      </c>
      <c r="E93" s="8" t="s">
        <v>55</v>
      </c>
      <c r="F93" s="8" t="s">
        <v>68</v>
      </c>
      <c r="G93" s="8" t="s">
        <v>84</v>
      </c>
      <c r="H93" s="8" t="s">
        <v>44</v>
      </c>
      <c r="I93" s="9">
        <v>9</v>
      </c>
      <c r="J93" s="10">
        <v>9</v>
      </c>
      <c r="K93" s="10" t="s">
        <v>1</v>
      </c>
      <c r="L93" s="10" t="s">
        <v>56</v>
      </c>
      <c r="M93" s="10" t="s">
        <v>19</v>
      </c>
      <c r="N93" s="10" t="s">
        <v>6</v>
      </c>
      <c r="O93" s="10" t="s">
        <v>25</v>
      </c>
      <c r="P93" s="10" t="s">
        <v>12</v>
      </c>
    </row>
    <row r="94" spans="1:16" x14ac:dyDescent="0.3">
      <c r="A94" s="14">
        <v>45679</v>
      </c>
      <c r="B94" s="3">
        <v>3</v>
      </c>
      <c r="C94" s="10" t="s">
        <v>1</v>
      </c>
      <c r="D94" s="10" t="s">
        <v>56</v>
      </c>
      <c r="E94" s="10" t="s">
        <v>19</v>
      </c>
      <c r="F94" s="10" t="s">
        <v>6</v>
      </c>
      <c r="G94" s="10" t="s">
        <v>25</v>
      </c>
      <c r="H94" s="10" t="s">
        <v>12</v>
      </c>
      <c r="I94" s="11">
        <v>4</v>
      </c>
      <c r="J94" s="2">
        <v>3</v>
      </c>
      <c r="K94" s="2" t="s">
        <v>4</v>
      </c>
      <c r="L94" s="2" t="s">
        <v>53</v>
      </c>
      <c r="M94" s="2" t="s">
        <v>49</v>
      </c>
      <c r="N94" s="2" t="s">
        <v>368</v>
      </c>
      <c r="O94" s="2" t="s">
        <v>82</v>
      </c>
      <c r="P94" s="3" t="s">
        <v>11</v>
      </c>
    </row>
    <row r="95" spans="1:16" x14ac:dyDescent="0.3">
      <c r="A95" s="14">
        <v>45679</v>
      </c>
      <c r="B95" s="5">
        <v>4</v>
      </c>
      <c r="C95" s="2" t="s">
        <v>4</v>
      </c>
      <c r="D95" s="2" t="s">
        <v>53</v>
      </c>
      <c r="E95" s="2" t="s">
        <v>49</v>
      </c>
      <c r="F95" s="2" t="s">
        <v>368</v>
      </c>
      <c r="G95" s="2" t="s">
        <v>82</v>
      </c>
      <c r="H95" s="3" t="s">
        <v>11</v>
      </c>
      <c r="I95" s="5">
        <v>0</v>
      </c>
      <c r="J95" s="8">
        <v>7</v>
      </c>
      <c r="K95" s="8" t="s">
        <v>20</v>
      </c>
      <c r="L95" s="8" t="s">
        <v>5</v>
      </c>
      <c r="M95" s="8" t="s">
        <v>55</v>
      </c>
      <c r="N95" s="8" t="s">
        <v>68</v>
      </c>
      <c r="O95" s="8" t="s">
        <v>84</v>
      </c>
      <c r="P95" s="8" t="s">
        <v>44</v>
      </c>
    </row>
    <row r="96" spans="1:16" x14ac:dyDescent="0.3">
      <c r="A96" s="14">
        <v>45686</v>
      </c>
      <c r="B96" s="3">
        <v>6</v>
      </c>
      <c r="C96" s="8" t="s">
        <v>368</v>
      </c>
      <c r="D96" s="8" t="s">
        <v>46</v>
      </c>
      <c r="E96" s="8" t="s">
        <v>16</v>
      </c>
      <c r="F96" s="8" t="s">
        <v>84</v>
      </c>
      <c r="G96" s="8" t="s">
        <v>11</v>
      </c>
      <c r="H96" s="8" t="s">
        <v>4</v>
      </c>
      <c r="I96" s="9">
        <v>9</v>
      </c>
      <c r="J96" s="10">
        <v>4</v>
      </c>
      <c r="K96" s="10" t="s">
        <v>1</v>
      </c>
      <c r="L96" s="10" t="s">
        <v>9</v>
      </c>
      <c r="M96" s="10" t="s">
        <v>56</v>
      </c>
      <c r="N96" s="10" t="s">
        <v>68</v>
      </c>
      <c r="O96" s="10" t="s">
        <v>2</v>
      </c>
      <c r="P96" s="10" t="s">
        <v>50</v>
      </c>
    </row>
    <row r="97" spans="1:16" x14ac:dyDescent="0.3">
      <c r="A97" s="14">
        <v>45686</v>
      </c>
      <c r="B97" s="3">
        <v>3</v>
      </c>
      <c r="C97" s="10" t="s">
        <v>1</v>
      </c>
      <c r="D97" s="10" t="s">
        <v>9</v>
      </c>
      <c r="E97" s="10" t="s">
        <v>56</v>
      </c>
      <c r="F97" s="10" t="s">
        <v>68</v>
      </c>
      <c r="G97" s="10" t="s">
        <v>2</v>
      </c>
      <c r="H97" s="10" t="s">
        <v>50</v>
      </c>
      <c r="I97" s="11">
        <v>4</v>
      </c>
      <c r="J97" s="2">
        <v>2</v>
      </c>
      <c r="K97" s="2" t="s">
        <v>6</v>
      </c>
      <c r="L97" s="2" t="s">
        <v>10</v>
      </c>
      <c r="M97" s="2" t="s">
        <v>82</v>
      </c>
      <c r="N97" s="2" t="s">
        <v>17</v>
      </c>
      <c r="O97" s="2" t="s">
        <v>25</v>
      </c>
      <c r="P97" s="3" t="s">
        <v>50</v>
      </c>
    </row>
    <row r="98" spans="1:16" x14ac:dyDescent="0.3">
      <c r="A98" s="14">
        <v>45686</v>
      </c>
      <c r="B98" s="5">
        <v>5</v>
      </c>
      <c r="C98" s="2" t="s">
        <v>6</v>
      </c>
      <c r="D98" s="2" t="s">
        <v>10</v>
      </c>
      <c r="E98" s="2" t="s">
        <v>82</v>
      </c>
      <c r="F98" s="2" t="s">
        <v>17</v>
      </c>
      <c r="G98" s="2" t="s">
        <v>25</v>
      </c>
      <c r="H98" s="3" t="s">
        <v>50</v>
      </c>
      <c r="I98" s="5">
        <v>2</v>
      </c>
      <c r="J98" s="8">
        <v>3</v>
      </c>
      <c r="K98" s="8" t="s">
        <v>368</v>
      </c>
      <c r="L98" s="8" t="s">
        <v>46</v>
      </c>
      <c r="M98" s="8" t="s">
        <v>16</v>
      </c>
      <c r="N98" s="8" t="s">
        <v>84</v>
      </c>
      <c r="O98" s="8" t="s">
        <v>11</v>
      </c>
      <c r="P98" s="8" t="s">
        <v>4</v>
      </c>
    </row>
    <row r="99" spans="1:16" x14ac:dyDescent="0.3">
      <c r="A99" s="14">
        <v>45693</v>
      </c>
      <c r="B99" s="3">
        <v>4</v>
      </c>
      <c r="C99" s="8" t="s">
        <v>1</v>
      </c>
      <c r="D99" s="8" t="s">
        <v>4</v>
      </c>
      <c r="E99" s="8" t="s">
        <v>46</v>
      </c>
      <c r="F99" s="8" t="s">
        <v>84</v>
      </c>
      <c r="G99" s="8" t="s">
        <v>3</v>
      </c>
      <c r="H99" s="8" t="s">
        <v>5</v>
      </c>
      <c r="I99" s="9">
        <v>4</v>
      </c>
      <c r="J99" s="10">
        <v>5</v>
      </c>
      <c r="K99" s="10" t="s">
        <v>9</v>
      </c>
      <c r="L99" s="10" t="s">
        <v>10</v>
      </c>
      <c r="M99" s="10" t="s">
        <v>11</v>
      </c>
      <c r="N99" s="10" t="s">
        <v>16</v>
      </c>
      <c r="O99" s="10" t="s">
        <v>20</v>
      </c>
      <c r="P99" s="10" t="s">
        <v>44</v>
      </c>
    </row>
    <row r="100" spans="1:16" x14ac:dyDescent="0.3">
      <c r="A100" s="14">
        <v>45693</v>
      </c>
      <c r="B100" s="3">
        <v>4</v>
      </c>
      <c r="C100" s="10" t="s">
        <v>9</v>
      </c>
      <c r="D100" s="10" t="s">
        <v>10</v>
      </c>
      <c r="E100" s="10" t="s">
        <v>11</v>
      </c>
      <c r="F100" s="10" t="s">
        <v>16</v>
      </c>
      <c r="G100" s="10" t="s">
        <v>20</v>
      </c>
      <c r="H100" s="10" t="s">
        <v>44</v>
      </c>
      <c r="I100" s="11">
        <v>2</v>
      </c>
      <c r="J100" s="2">
        <v>4</v>
      </c>
      <c r="K100" s="2" t="s">
        <v>82</v>
      </c>
      <c r="L100" s="2" t="s">
        <v>2</v>
      </c>
      <c r="M100" s="2" t="s">
        <v>368</v>
      </c>
      <c r="N100" s="2" t="s">
        <v>8</v>
      </c>
      <c r="O100" s="2" t="s">
        <v>56</v>
      </c>
      <c r="P100" s="3" t="s">
        <v>14</v>
      </c>
    </row>
    <row r="101" spans="1:16" x14ac:dyDescent="0.3">
      <c r="A101" s="14">
        <v>45693</v>
      </c>
      <c r="B101" s="5">
        <v>5</v>
      </c>
      <c r="C101" s="2" t="s">
        <v>82</v>
      </c>
      <c r="D101" s="2" t="s">
        <v>2</v>
      </c>
      <c r="E101" s="2" t="s">
        <v>368</v>
      </c>
      <c r="F101" s="2" t="s">
        <v>8</v>
      </c>
      <c r="G101" s="2" t="s">
        <v>56</v>
      </c>
      <c r="H101" s="3" t="s">
        <v>14</v>
      </c>
      <c r="I101" s="5">
        <v>2</v>
      </c>
      <c r="J101" s="8">
        <v>5</v>
      </c>
      <c r="K101" s="8" t="s">
        <v>1</v>
      </c>
      <c r="L101" s="8" t="s">
        <v>4</v>
      </c>
      <c r="M101" s="8" t="s">
        <v>46</v>
      </c>
      <c r="N101" s="8" t="s">
        <v>84</v>
      </c>
      <c r="O101" s="8" t="s">
        <v>3</v>
      </c>
      <c r="P101" s="8" t="s">
        <v>5</v>
      </c>
    </row>
    <row r="102" spans="1:16" x14ac:dyDescent="0.3">
      <c r="A102" s="14">
        <v>45700</v>
      </c>
      <c r="B102" s="3">
        <v>4</v>
      </c>
      <c r="C102" s="8" t="s">
        <v>11</v>
      </c>
      <c r="D102" s="8" t="s">
        <v>1</v>
      </c>
      <c r="E102" s="8" t="s">
        <v>44</v>
      </c>
      <c r="F102" s="8" t="s">
        <v>16</v>
      </c>
      <c r="G102" s="8" t="s">
        <v>82</v>
      </c>
      <c r="H102" s="8" t="s">
        <v>46</v>
      </c>
      <c r="I102" s="9">
        <v>3</v>
      </c>
      <c r="J102" s="10">
        <v>3</v>
      </c>
      <c r="K102" s="10" t="s">
        <v>6</v>
      </c>
      <c r="L102" s="10" t="s">
        <v>68</v>
      </c>
      <c r="M102" s="10" t="s">
        <v>344</v>
      </c>
      <c r="N102" s="10" t="s">
        <v>56</v>
      </c>
      <c r="O102" s="10" t="s">
        <v>5</v>
      </c>
      <c r="P102" s="10" t="s">
        <v>20</v>
      </c>
    </row>
    <row r="103" spans="1:16" x14ac:dyDescent="0.3">
      <c r="A103" s="14">
        <v>45700</v>
      </c>
      <c r="B103" s="3">
        <v>5</v>
      </c>
      <c r="C103" s="10" t="s">
        <v>6</v>
      </c>
      <c r="D103" s="10" t="s">
        <v>68</v>
      </c>
      <c r="E103" s="10" t="s">
        <v>344</v>
      </c>
      <c r="F103" s="10" t="s">
        <v>56</v>
      </c>
      <c r="G103" s="10" t="s">
        <v>5</v>
      </c>
      <c r="H103" s="10" t="s">
        <v>20</v>
      </c>
      <c r="I103" s="11">
        <v>4</v>
      </c>
      <c r="J103" s="2">
        <v>4</v>
      </c>
      <c r="K103" s="2" t="s">
        <v>339</v>
      </c>
      <c r="L103" s="2" t="s">
        <v>10</v>
      </c>
      <c r="M103" s="2" t="s">
        <v>340</v>
      </c>
      <c r="N103" s="2" t="s">
        <v>9</v>
      </c>
      <c r="O103" s="2" t="s">
        <v>8</v>
      </c>
      <c r="P103" s="3" t="s">
        <v>368</v>
      </c>
    </row>
    <row r="104" spans="1:16" x14ac:dyDescent="0.3">
      <c r="A104" s="14">
        <v>45700</v>
      </c>
      <c r="B104" s="5">
        <v>4</v>
      </c>
      <c r="C104" s="2" t="s">
        <v>339</v>
      </c>
      <c r="D104" s="2" t="s">
        <v>10</v>
      </c>
      <c r="E104" s="2" t="s">
        <v>340</v>
      </c>
      <c r="F104" s="2" t="s">
        <v>9</v>
      </c>
      <c r="G104" s="2" t="s">
        <v>8</v>
      </c>
      <c r="H104" s="3" t="s">
        <v>368</v>
      </c>
      <c r="I104" s="5">
        <v>2</v>
      </c>
      <c r="J104" s="8">
        <v>3</v>
      </c>
      <c r="K104" s="8" t="s">
        <v>11</v>
      </c>
      <c r="L104" s="8" t="s">
        <v>1</v>
      </c>
      <c r="M104" s="8" t="s">
        <v>44</v>
      </c>
      <c r="N104" s="8" t="s">
        <v>16</v>
      </c>
      <c r="O104" s="8" t="s">
        <v>82</v>
      </c>
      <c r="P104" s="8" t="s">
        <v>46</v>
      </c>
    </row>
    <row r="105" spans="1:16" x14ac:dyDescent="0.3">
      <c r="A105" s="14">
        <v>45707</v>
      </c>
      <c r="B105" s="3">
        <v>3</v>
      </c>
      <c r="C105" s="8" t="s">
        <v>9</v>
      </c>
      <c r="D105" s="8" t="s">
        <v>10</v>
      </c>
      <c r="E105" s="8" t="s">
        <v>44</v>
      </c>
      <c r="F105" s="8" t="s">
        <v>56</v>
      </c>
      <c r="G105" s="8" t="s">
        <v>2</v>
      </c>
      <c r="H105" s="8" t="s">
        <v>50</v>
      </c>
      <c r="I105" s="9">
        <v>2</v>
      </c>
      <c r="J105" s="10">
        <v>1</v>
      </c>
      <c r="K105" s="10" t="s">
        <v>1</v>
      </c>
      <c r="L105" s="10" t="s">
        <v>68</v>
      </c>
      <c r="M105" s="10" t="s">
        <v>25</v>
      </c>
      <c r="N105" s="10" t="s">
        <v>368</v>
      </c>
      <c r="O105" s="10" t="s">
        <v>5</v>
      </c>
      <c r="P105" s="10" t="s">
        <v>50</v>
      </c>
    </row>
    <row r="106" spans="1:16" x14ac:dyDescent="0.3">
      <c r="A106" s="14">
        <v>45707</v>
      </c>
      <c r="B106" s="3">
        <v>3</v>
      </c>
      <c r="C106" s="10" t="s">
        <v>1</v>
      </c>
      <c r="D106" s="10" t="s">
        <v>68</v>
      </c>
      <c r="E106" s="10" t="s">
        <v>25</v>
      </c>
      <c r="F106" s="10" t="s">
        <v>368</v>
      </c>
      <c r="G106" s="10" t="s">
        <v>5</v>
      </c>
      <c r="H106" s="10" t="s">
        <v>50</v>
      </c>
      <c r="I106" s="11">
        <v>4</v>
      </c>
      <c r="J106" s="2">
        <v>3</v>
      </c>
      <c r="K106" s="2" t="s">
        <v>16</v>
      </c>
      <c r="L106" s="2" t="s">
        <v>6</v>
      </c>
      <c r="M106" s="2" t="s">
        <v>11</v>
      </c>
      <c r="N106" s="2" t="s">
        <v>82</v>
      </c>
      <c r="O106" s="2" t="s">
        <v>63</v>
      </c>
      <c r="P106" s="3" t="s">
        <v>20</v>
      </c>
    </row>
    <row r="107" spans="1:16" x14ac:dyDescent="0.3">
      <c r="A107" s="14">
        <v>45707</v>
      </c>
      <c r="B107" s="5">
        <v>4</v>
      </c>
      <c r="C107" s="2" t="s">
        <v>16</v>
      </c>
      <c r="D107" s="2" t="s">
        <v>6</v>
      </c>
      <c r="E107" s="2" t="s">
        <v>11</v>
      </c>
      <c r="F107" s="2" t="s">
        <v>82</v>
      </c>
      <c r="G107" s="2" t="s">
        <v>63</v>
      </c>
      <c r="H107" s="3" t="s">
        <v>20</v>
      </c>
      <c r="I107" s="5">
        <v>6</v>
      </c>
      <c r="J107" s="8">
        <v>3</v>
      </c>
      <c r="K107" s="8" t="s">
        <v>9</v>
      </c>
      <c r="L107" s="8" t="s">
        <v>10</v>
      </c>
      <c r="M107" s="8" t="s">
        <v>44</v>
      </c>
      <c r="N107" s="8" t="s">
        <v>56</v>
      </c>
      <c r="O107" s="8" t="s">
        <v>2</v>
      </c>
      <c r="P107" s="8" t="s">
        <v>50</v>
      </c>
    </row>
    <row r="108" spans="1:16" x14ac:dyDescent="0.3">
      <c r="A108" s="14">
        <v>45714</v>
      </c>
      <c r="B108" s="3">
        <v>6</v>
      </c>
      <c r="C108" s="8" t="s">
        <v>11</v>
      </c>
      <c r="D108" s="8" t="s">
        <v>44</v>
      </c>
      <c r="E108" s="8" t="s">
        <v>5</v>
      </c>
      <c r="F108" s="8" t="s">
        <v>56</v>
      </c>
      <c r="G108" s="8" t="s">
        <v>84</v>
      </c>
      <c r="H108" s="8" t="s">
        <v>19</v>
      </c>
      <c r="I108" s="9">
        <v>9</v>
      </c>
      <c r="J108" s="10">
        <v>9</v>
      </c>
      <c r="K108" s="10" t="s">
        <v>82</v>
      </c>
      <c r="L108" s="10" t="s">
        <v>10</v>
      </c>
      <c r="M108" s="10" t="s">
        <v>2</v>
      </c>
      <c r="N108" s="10" t="s">
        <v>3</v>
      </c>
      <c r="O108" s="10" t="s">
        <v>14</v>
      </c>
      <c r="P108" s="10" t="s">
        <v>16</v>
      </c>
    </row>
    <row r="109" spans="1:16" x14ac:dyDescent="0.3">
      <c r="A109" s="14">
        <v>45714</v>
      </c>
      <c r="B109" s="3">
        <v>4</v>
      </c>
      <c r="C109" s="10" t="s">
        <v>82</v>
      </c>
      <c r="D109" s="10" t="s">
        <v>10</v>
      </c>
      <c r="E109" s="10" t="s">
        <v>2</v>
      </c>
      <c r="F109" s="10" t="s">
        <v>3</v>
      </c>
      <c r="G109" s="10" t="s">
        <v>14</v>
      </c>
      <c r="H109" s="10" t="s">
        <v>16</v>
      </c>
      <c r="I109" s="11">
        <v>4</v>
      </c>
      <c r="J109" s="2">
        <v>0</v>
      </c>
      <c r="K109" s="2" t="s">
        <v>1</v>
      </c>
      <c r="L109" s="2" t="s">
        <v>368</v>
      </c>
      <c r="M109" s="2" t="s">
        <v>25</v>
      </c>
      <c r="N109" s="2" t="s">
        <v>20</v>
      </c>
      <c r="O109" s="2" t="s">
        <v>6</v>
      </c>
      <c r="P109" s="3" t="s">
        <v>4</v>
      </c>
    </row>
    <row r="110" spans="1:16" x14ac:dyDescent="0.3">
      <c r="A110" s="14">
        <v>45714</v>
      </c>
      <c r="B110" s="5">
        <v>3</v>
      </c>
      <c r="C110" s="2" t="s">
        <v>1</v>
      </c>
      <c r="D110" s="2" t="s">
        <v>368</v>
      </c>
      <c r="E110" s="2" t="s">
        <v>25</v>
      </c>
      <c r="F110" s="2" t="s">
        <v>20</v>
      </c>
      <c r="G110" s="2" t="s">
        <v>6</v>
      </c>
      <c r="H110" s="3" t="s">
        <v>4</v>
      </c>
      <c r="I110" s="5">
        <v>3</v>
      </c>
      <c r="J110" s="8">
        <v>3</v>
      </c>
      <c r="K110" s="8" t="s">
        <v>11</v>
      </c>
      <c r="L110" s="8" t="s">
        <v>44</v>
      </c>
      <c r="M110" s="8" t="s">
        <v>5</v>
      </c>
      <c r="N110" s="8" t="s">
        <v>56</v>
      </c>
      <c r="O110" s="8" t="s">
        <v>84</v>
      </c>
      <c r="P110" s="8" t="s">
        <v>19</v>
      </c>
    </row>
    <row r="111" spans="1:16" x14ac:dyDescent="0.3">
      <c r="A111" s="14">
        <v>45721</v>
      </c>
      <c r="B111" s="3">
        <v>5</v>
      </c>
      <c r="C111" s="8" t="s">
        <v>14</v>
      </c>
      <c r="D111" s="8" t="s">
        <v>6</v>
      </c>
      <c r="E111" s="8" t="s">
        <v>20</v>
      </c>
      <c r="F111" s="8" t="s">
        <v>56</v>
      </c>
      <c r="G111" s="8" t="s">
        <v>66</v>
      </c>
      <c r="H111" s="8" t="s">
        <v>11</v>
      </c>
      <c r="I111" s="9">
        <v>4</v>
      </c>
      <c r="J111" s="10">
        <v>8</v>
      </c>
      <c r="K111" s="10" t="s">
        <v>9</v>
      </c>
      <c r="L111" s="10" t="s">
        <v>10</v>
      </c>
      <c r="M111" s="10" t="s">
        <v>342</v>
      </c>
      <c r="N111" s="10" t="s">
        <v>25</v>
      </c>
      <c r="O111" s="10" t="s">
        <v>19</v>
      </c>
      <c r="P111" s="10" t="s">
        <v>50</v>
      </c>
    </row>
    <row r="112" spans="1:16" x14ac:dyDescent="0.3">
      <c r="A112" s="14">
        <v>45721</v>
      </c>
      <c r="B112" s="3">
        <v>5</v>
      </c>
      <c r="C112" s="10" t="s">
        <v>9</v>
      </c>
      <c r="D112" s="10" t="s">
        <v>10</v>
      </c>
      <c r="E112" s="10" t="s">
        <v>342</v>
      </c>
      <c r="F112" s="10" t="s">
        <v>25</v>
      </c>
      <c r="G112" s="10" t="s">
        <v>19</v>
      </c>
      <c r="H112" s="10" t="s">
        <v>50</v>
      </c>
      <c r="I112" s="11">
        <v>6</v>
      </c>
      <c r="J112" s="2">
        <v>1</v>
      </c>
      <c r="K112" s="2" t="s">
        <v>1</v>
      </c>
      <c r="L112" s="2" t="s">
        <v>4</v>
      </c>
      <c r="M112" s="2" t="s">
        <v>16</v>
      </c>
      <c r="N112" s="2" t="s">
        <v>2</v>
      </c>
      <c r="O112" s="2" t="s">
        <v>50</v>
      </c>
      <c r="P112" s="3" t="s">
        <v>50</v>
      </c>
    </row>
    <row r="113" spans="1:16" x14ac:dyDescent="0.3">
      <c r="A113" s="14">
        <v>45721</v>
      </c>
      <c r="B113" s="5">
        <v>3</v>
      </c>
      <c r="C113" s="2" t="s">
        <v>1</v>
      </c>
      <c r="D113" s="2" t="s">
        <v>4</v>
      </c>
      <c r="E113" s="2" t="s">
        <v>16</v>
      </c>
      <c r="F113" s="2" t="s">
        <v>2</v>
      </c>
      <c r="G113" s="2" t="s">
        <v>50</v>
      </c>
      <c r="H113" s="3" t="s">
        <v>50</v>
      </c>
      <c r="I113" s="5">
        <v>3</v>
      </c>
      <c r="J113" s="8">
        <v>4</v>
      </c>
      <c r="K113" s="8" t="s">
        <v>14</v>
      </c>
      <c r="L113" s="8" t="s">
        <v>6</v>
      </c>
      <c r="M113" s="8" t="s">
        <v>20</v>
      </c>
      <c r="N113" s="8" t="s">
        <v>56</v>
      </c>
      <c r="O113" s="8" t="s">
        <v>66</v>
      </c>
      <c r="P113" s="8" t="s">
        <v>11</v>
      </c>
    </row>
    <row r="114" spans="1:16" x14ac:dyDescent="0.3">
      <c r="A114" s="14">
        <v>45728</v>
      </c>
      <c r="B114" s="3">
        <v>4</v>
      </c>
      <c r="C114" s="8" t="s">
        <v>4</v>
      </c>
      <c r="D114" s="8" t="s">
        <v>10</v>
      </c>
      <c r="E114" s="8" t="s">
        <v>2</v>
      </c>
      <c r="F114" s="8" t="s">
        <v>16</v>
      </c>
      <c r="G114" s="8" t="s">
        <v>345</v>
      </c>
      <c r="H114" s="8" t="s">
        <v>50</v>
      </c>
      <c r="I114" s="9">
        <v>1</v>
      </c>
      <c r="J114" s="10">
        <v>4</v>
      </c>
      <c r="K114" s="10" t="s">
        <v>82</v>
      </c>
      <c r="L114" s="10" t="s">
        <v>12</v>
      </c>
      <c r="M114" s="10" t="s">
        <v>11</v>
      </c>
      <c r="N114" s="10" t="s">
        <v>6</v>
      </c>
      <c r="O114" s="10" t="s">
        <v>14</v>
      </c>
      <c r="P114" s="10" t="s">
        <v>343</v>
      </c>
    </row>
    <row r="115" spans="1:16" x14ac:dyDescent="0.3">
      <c r="A115" s="14">
        <v>45728</v>
      </c>
      <c r="B115" s="3">
        <v>5</v>
      </c>
      <c r="C115" s="10" t="s">
        <v>82</v>
      </c>
      <c r="D115" s="10" t="s">
        <v>12</v>
      </c>
      <c r="E115" s="10" t="s">
        <v>11</v>
      </c>
      <c r="F115" s="10" t="s">
        <v>6</v>
      </c>
      <c r="G115" s="10" t="s">
        <v>14</v>
      </c>
      <c r="H115" s="10" t="s">
        <v>343</v>
      </c>
      <c r="I115" s="11">
        <v>5</v>
      </c>
      <c r="J115" s="2">
        <v>5</v>
      </c>
      <c r="K115" s="2" t="s">
        <v>1</v>
      </c>
      <c r="L115" s="2" t="s">
        <v>346</v>
      </c>
      <c r="M115" s="2" t="s">
        <v>20</v>
      </c>
      <c r="N115" s="2" t="s">
        <v>340</v>
      </c>
      <c r="O115" s="2" t="s">
        <v>8</v>
      </c>
      <c r="P115" s="3" t="s">
        <v>44</v>
      </c>
    </row>
    <row r="116" spans="1:16" x14ac:dyDescent="0.3">
      <c r="A116" s="14">
        <v>45728</v>
      </c>
      <c r="B116" s="5">
        <v>3</v>
      </c>
      <c r="C116" s="2" t="s">
        <v>1</v>
      </c>
      <c r="D116" s="2" t="s">
        <v>346</v>
      </c>
      <c r="E116" s="2" t="s">
        <v>20</v>
      </c>
      <c r="F116" s="2" t="s">
        <v>340</v>
      </c>
      <c r="G116" s="2" t="s">
        <v>8</v>
      </c>
      <c r="H116" s="3" t="s">
        <v>44</v>
      </c>
      <c r="I116" s="5">
        <v>3</v>
      </c>
      <c r="J116" s="8">
        <v>4</v>
      </c>
      <c r="K116" s="8" t="s">
        <v>4</v>
      </c>
      <c r="L116" s="8" t="s">
        <v>10</v>
      </c>
      <c r="M116" s="8" t="s">
        <v>2</v>
      </c>
      <c r="N116" s="8" t="s">
        <v>16</v>
      </c>
      <c r="O116" s="8" t="s">
        <v>345</v>
      </c>
      <c r="P116" s="8" t="s">
        <v>50</v>
      </c>
    </row>
    <row r="117" spans="1:16" x14ac:dyDescent="0.3">
      <c r="A117" s="14">
        <v>45735</v>
      </c>
      <c r="B117" s="3">
        <v>4</v>
      </c>
      <c r="C117" s="8" t="s">
        <v>11</v>
      </c>
      <c r="D117" s="8" t="s">
        <v>25</v>
      </c>
      <c r="E117" s="8" t="s">
        <v>10</v>
      </c>
      <c r="F117" s="8" t="s">
        <v>5</v>
      </c>
      <c r="G117" s="8" t="s">
        <v>6</v>
      </c>
      <c r="H117" s="8" t="s">
        <v>346</v>
      </c>
      <c r="I117" s="9">
        <v>5</v>
      </c>
      <c r="J117" s="10">
        <v>1</v>
      </c>
      <c r="K117" s="10" t="s">
        <v>1</v>
      </c>
      <c r="L117" s="10" t="s">
        <v>340</v>
      </c>
      <c r="M117" s="10" t="s">
        <v>16</v>
      </c>
      <c r="N117" s="10" t="s">
        <v>4</v>
      </c>
      <c r="O117" s="10" t="s">
        <v>44</v>
      </c>
      <c r="P117" s="10" t="s">
        <v>50</v>
      </c>
    </row>
    <row r="118" spans="1:16" x14ac:dyDescent="0.3">
      <c r="A118" s="14">
        <v>45735</v>
      </c>
      <c r="B118" s="3">
        <v>2</v>
      </c>
      <c r="C118" s="10" t="s">
        <v>1</v>
      </c>
      <c r="D118" s="10" t="s">
        <v>340</v>
      </c>
      <c r="E118" s="10" t="s">
        <v>16</v>
      </c>
      <c r="F118" s="10" t="s">
        <v>4</v>
      </c>
      <c r="G118" s="10" t="s">
        <v>44</v>
      </c>
      <c r="H118" s="10" t="s">
        <v>50</v>
      </c>
      <c r="I118" s="11">
        <v>2</v>
      </c>
      <c r="J118" s="2">
        <v>2</v>
      </c>
      <c r="K118" s="2" t="s">
        <v>56</v>
      </c>
      <c r="L118" s="2" t="s">
        <v>54</v>
      </c>
      <c r="M118" s="2" t="s">
        <v>82</v>
      </c>
      <c r="N118" s="2" t="s">
        <v>68</v>
      </c>
      <c r="O118" s="2" t="s">
        <v>14</v>
      </c>
      <c r="P118" s="3" t="s">
        <v>84</v>
      </c>
    </row>
    <row r="119" spans="1:16" x14ac:dyDescent="0.3">
      <c r="A119" s="14">
        <v>45735</v>
      </c>
      <c r="B119" s="5">
        <v>5</v>
      </c>
      <c r="C119" s="2" t="s">
        <v>56</v>
      </c>
      <c r="D119" s="2" t="s">
        <v>54</v>
      </c>
      <c r="E119" s="2" t="s">
        <v>82</v>
      </c>
      <c r="F119" s="2" t="s">
        <v>68</v>
      </c>
      <c r="G119" s="2" t="s">
        <v>14</v>
      </c>
      <c r="H119" s="3" t="s">
        <v>84</v>
      </c>
      <c r="I119" s="5">
        <v>7</v>
      </c>
      <c r="J119" s="8">
        <v>6</v>
      </c>
      <c r="K119" s="8" t="s">
        <v>11</v>
      </c>
      <c r="L119" s="8" t="s">
        <v>25</v>
      </c>
      <c r="M119" s="8" t="s">
        <v>10</v>
      </c>
      <c r="N119" s="8" t="s">
        <v>5</v>
      </c>
      <c r="O119" s="8" t="s">
        <v>6</v>
      </c>
      <c r="P119" s="8" t="s">
        <v>346</v>
      </c>
    </row>
    <row r="120" spans="1:16" x14ac:dyDescent="0.3">
      <c r="A120" s="14">
        <v>45742</v>
      </c>
      <c r="B120" s="3">
        <v>5</v>
      </c>
      <c r="C120" s="8" t="s">
        <v>20</v>
      </c>
      <c r="D120" s="8" t="s">
        <v>340</v>
      </c>
      <c r="E120" s="8" t="s">
        <v>5</v>
      </c>
      <c r="F120" s="8" t="s">
        <v>4</v>
      </c>
      <c r="G120" s="8" t="s">
        <v>10</v>
      </c>
      <c r="H120" s="8" t="s">
        <v>11</v>
      </c>
      <c r="I120" s="9">
        <v>4</v>
      </c>
      <c r="J120" s="10">
        <v>4</v>
      </c>
      <c r="K120" s="10" t="s">
        <v>1</v>
      </c>
      <c r="L120" s="10" t="s">
        <v>16</v>
      </c>
      <c r="M120" s="10" t="s">
        <v>56</v>
      </c>
      <c r="N120" s="10" t="s">
        <v>66</v>
      </c>
      <c r="O120" s="10" t="s">
        <v>82</v>
      </c>
      <c r="P120" s="10" t="s">
        <v>25</v>
      </c>
    </row>
    <row r="121" spans="1:16" x14ac:dyDescent="0.3">
      <c r="A121" s="14">
        <v>45742</v>
      </c>
      <c r="B121" s="3">
        <v>5</v>
      </c>
      <c r="C121" s="10" t="s">
        <v>1</v>
      </c>
      <c r="D121" s="10" t="s">
        <v>16</v>
      </c>
      <c r="E121" s="10" t="s">
        <v>56</v>
      </c>
      <c r="F121" s="10" t="s">
        <v>66</v>
      </c>
      <c r="G121" s="10" t="s">
        <v>82</v>
      </c>
      <c r="H121" s="10" t="s">
        <v>25</v>
      </c>
      <c r="I121" s="11">
        <v>5</v>
      </c>
      <c r="J121" s="2">
        <v>5</v>
      </c>
      <c r="K121" s="2" t="s">
        <v>14</v>
      </c>
      <c r="L121" s="2" t="s">
        <v>6</v>
      </c>
      <c r="M121" s="2" t="s">
        <v>348</v>
      </c>
      <c r="N121" s="2" t="s">
        <v>8</v>
      </c>
      <c r="O121" s="2" t="s">
        <v>68</v>
      </c>
      <c r="P121" s="3" t="s">
        <v>84</v>
      </c>
    </row>
    <row r="122" spans="1:16" x14ac:dyDescent="0.3">
      <c r="A122" s="14">
        <v>45742</v>
      </c>
      <c r="B122" s="5">
        <v>4</v>
      </c>
      <c r="C122" s="2" t="s">
        <v>14</v>
      </c>
      <c r="D122" s="2" t="s">
        <v>6</v>
      </c>
      <c r="E122" s="2" t="s">
        <v>348</v>
      </c>
      <c r="F122" s="2" t="s">
        <v>8</v>
      </c>
      <c r="G122" s="2" t="s">
        <v>68</v>
      </c>
      <c r="H122" s="3" t="s">
        <v>84</v>
      </c>
      <c r="I122" s="5">
        <v>6</v>
      </c>
      <c r="J122" s="8">
        <v>5</v>
      </c>
      <c r="K122" s="8" t="s">
        <v>20</v>
      </c>
      <c r="L122" s="8" t="s">
        <v>340</v>
      </c>
      <c r="M122" s="8" t="s">
        <v>5</v>
      </c>
      <c r="N122" s="8" t="s">
        <v>4</v>
      </c>
      <c r="O122" s="8" t="s">
        <v>10</v>
      </c>
      <c r="P122" s="8" t="s">
        <v>11</v>
      </c>
    </row>
    <row r="123" spans="1:16" x14ac:dyDescent="0.3">
      <c r="A123" s="14">
        <v>45749</v>
      </c>
      <c r="B123" s="3">
        <v>5</v>
      </c>
      <c r="C123" s="8" t="s">
        <v>14</v>
      </c>
      <c r="D123" s="8" t="s">
        <v>344</v>
      </c>
      <c r="E123" s="8" t="s">
        <v>9</v>
      </c>
      <c r="F123" s="8" t="s">
        <v>66</v>
      </c>
      <c r="G123" s="8" t="s">
        <v>55</v>
      </c>
      <c r="H123" s="8" t="s">
        <v>6</v>
      </c>
      <c r="I123" s="9">
        <v>6</v>
      </c>
      <c r="J123" s="10">
        <v>7</v>
      </c>
      <c r="K123" s="10" t="s">
        <v>25</v>
      </c>
      <c r="L123" s="10" t="s">
        <v>1</v>
      </c>
      <c r="M123" s="10" t="s">
        <v>20</v>
      </c>
      <c r="N123" s="10" t="s">
        <v>19</v>
      </c>
      <c r="O123" s="10" t="s">
        <v>16</v>
      </c>
      <c r="P123" s="10" t="s">
        <v>56</v>
      </c>
    </row>
    <row r="124" spans="1:16" x14ac:dyDescent="0.3">
      <c r="A124" s="14">
        <v>45749</v>
      </c>
      <c r="B124" s="3">
        <v>3</v>
      </c>
      <c r="C124" s="10" t="s">
        <v>25</v>
      </c>
      <c r="D124" s="10" t="s">
        <v>1</v>
      </c>
      <c r="E124" s="10" t="s">
        <v>20</v>
      </c>
      <c r="F124" s="10" t="s">
        <v>19</v>
      </c>
      <c r="G124" s="10" t="s">
        <v>16</v>
      </c>
      <c r="H124" s="10" t="s">
        <v>56</v>
      </c>
      <c r="I124" s="11">
        <v>1</v>
      </c>
      <c r="J124" s="2">
        <v>5</v>
      </c>
      <c r="K124" s="2" t="s">
        <v>346</v>
      </c>
      <c r="L124" s="2" t="s">
        <v>10</v>
      </c>
      <c r="M124" s="2" t="s">
        <v>340</v>
      </c>
      <c r="N124" s="2" t="s">
        <v>5</v>
      </c>
      <c r="O124" s="2" t="s">
        <v>8</v>
      </c>
      <c r="P124" s="3" t="s">
        <v>84</v>
      </c>
    </row>
    <row r="125" spans="1:16" x14ac:dyDescent="0.3">
      <c r="A125" s="14">
        <v>45749</v>
      </c>
      <c r="B125" s="5">
        <v>5</v>
      </c>
      <c r="C125" s="2" t="s">
        <v>346</v>
      </c>
      <c r="D125" s="2" t="s">
        <v>10</v>
      </c>
      <c r="E125" s="2" t="s">
        <v>340</v>
      </c>
      <c r="F125" s="2" t="s">
        <v>5</v>
      </c>
      <c r="G125" s="2" t="s">
        <v>8</v>
      </c>
      <c r="H125" s="3" t="s">
        <v>84</v>
      </c>
      <c r="I125" s="5">
        <v>3</v>
      </c>
      <c r="J125" s="8">
        <v>7</v>
      </c>
      <c r="K125" s="8" t="s">
        <v>14</v>
      </c>
      <c r="L125" s="8" t="s">
        <v>344</v>
      </c>
      <c r="M125" s="8" t="s">
        <v>9</v>
      </c>
      <c r="N125" s="8" t="s">
        <v>66</v>
      </c>
      <c r="O125" s="8" t="s">
        <v>55</v>
      </c>
      <c r="P125" s="8" t="s">
        <v>6</v>
      </c>
    </row>
    <row r="126" spans="1:16" x14ac:dyDescent="0.3">
      <c r="A126" s="14">
        <v>45756</v>
      </c>
      <c r="B126" s="3">
        <v>5</v>
      </c>
      <c r="C126" s="8" t="s">
        <v>55</v>
      </c>
      <c r="D126" s="8" t="s">
        <v>14</v>
      </c>
      <c r="E126" s="8" t="s">
        <v>6</v>
      </c>
      <c r="F126" s="8" t="s">
        <v>20</v>
      </c>
      <c r="G126" s="8" t="s">
        <v>351</v>
      </c>
      <c r="H126" s="8" t="s">
        <v>340</v>
      </c>
      <c r="I126" s="9">
        <v>5</v>
      </c>
      <c r="J126" s="10">
        <v>6</v>
      </c>
      <c r="K126" s="10" t="s">
        <v>56</v>
      </c>
      <c r="L126" s="10" t="s">
        <v>344</v>
      </c>
      <c r="M126" s="10" t="s">
        <v>16</v>
      </c>
      <c r="N126" s="10" t="s">
        <v>11</v>
      </c>
      <c r="O126" s="10" t="s">
        <v>9</v>
      </c>
      <c r="P126" s="10" t="s">
        <v>10</v>
      </c>
    </row>
    <row r="127" spans="1:16" x14ac:dyDescent="0.3">
      <c r="A127" s="14">
        <v>45756</v>
      </c>
      <c r="B127" s="3">
        <v>5</v>
      </c>
      <c r="C127" s="10" t="s">
        <v>56</v>
      </c>
      <c r="D127" s="10" t="s">
        <v>344</v>
      </c>
      <c r="E127" s="10" t="s">
        <v>16</v>
      </c>
      <c r="F127" s="10" t="s">
        <v>11</v>
      </c>
      <c r="G127" s="10" t="s">
        <v>9</v>
      </c>
      <c r="H127" s="10" t="s">
        <v>10</v>
      </c>
      <c r="I127" s="11">
        <v>3</v>
      </c>
      <c r="J127" s="2">
        <v>4</v>
      </c>
      <c r="K127" s="2" t="s">
        <v>25</v>
      </c>
      <c r="L127" s="2" t="s">
        <v>66</v>
      </c>
      <c r="M127" s="2" t="s">
        <v>1</v>
      </c>
      <c r="N127" s="2" t="s">
        <v>68</v>
      </c>
      <c r="O127" s="2" t="s">
        <v>22</v>
      </c>
      <c r="P127" s="3" t="s">
        <v>5</v>
      </c>
    </row>
    <row r="128" spans="1:16" x14ac:dyDescent="0.3">
      <c r="A128" s="14">
        <v>45756</v>
      </c>
      <c r="B128" s="5">
        <v>4</v>
      </c>
      <c r="C128" s="2" t="s">
        <v>25</v>
      </c>
      <c r="D128" s="2" t="s">
        <v>66</v>
      </c>
      <c r="E128" s="2" t="s">
        <v>1</v>
      </c>
      <c r="F128" s="2" t="s">
        <v>68</v>
      </c>
      <c r="G128" s="2" t="s">
        <v>22</v>
      </c>
      <c r="H128" s="3" t="s">
        <v>5</v>
      </c>
      <c r="I128" s="5">
        <v>5</v>
      </c>
      <c r="J128" s="8">
        <v>4</v>
      </c>
      <c r="K128" s="8" t="s">
        <v>55</v>
      </c>
      <c r="L128" s="8" t="s">
        <v>14</v>
      </c>
      <c r="M128" s="8" t="s">
        <v>6</v>
      </c>
      <c r="N128" s="8" t="s">
        <v>20</v>
      </c>
      <c r="O128" s="8" t="s">
        <v>351</v>
      </c>
      <c r="P128" s="8" t="s">
        <v>340</v>
      </c>
    </row>
    <row r="129" spans="1:24" x14ac:dyDescent="0.3">
      <c r="A129" s="14">
        <v>45763</v>
      </c>
      <c r="B129" s="3">
        <v>3</v>
      </c>
      <c r="C129" s="8" t="s">
        <v>14</v>
      </c>
      <c r="D129" s="8" t="s">
        <v>352</v>
      </c>
      <c r="E129" s="8" t="s">
        <v>353</v>
      </c>
      <c r="F129" s="8" t="s">
        <v>16</v>
      </c>
      <c r="G129" s="8" t="s">
        <v>5</v>
      </c>
      <c r="H129" s="8" t="s">
        <v>340</v>
      </c>
      <c r="I129" s="9">
        <v>5</v>
      </c>
      <c r="J129" s="10">
        <v>1</v>
      </c>
      <c r="K129" s="10" t="s">
        <v>55</v>
      </c>
      <c r="L129" s="10" t="s">
        <v>66</v>
      </c>
      <c r="M129" s="10" t="s">
        <v>1</v>
      </c>
      <c r="N129" s="10" t="s">
        <v>354</v>
      </c>
      <c r="O129" s="10" t="s">
        <v>11</v>
      </c>
      <c r="P129" s="10" t="s">
        <v>9</v>
      </c>
    </row>
    <row r="130" spans="1:24" x14ac:dyDescent="0.3">
      <c r="A130" s="14">
        <v>45763</v>
      </c>
      <c r="B130" s="3">
        <v>5</v>
      </c>
      <c r="C130" s="10" t="s">
        <v>55</v>
      </c>
      <c r="D130" s="10" t="s">
        <v>66</v>
      </c>
      <c r="E130" s="10" t="s">
        <v>1</v>
      </c>
      <c r="F130" s="10" t="s">
        <v>354</v>
      </c>
      <c r="G130" s="10" t="s">
        <v>11</v>
      </c>
      <c r="H130" s="10" t="s">
        <v>9</v>
      </c>
      <c r="I130" s="11">
        <v>3</v>
      </c>
      <c r="J130" s="2">
        <v>5</v>
      </c>
      <c r="K130" s="2" t="s">
        <v>48</v>
      </c>
      <c r="L130" s="2" t="s">
        <v>56</v>
      </c>
      <c r="M130" s="2" t="s">
        <v>6</v>
      </c>
      <c r="N130" s="2" t="s">
        <v>81</v>
      </c>
      <c r="O130" s="2" t="s">
        <v>346</v>
      </c>
      <c r="P130" s="3" t="s">
        <v>10</v>
      </c>
    </row>
    <row r="131" spans="1:24" x14ac:dyDescent="0.3">
      <c r="A131" s="14">
        <v>45763</v>
      </c>
      <c r="B131" s="5">
        <v>5</v>
      </c>
      <c r="C131" s="2" t="s">
        <v>48</v>
      </c>
      <c r="D131" s="2" t="s">
        <v>56</v>
      </c>
      <c r="E131" s="2" t="s">
        <v>6</v>
      </c>
      <c r="F131" s="2" t="s">
        <v>81</v>
      </c>
      <c r="G131" s="2" t="s">
        <v>346</v>
      </c>
      <c r="H131" s="3" t="s">
        <v>10</v>
      </c>
      <c r="I131" s="5">
        <v>6</v>
      </c>
      <c r="J131" s="8">
        <v>4</v>
      </c>
      <c r="K131" s="8" t="s">
        <v>14</v>
      </c>
      <c r="L131" s="8" t="s">
        <v>352</v>
      </c>
      <c r="M131" s="8" t="s">
        <v>353</v>
      </c>
      <c r="N131" s="8" t="s">
        <v>16</v>
      </c>
      <c r="O131" s="8" t="s">
        <v>5</v>
      </c>
      <c r="P131" s="8" t="s">
        <v>340</v>
      </c>
    </row>
    <row r="132" spans="1:24" x14ac:dyDescent="0.3">
      <c r="A132" s="14">
        <v>45770</v>
      </c>
      <c r="B132" s="3">
        <v>4</v>
      </c>
      <c r="C132" s="8" t="s">
        <v>1</v>
      </c>
      <c r="D132" s="8" t="s">
        <v>6</v>
      </c>
      <c r="E132" s="8" t="s">
        <v>14</v>
      </c>
      <c r="F132" s="8" t="s">
        <v>20</v>
      </c>
      <c r="G132" s="8" t="s">
        <v>84</v>
      </c>
      <c r="H132" s="8" t="s">
        <v>48</v>
      </c>
      <c r="I132" s="9">
        <v>5</v>
      </c>
      <c r="J132" s="10">
        <v>2</v>
      </c>
      <c r="K132" s="10" t="s">
        <v>9</v>
      </c>
      <c r="L132" s="10" t="s">
        <v>5</v>
      </c>
      <c r="M132" s="10" t="s">
        <v>11</v>
      </c>
      <c r="N132" s="10" t="s">
        <v>25</v>
      </c>
      <c r="O132" s="10" t="s">
        <v>66</v>
      </c>
      <c r="P132" s="10" t="s">
        <v>19</v>
      </c>
      <c r="S132" s="2"/>
      <c r="T132" s="2"/>
      <c r="U132" s="2"/>
      <c r="V132" s="2"/>
      <c r="W132" s="2"/>
    </row>
    <row r="133" spans="1:24" x14ac:dyDescent="0.3">
      <c r="A133" s="14">
        <v>45770</v>
      </c>
      <c r="B133" s="3">
        <v>4</v>
      </c>
      <c r="C133" s="10" t="s">
        <v>9</v>
      </c>
      <c r="D133" s="10" t="s">
        <v>5</v>
      </c>
      <c r="E133" s="10" t="s">
        <v>11</v>
      </c>
      <c r="F133" s="10" t="s">
        <v>25</v>
      </c>
      <c r="G133" s="10" t="s">
        <v>66</v>
      </c>
      <c r="H133" s="10" t="s">
        <v>19</v>
      </c>
      <c r="I133" s="11">
        <v>3</v>
      </c>
      <c r="J133" s="2">
        <v>1</v>
      </c>
      <c r="K133" s="2" t="s">
        <v>56</v>
      </c>
      <c r="L133" s="2" t="s">
        <v>55</v>
      </c>
      <c r="M133" s="2" t="s">
        <v>10</v>
      </c>
      <c r="N133" s="2" t="s">
        <v>346</v>
      </c>
      <c r="O133" s="2" t="s">
        <v>2</v>
      </c>
      <c r="P133" s="3" t="s">
        <v>16</v>
      </c>
    </row>
    <row r="134" spans="1:24" x14ac:dyDescent="0.3">
      <c r="A134" s="14">
        <v>45770</v>
      </c>
      <c r="B134" s="5">
        <v>4</v>
      </c>
      <c r="C134" s="2" t="s">
        <v>56</v>
      </c>
      <c r="D134" s="2" t="s">
        <v>55</v>
      </c>
      <c r="E134" s="2" t="s">
        <v>10</v>
      </c>
      <c r="F134" s="2" t="s">
        <v>346</v>
      </c>
      <c r="G134" s="2" t="s">
        <v>2</v>
      </c>
      <c r="H134" s="3" t="s">
        <v>16</v>
      </c>
      <c r="I134" s="5">
        <v>3</v>
      </c>
      <c r="J134" s="8">
        <v>1</v>
      </c>
      <c r="K134" s="8" t="s">
        <v>1</v>
      </c>
      <c r="L134" s="8" t="s">
        <v>6</v>
      </c>
      <c r="M134" s="8" t="s">
        <v>14</v>
      </c>
      <c r="N134" s="8" t="s">
        <v>20</v>
      </c>
      <c r="O134" s="8" t="s">
        <v>84</v>
      </c>
      <c r="P134" s="8" t="s">
        <v>48</v>
      </c>
    </row>
    <row r="135" spans="1:24" x14ac:dyDescent="0.3">
      <c r="A135" s="14">
        <v>45777</v>
      </c>
      <c r="B135" s="3">
        <v>2</v>
      </c>
      <c r="C135" s="8" t="s">
        <v>1</v>
      </c>
      <c r="D135" s="8" t="s">
        <v>20</v>
      </c>
      <c r="E135" s="8" t="s">
        <v>9</v>
      </c>
      <c r="F135" s="8" t="s">
        <v>11</v>
      </c>
      <c r="G135" s="8" t="s">
        <v>3</v>
      </c>
      <c r="H135" s="8" t="s">
        <v>22</v>
      </c>
      <c r="I135" s="9">
        <v>5</v>
      </c>
      <c r="J135" s="10">
        <v>3</v>
      </c>
      <c r="K135" s="10" t="s">
        <v>10</v>
      </c>
      <c r="L135" s="10" t="s">
        <v>6</v>
      </c>
      <c r="M135" s="10" t="s">
        <v>346</v>
      </c>
      <c r="N135" s="10" t="s">
        <v>21</v>
      </c>
      <c r="O135" s="10" t="s">
        <v>66</v>
      </c>
      <c r="P135" s="10" t="s">
        <v>355</v>
      </c>
    </row>
    <row r="136" spans="1:24" x14ac:dyDescent="0.3">
      <c r="A136" s="14">
        <v>45777</v>
      </c>
      <c r="B136" s="3">
        <v>4</v>
      </c>
      <c r="C136" s="10" t="s">
        <v>10</v>
      </c>
      <c r="D136" s="10" t="s">
        <v>6</v>
      </c>
      <c r="E136" s="10" t="s">
        <v>346</v>
      </c>
      <c r="F136" s="10" t="s">
        <v>21</v>
      </c>
      <c r="G136" s="10" t="s">
        <v>66</v>
      </c>
      <c r="H136" s="10" t="s">
        <v>355</v>
      </c>
      <c r="I136" s="11">
        <v>4</v>
      </c>
      <c r="J136" s="2">
        <v>6</v>
      </c>
      <c r="K136" s="2" t="s">
        <v>56</v>
      </c>
      <c r="L136" s="2" t="s">
        <v>19</v>
      </c>
      <c r="M136" s="2" t="s">
        <v>5</v>
      </c>
      <c r="N136" s="2" t="s">
        <v>84</v>
      </c>
      <c r="O136" s="2" t="s">
        <v>55</v>
      </c>
      <c r="P136" s="3" t="s">
        <v>25</v>
      </c>
    </row>
    <row r="137" spans="1:24" x14ac:dyDescent="0.3">
      <c r="A137" s="14">
        <v>45777</v>
      </c>
      <c r="B137" s="5">
        <v>4</v>
      </c>
      <c r="C137" s="2" t="s">
        <v>56</v>
      </c>
      <c r="D137" s="2" t="s">
        <v>19</v>
      </c>
      <c r="E137" s="2" t="s">
        <v>5</v>
      </c>
      <c r="F137" s="2" t="s">
        <v>84</v>
      </c>
      <c r="G137" s="2" t="s">
        <v>55</v>
      </c>
      <c r="H137" s="3" t="s">
        <v>25</v>
      </c>
      <c r="I137" s="5">
        <v>4</v>
      </c>
      <c r="J137" s="8">
        <v>2</v>
      </c>
      <c r="K137" s="8" t="s">
        <v>1</v>
      </c>
      <c r="L137" s="8" t="s">
        <v>20</v>
      </c>
      <c r="M137" s="8" t="s">
        <v>9</v>
      </c>
      <c r="N137" s="8" t="s">
        <v>11</v>
      </c>
      <c r="O137" s="8" t="s">
        <v>3</v>
      </c>
      <c r="P137" s="8" t="s">
        <v>22</v>
      </c>
    </row>
    <row r="138" spans="1:24" x14ac:dyDescent="0.3">
      <c r="A138" s="14">
        <v>45784</v>
      </c>
      <c r="B138" s="3">
        <v>3</v>
      </c>
      <c r="C138" s="8" t="s">
        <v>8</v>
      </c>
      <c r="D138" s="8" t="s">
        <v>11</v>
      </c>
      <c r="E138" s="8" t="s">
        <v>84</v>
      </c>
      <c r="F138" s="8" t="s">
        <v>5</v>
      </c>
      <c r="G138" s="8" t="s">
        <v>82</v>
      </c>
      <c r="H138" s="8" t="s">
        <v>66</v>
      </c>
      <c r="I138" s="9">
        <v>5</v>
      </c>
      <c r="J138" s="10">
        <v>2</v>
      </c>
      <c r="K138" s="10" t="s">
        <v>10</v>
      </c>
      <c r="L138" s="10" t="s">
        <v>19</v>
      </c>
      <c r="M138" s="10" t="s">
        <v>1</v>
      </c>
      <c r="N138" s="10" t="s">
        <v>16</v>
      </c>
      <c r="O138" s="10" t="s">
        <v>368</v>
      </c>
      <c r="P138" s="10" t="s">
        <v>4</v>
      </c>
    </row>
    <row r="139" spans="1:24" x14ac:dyDescent="0.3">
      <c r="A139" s="14">
        <v>45784</v>
      </c>
      <c r="B139" s="3">
        <v>4</v>
      </c>
      <c r="C139" s="10" t="s">
        <v>10</v>
      </c>
      <c r="D139" s="10" t="s">
        <v>19</v>
      </c>
      <c r="E139" s="10" t="s">
        <v>1</v>
      </c>
      <c r="F139" s="10" t="s">
        <v>16</v>
      </c>
      <c r="G139" s="10" t="s">
        <v>368</v>
      </c>
      <c r="H139" s="10" t="s">
        <v>4</v>
      </c>
      <c r="I139" s="11">
        <v>1</v>
      </c>
      <c r="J139" s="2">
        <v>3</v>
      </c>
      <c r="K139" s="2" t="s">
        <v>14</v>
      </c>
      <c r="L139" s="2" t="s">
        <v>20</v>
      </c>
      <c r="M139" s="2" t="s">
        <v>9</v>
      </c>
      <c r="N139" s="2" t="s">
        <v>55</v>
      </c>
      <c r="O139" s="2" t="s">
        <v>6</v>
      </c>
      <c r="P139" s="3" t="s">
        <v>56</v>
      </c>
    </row>
    <row r="140" spans="1:24" x14ac:dyDescent="0.3">
      <c r="A140" s="14">
        <v>45784</v>
      </c>
      <c r="B140" s="5">
        <v>4</v>
      </c>
      <c r="C140" s="2" t="s">
        <v>14</v>
      </c>
      <c r="D140" s="2" t="s">
        <v>20</v>
      </c>
      <c r="E140" s="2" t="s">
        <v>9</v>
      </c>
      <c r="F140" s="2" t="s">
        <v>55</v>
      </c>
      <c r="G140" s="2" t="s">
        <v>6</v>
      </c>
      <c r="H140" s="3" t="s">
        <v>56</v>
      </c>
      <c r="I140" s="5">
        <v>4</v>
      </c>
      <c r="J140" s="8">
        <v>3</v>
      </c>
      <c r="K140" s="8" t="s">
        <v>8</v>
      </c>
      <c r="L140" s="8" t="s">
        <v>11</v>
      </c>
      <c r="M140" s="8" t="s">
        <v>84</v>
      </c>
      <c r="N140" s="8" t="s">
        <v>5</v>
      </c>
      <c r="O140" s="8" t="s">
        <v>82</v>
      </c>
      <c r="P140" s="8" t="s">
        <v>66</v>
      </c>
    </row>
    <row r="141" spans="1:24" x14ac:dyDescent="0.3">
      <c r="A141" s="14">
        <v>45791</v>
      </c>
      <c r="B141" s="3">
        <v>4</v>
      </c>
      <c r="C141" s="8" t="s">
        <v>1</v>
      </c>
      <c r="D141" s="8" t="s">
        <v>55</v>
      </c>
      <c r="E141" s="8" t="s">
        <v>346</v>
      </c>
      <c r="F141" s="8" t="s">
        <v>5</v>
      </c>
      <c r="G141" s="8" t="s">
        <v>68</v>
      </c>
      <c r="H141" s="8" t="s">
        <v>19</v>
      </c>
      <c r="I141" s="9">
        <v>4</v>
      </c>
      <c r="J141" s="10">
        <v>4</v>
      </c>
      <c r="K141" s="10" t="s">
        <v>56</v>
      </c>
      <c r="L141" s="10" t="s">
        <v>368</v>
      </c>
      <c r="M141" s="10" t="s">
        <v>4</v>
      </c>
      <c r="N141" s="10" t="s">
        <v>66</v>
      </c>
      <c r="O141" s="10" t="s">
        <v>339</v>
      </c>
      <c r="P141" s="10" t="s">
        <v>22</v>
      </c>
    </row>
    <row r="142" spans="1:24" x14ac:dyDescent="0.3">
      <c r="A142" s="14">
        <v>45791</v>
      </c>
      <c r="B142" s="3">
        <v>4</v>
      </c>
      <c r="C142" s="10" t="s">
        <v>56</v>
      </c>
      <c r="D142" s="10" t="s">
        <v>368</v>
      </c>
      <c r="E142" s="10" t="s">
        <v>4</v>
      </c>
      <c r="F142" s="10" t="s">
        <v>66</v>
      </c>
      <c r="G142" s="10" t="s">
        <v>339</v>
      </c>
      <c r="H142" s="10" t="s">
        <v>22</v>
      </c>
      <c r="I142" s="11">
        <v>3</v>
      </c>
      <c r="J142" s="2">
        <v>6</v>
      </c>
      <c r="K142" s="2" t="s">
        <v>20</v>
      </c>
      <c r="L142" s="2" t="s">
        <v>362</v>
      </c>
      <c r="M142" s="2" t="s">
        <v>363</v>
      </c>
      <c r="N142" s="2" t="s">
        <v>84</v>
      </c>
      <c r="O142" s="2" t="s">
        <v>10</v>
      </c>
      <c r="P142" s="3" t="s">
        <v>44</v>
      </c>
    </row>
    <row r="143" spans="1:24" x14ac:dyDescent="0.3">
      <c r="A143" s="14">
        <v>45791</v>
      </c>
      <c r="B143" s="5">
        <v>4</v>
      </c>
      <c r="C143" s="2" t="s">
        <v>20</v>
      </c>
      <c r="D143" s="2" t="s">
        <v>362</v>
      </c>
      <c r="E143" s="2" t="s">
        <v>363</v>
      </c>
      <c r="F143" s="2" t="s">
        <v>84</v>
      </c>
      <c r="G143" s="2" t="s">
        <v>10</v>
      </c>
      <c r="H143" s="3" t="s">
        <v>44</v>
      </c>
      <c r="I143" s="5">
        <v>1</v>
      </c>
      <c r="J143" s="8">
        <v>5</v>
      </c>
      <c r="K143" s="8" t="s">
        <v>1</v>
      </c>
      <c r="L143" s="8" t="s">
        <v>55</v>
      </c>
      <c r="M143" s="8" t="s">
        <v>346</v>
      </c>
      <c r="N143" s="8" t="s">
        <v>5</v>
      </c>
      <c r="O143" s="8" t="s">
        <v>68</v>
      </c>
      <c r="P143" s="8" t="s">
        <v>19</v>
      </c>
    </row>
    <row r="144" spans="1:24" x14ac:dyDescent="0.3">
      <c r="A144" s="14">
        <v>45798</v>
      </c>
      <c r="B144" s="3">
        <v>5</v>
      </c>
      <c r="C144" s="8" t="s">
        <v>16</v>
      </c>
      <c r="D144" s="8" t="s">
        <v>5</v>
      </c>
      <c r="E144" s="8" t="s">
        <v>44</v>
      </c>
      <c r="F144" s="8" t="s">
        <v>4</v>
      </c>
      <c r="G144" s="8" t="s">
        <v>66</v>
      </c>
      <c r="H144" s="8"/>
      <c r="I144" s="9">
        <v>5</v>
      </c>
      <c r="J144" s="10">
        <v>7</v>
      </c>
      <c r="K144" s="10" t="s">
        <v>1</v>
      </c>
      <c r="L144" s="10" t="s">
        <v>9</v>
      </c>
      <c r="M144" s="10" t="s">
        <v>19</v>
      </c>
      <c r="N144" s="10" t="s">
        <v>25</v>
      </c>
      <c r="O144" s="10" t="s">
        <v>6</v>
      </c>
      <c r="P144" s="10"/>
      <c r="T144" s="2"/>
      <c r="U144" s="2"/>
      <c r="V144" s="2"/>
      <c r="W144" s="2"/>
      <c r="X144" s="2"/>
    </row>
    <row r="145" spans="1:21" x14ac:dyDescent="0.3">
      <c r="A145" s="14">
        <v>45798</v>
      </c>
      <c r="B145" s="3">
        <v>5</v>
      </c>
      <c r="C145" s="10" t="s">
        <v>1</v>
      </c>
      <c r="D145" s="10" t="s">
        <v>9</v>
      </c>
      <c r="E145" s="10" t="s">
        <v>19</v>
      </c>
      <c r="F145" s="10" t="s">
        <v>25</v>
      </c>
      <c r="G145" s="10" t="s">
        <v>6</v>
      </c>
      <c r="H145" s="10"/>
      <c r="I145" s="11">
        <v>5</v>
      </c>
      <c r="J145" s="2">
        <v>5</v>
      </c>
      <c r="K145" s="2" t="s">
        <v>10</v>
      </c>
      <c r="L145" s="2" t="s">
        <v>20</v>
      </c>
      <c r="M145" s="2" t="s">
        <v>368</v>
      </c>
      <c r="N145" s="2" t="s">
        <v>346</v>
      </c>
      <c r="O145" s="2" t="s">
        <v>84</v>
      </c>
      <c r="P145" s="3"/>
    </row>
    <row r="146" spans="1:21" x14ac:dyDescent="0.3">
      <c r="A146" s="14">
        <v>45798</v>
      </c>
      <c r="B146" s="5">
        <v>3</v>
      </c>
      <c r="C146" s="2" t="s">
        <v>10</v>
      </c>
      <c r="D146" s="2" t="s">
        <v>20</v>
      </c>
      <c r="E146" s="2" t="s">
        <v>368</v>
      </c>
      <c r="F146" s="2" t="s">
        <v>346</v>
      </c>
      <c r="G146" s="2" t="s">
        <v>84</v>
      </c>
      <c r="H146" s="3"/>
      <c r="I146" s="5">
        <v>1</v>
      </c>
      <c r="J146" s="8">
        <v>2</v>
      </c>
      <c r="K146" s="8" t="s">
        <v>16</v>
      </c>
      <c r="L146" s="8" t="s">
        <v>5</v>
      </c>
      <c r="M146" s="8" t="s">
        <v>44</v>
      </c>
      <c r="N146" s="8" t="s">
        <v>4</v>
      </c>
      <c r="O146" s="8" t="s">
        <v>66</v>
      </c>
      <c r="P146" s="8"/>
    </row>
    <row r="147" spans="1:21" x14ac:dyDescent="0.3">
      <c r="A147" s="14">
        <v>45805</v>
      </c>
      <c r="B147" s="3">
        <v>3</v>
      </c>
      <c r="C147" s="8" t="s">
        <v>344</v>
      </c>
      <c r="D147" s="8" t="s">
        <v>16</v>
      </c>
      <c r="E147" s="8" t="s">
        <v>82</v>
      </c>
      <c r="F147" s="8" t="s">
        <v>10</v>
      </c>
      <c r="G147" s="8" t="s">
        <v>4</v>
      </c>
      <c r="H147" s="8" t="s">
        <v>368</v>
      </c>
      <c r="I147" s="9">
        <v>3</v>
      </c>
      <c r="J147" s="10">
        <v>2</v>
      </c>
      <c r="K147" s="10" t="s">
        <v>25</v>
      </c>
      <c r="L147" s="10" t="s">
        <v>14</v>
      </c>
      <c r="M147" s="10" t="s">
        <v>11</v>
      </c>
      <c r="N147" s="10" t="s">
        <v>5</v>
      </c>
      <c r="O147" s="10" t="s">
        <v>20</v>
      </c>
      <c r="P147" s="10" t="s">
        <v>44</v>
      </c>
    </row>
    <row r="148" spans="1:21" x14ac:dyDescent="0.3">
      <c r="A148" s="14">
        <v>45805</v>
      </c>
      <c r="B148" s="3">
        <v>3</v>
      </c>
      <c r="C148" s="10" t="s">
        <v>25</v>
      </c>
      <c r="D148" s="10" t="s">
        <v>14</v>
      </c>
      <c r="E148" s="10" t="s">
        <v>11</v>
      </c>
      <c r="F148" s="10" t="s">
        <v>5</v>
      </c>
      <c r="G148" s="10" t="s">
        <v>20</v>
      </c>
      <c r="H148" s="10" t="s">
        <v>44</v>
      </c>
      <c r="I148" s="11">
        <v>2</v>
      </c>
      <c r="J148" s="2">
        <v>6</v>
      </c>
      <c r="K148" s="2" t="s">
        <v>6</v>
      </c>
      <c r="L148" s="2" t="s">
        <v>346</v>
      </c>
      <c r="M148" s="2" t="s">
        <v>66</v>
      </c>
      <c r="N148" s="2" t="s">
        <v>48</v>
      </c>
      <c r="O148" s="2" t="s">
        <v>9</v>
      </c>
      <c r="P148" s="3" t="s">
        <v>63</v>
      </c>
    </row>
    <row r="149" spans="1:21" x14ac:dyDescent="0.3">
      <c r="A149" s="14">
        <v>45805</v>
      </c>
      <c r="B149" s="5">
        <v>5</v>
      </c>
      <c r="C149" s="2" t="s">
        <v>6</v>
      </c>
      <c r="D149" s="2" t="s">
        <v>346</v>
      </c>
      <c r="E149" s="2" t="s">
        <v>66</v>
      </c>
      <c r="F149" s="2" t="s">
        <v>48</v>
      </c>
      <c r="G149" s="2" t="s">
        <v>9</v>
      </c>
      <c r="H149" s="3" t="s">
        <v>63</v>
      </c>
      <c r="I149" s="5">
        <v>3</v>
      </c>
      <c r="J149" s="8">
        <v>5</v>
      </c>
      <c r="K149" s="8" t="s">
        <v>344</v>
      </c>
      <c r="L149" s="8" t="s">
        <v>16</v>
      </c>
      <c r="M149" s="8" t="s">
        <v>82</v>
      </c>
      <c r="N149" s="8" t="s">
        <v>10</v>
      </c>
      <c r="O149" s="8" t="s">
        <v>4</v>
      </c>
      <c r="P149" s="8" t="s">
        <v>368</v>
      </c>
    </row>
    <row r="150" spans="1:21" x14ac:dyDescent="0.3">
      <c r="A150" s="14">
        <v>45812</v>
      </c>
      <c r="B150" s="3">
        <v>5</v>
      </c>
      <c r="C150" s="8" t="s">
        <v>346</v>
      </c>
      <c r="D150" s="8" t="s">
        <v>44</v>
      </c>
      <c r="E150" s="8" t="s">
        <v>20</v>
      </c>
      <c r="F150" s="8" t="s">
        <v>16</v>
      </c>
      <c r="G150" s="8" t="s">
        <v>19</v>
      </c>
      <c r="H150" s="8" t="s">
        <v>84</v>
      </c>
      <c r="I150" s="9">
        <v>4</v>
      </c>
      <c r="J150" s="10">
        <v>5</v>
      </c>
      <c r="K150" s="10" t="s">
        <v>14</v>
      </c>
      <c r="L150" s="10" t="s">
        <v>366</v>
      </c>
      <c r="M150" s="10" t="s">
        <v>5</v>
      </c>
      <c r="N150" s="10" t="s">
        <v>368</v>
      </c>
      <c r="O150" s="10" t="s">
        <v>2</v>
      </c>
      <c r="P150" s="10" t="s">
        <v>66</v>
      </c>
    </row>
    <row r="151" spans="1:21" x14ac:dyDescent="0.3">
      <c r="A151" s="14">
        <v>45812</v>
      </c>
      <c r="B151" s="3">
        <v>3</v>
      </c>
      <c r="C151" s="10" t="s">
        <v>14</v>
      </c>
      <c r="D151" s="10" t="s">
        <v>366</v>
      </c>
      <c r="E151" s="10" t="s">
        <v>5</v>
      </c>
      <c r="F151" s="10" t="s">
        <v>368</v>
      </c>
      <c r="G151" s="10" t="s">
        <v>2</v>
      </c>
      <c r="H151" s="10" t="s">
        <v>66</v>
      </c>
      <c r="I151" s="11">
        <v>3</v>
      </c>
      <c r="J151" s="2">
        <v>5</v>
      </c>
      <c r="K151" s="2" t="s">
        <v>10</v>
      </c>
      <c r="L151" s="2" t="s">
        <v>25</v>
      </c>
      <c r="M151" s="2" t="s">
        <v>9</v>
      </c>
      <c r="N151" s="2" t="s">
        <v>55</v>
      </c>
      <c r="O151" s="2" t="s">
        <v>6</v>
      </c>
      <c r="P151" s="3" t="s">
        <v>4</v>
      </c>
    </row>
    <row r="152" spans="1:21" x14ac:dyDescent="0.3">
      <c r="A152" s="14">
        <v>45812</v>
      </c>
      <c r="B152" s="5">
        <v>4</v>
      </c>
      <c r="C152" s="2" t="s">
        <v>10</v>
      </c>
      <c r="D152" s="2" t="s">
        <v>25</v>
      </c>
      <c r="E152" s="2" t="s">
        <v>9</v>
      </c>
      <c r="F152" s="2" t="s">
        <v>55</v>
      </c>
      <c r="G152" s="2" t="s">
        <v>6</v>
      </c>
      <c r="H152" s="3" t="s">
        <v>4</v>
      </c>
      <c r="I152" s="5">
        <v>1</v>
      </c>
      <c r="J152" s="8">
        <v>4</v>
      </c>
      <c r="K152" s="8" t="s">
        <v>346</v>
      </c>
      <c r="L152" s="8" t="s">
        <v>44</v>
      </c>
      <c r="M152" s="8" t="s">
        <v>20</v>
      </c>
      <c r="N152" s="8" t="s">
        <v>16</v>
      </c>
      <c r="O152" s="8" t="s">
        <v>19</v>
      </c>
      <c r="P152" s="8" t="s">
        <v>84</v>
      </c>
    </row>
    <row r="153" spans="1:21" x14ac:dyDescent="0.3">
      <c r="A153" s="14">
        <v>45819</v>
      </c>
      <c r="B153" s="3">
        <v>5</v>
      </c>
      <c r="C153" s="8" t="s">
        <v>1</v>
      </c>
      <c r="D153" s="8" t="s">
        <v>368</v>
      </c>
      <c r="E153" s="8" t="s">
        <v>10</v>
      </c>
      <c r="F153" s="8" t="s">
        <v>365</v>
      </c>
      <c r="G153" s="8" t="s">
        <v>3</v>
      </c>
      <c r="H153" s="8" t="s">
        <v>6</v>
      </c>
      <c r="I153" s="9">
        <v>5</v>
      </c>
      <c r="J153" s="10">
        <v>5</v>
      </c>
      <c r="K153" s="10" t="s">
        <v>66</v>
      </c>
      <c r="L153" s="10" t="s">
        <v>4</v>
      </c>
      <c r="M153" s="10" t="s">
        <v>82</v>
      </c>
      <c r="N153" s="10" t="s">
        <v>68</v>
      </c>
      <c r="O153" s="10" t="s">
        <v>5</v>
      </c>
      <c r="P153" s="10" t="s">
        <v>16</v>
      </c>
    </row>
    <row r="154" spans="1:21" x14ac:dyDescent="0.3">
      <c r="A154" s="14">
        <v>45819</v>
      </c>
      <c r="B154" s="3">
        <v>5</v>
      </c>
      <c r="C154" s="10" t="s">
        <v>66</v>
      </c>
      <c r="D154" s="10" t="s">
        <v>4</v>
      </c>
      <c r="E154" s="10" t="s">
        <v>82</v>
      </c>
      <c r="F154" s="10" t="s">
        <v>68</v>
      </c>
      <c r="G154" s="10" t="s">
        <v>5</v>
      </c>
      <c r="H154" s="10" t="s">
        <v>16</v>
      </c>
      <c r="I154" s="11">
        <v>8</v>
      </c>
      <c r="J154" s="2">
        <v>5</v>
      </c>
      <c r="K154" s="2" t="s">
        <v>19</v>
      </c>
      <c r="L154" s="2" t="s">
        <v>346</v>
      </c>
      <c r="M154" s="2" t="s">
        <v>9</v>
      </c>
      <c r="N154" s="2" t="s">
        <v>84</v>
      </c>
      <c r="O154" s="2" t="s">
        <v>25</v>
      </c>
      <c r="P154" s="3" t="s">
        <v>342</v>
      </c>
    </row>
    <row r="155" spans="1:21" x14ac:dyDescent="0.3">
      <c r="A155" s="14">
        <v>45819</v>
      </c>
      <c r="B155" s="5">
        <v>5</v>
      </c>
      <c r="C155" s="2" t="s">
        <v>19</v>
      </c>
      <c r="D155" s="2" t="s">
        <v>346</v>
      </c>
      <c r="E155" s="2" t="s">
        <v>9</v>
      </c>
      <c r="F155" s="2" t="s">
        <v>84</v>
      </c>
      <c r="G155" s="2" t="s">
        <v>25</v>
      </c>
      <c r="H155" s="3" t="s">
        <v>342</v>
      </c>
      <c r="I155" s="5">
        <v>5</v>
      </c>
      <c r="J155" s="8">
        <v>6</v>
      </c>
      <c r="K155" s="8" t="s">
        <v>1</v>
      </c>
      <c r="L155" s="8" t="s">
        <v>368</v>
      </c>
      <c r="M155" s="8" t="s">
        <v>10</v>
      </c>
      <c r="N155" s="8" t="s">
        <v>365</v>
      </c>
      <c r="O155" s="8" t="s">
        <v>3</v>
      </c>
      <c r="P155" s="8" t="s">
        <v>6</v>
      </c>
    </row>
    <row r="156" spans="1:21" x14ac:dyDescent="0.3">
      <c r="A156" s="14">
        <v>45826</v>
      </c>
      <c r="B156" s="3">
        <v>4</v>
      </c>
      <c r="C156" s="8" t="s">
        <v>1</v>
      </c>
      <c r="D156" s="8" t="s">
        <v>5</v>
      </c>
      <c r="E156" s="8" t="s">
        <v>22</v>
      </c>
      <c r="F156" s="8" t="s">
        <v>84</v>
      </c>
      <c r="G156" s="8" t="s">
        <v>4</v>
      </c>
      <c r="H156" s="8" t="s">
        <v>44</v>
      </c>
      <c r="I156" s="9">
        <v>6</v>
      </c>
      <c r="J156" s="10">
        <v>0</v>
      </c>
      <c r="K156" s="10" t="s">
        <v>9</v>
      </c>
      <c r="L156" s="10" t="s">
        <v>10</v>
      </c>
      <c r="M156" s="10" t="s">
        <v>6</v>
      </c>
      <c r="N156" s="10" t="s">
        <v>367</v>
      </c>
      <c r="O156" s="10" t="s">
        <v>20</v>
      </c>
      <c r="P156" s="10" t="s">
        <v>15</v>
      </c>
      <c r="Q156" s="2"/>
      <c r="R156" s="2"/>
      <c r="S156" s="2"/>
      <c r="T156" s="2"/>
      <c r="U156" s="2"/>
    </row>
    <row r="157" spans="1:21" x14ac:dyDescent="0.3">
      <c r="A157" s="14">
        <v>45826</v>
      </c>
      <c r="B157" s="3">
        <v>3</v>
      </c>
      <c r="C157" s="10" t="s">
        <v>9</v>
      </c>
      <c r="D157" s="10" t="s">
        <v>10</v>
      </c>
      <c r="E157" s="10" t="s">
        <v>6</v>
      </c>
      <c r="F157" s="10" t="s">
        <v>367</v>
      </c>
      <c r="G157" s="10" t="s">
        <v>20</v>
      </c>
      <c r="H157" s="10" t="s">
        <v>15</v>
      </c>
      <c r="I157" s="11">
        <v>1</v>
      </c>
      <c r="J157" s="2">
        <v>4</v>
      </c>
      <c r="K157" s="2" t="s">
        <v>48</v>
      </c>
      <c r="L157" s="2" t="s">
        <v>14</v>
      </c>
      <c r="M157" s="2" t="s">
        <v>12</v>
      </c>
      <c r="N157" s="2" t="s">
        <v>82</v>
      </c>
      <c r="O157" s="2" t="s">
        <v>16</v>
      </c>
      <c r="P157" s="3" t="s">
        <v>66</v>
      </c>
    </row>
    <row r="158" spans="1:21" x14ac:dyDescent="0.3">
      <c r="A158" s="14">
        <v>45826</v>
      </c>
      <c r="B158" s="5">
        <v>4</v>
      </c>
      <c r="C158" s="2" t="s">
        <v>48</v>
      </c>
      <c r="D158" s="2" t="s">
        <v>14</v>
      </c>
      <c r="E158" s="2" t="s">
        <v>12</v>
      </c>
      <c r="F158" s="2" t="s">
        <v>82</v>
      </c>
      <c r="G158" s="2" t="s">
        <v>16</v>
      </c>
      <c r="H158" s="3" t="s">
        <v>66</v>
      </c>
      <c r="I158" s="5">
        <v>4</v>
      </c>
      <c r="J158" s="8">
        <v>5</v>
      </c>
      <c r="K158" s="8" t="s">
        <v>1</v>
      </c>
      <c r="L158" s="8" t="s">
        <v>5</v>
      </c>
      <c r="M158" s="8" t="s">
        <v>22</v>
      </c>
      <c r="N158" s="8" t="s">
        <v>84</v>
      </c>
      <c r="O158" s="8" t="s">
        <v>4</v>
      </c>
      <c r="P158" s="8" t="s">
        <v>44</v>
      </c>
    </row>
    <row r="159" spans="1:21" x14ac:dyDescent="0.3">
      <c r="A159" s="14">
        <v>45833</v>
      </c>
      <c r="B159" s="3">
        <v>5</v>
      </c>
      <c r="C159" s="8" t="s">
        <v>6</v>
      </c>
      <c r="D159" s="8" t="s">
        <v>16</v>
      </c>
      <c r="E159" s="8" t="s">
        <v>14</v>
      </c>
      <c r="F159" s="8" t="s">
        <v>20</v>
      </c>
      <c r="G159" s="8" t="s">
        <v>19</v>
      </c>
      <c r="H159" s="8" t="s">
        <v>4</v>
      </c>
      <c r="I159" s="9">
        <v>7</v>
      </c>
      <c r="J159" s="10">
        <v>2</v>
      </c>
      <c r="K159" s="10" t="s">
        <v>1</v>
      </c>
      <c r="L159" s="10" t="s">
        <v>9</v>
      </c>
      <c r="M159" s="10" t="s">
        <v>84</v>
      </c>
      <c r="N159" s="10" t="s">
        <v>82</v>
      </c>
      <c r="O159" s="10" t="s">
        <v>44</v>
      </c>
      <c r="P159" s="10" t="s">
        <v>2</v>
      </c>
    </row>
    <row r="160" spans="1:21" x14ac:dyDescent="0.3">
      <c r="A160" s="14">
        <v>45833</v>
      </c>
      <c r="B160" s="3">
        <v>2</v>
      </c>
      <c r="C160" s="10" t="s">
        <v>1</v>
      </c>
      <c r="D160" s="10" t="s">
        <v>9</v>
      </c>
      <c r="E160" s="10" t="s">
        <v>84</v>
      </c>
      <c r="F160" s="10" t="s">
        <v>82</v>
      </c>
      <c r="G160" s="10" t="s">
        <v>44</v>
      </c>
      <c r="H160" s="10" t="s">
        <v>2</v>
      </c>
      <c r="I160" s="11">
        <v>0</v>
      </c>
      <c r="J160" s="2">
        <v>1</v>
      </c>
      <c r="K160" s="2" t="s">
        <v>55</v>
      </c>
      <c r="L160" s="2" t="s">
        <v>5</v>
      </c>
      <c r="M160" s="2" t="s">
        <v>346</v>
      </c>
      <c r="N160" s="2" t="s">
        <v>15</v>
      </c>
      <c r="O160" s="2" t="s">
        <v>25</v>
      </c>
      <c r="P160" s="3" t="s">
        <v>10</v>
      </c>
    </row>
    <row r="161" spans="1:16" x14ac:dyDescent="0.3">
      <c r="A161" s="14">
        <v>45833</v>
      </c>
      <c r="B161" s="5">
        <v>5</v>
      </c>
      <c r="C161" s="2" t="s">
        <v>55</v>
      </c>
      <c r="D161" s="2" t="s">
        <v>5</v>
      </c>
      <c r="E161" s="2" t="s">
        <v>346</v>
      </c>
      <c r="F161" s="2" t="s">
        <v>15</v>
      </c>
      <c r="G161" s="2" t="s">
        <v>25</v>
      </c>
      <c r="H161" s="3" t="s">
        <v>10</v>
      </c>
      <c r="I161" s="5">
        <v>2</v>
      </c>
      <c r="J161" s="8">
        <v>10</v>
      </c>
      <c r="K161" s="8" t="s">
        <v>6</v>
      </c>
      <c r="L161" s="8" t="s">
        <v>16</v>
      </c>
      <c r="M161" s="8" t="s">
        <v>14</v>
      </c>
      <c r="N161" s="8" t="s">
        <v>20</v>
      </c>
      <c r="O161" s="8" t="s">
        <v>19</v>
      </c>
      <c r="P161" s="8" t="s">
        <v>4</v>
      </c>
    </row>
    <row r="162" spans="1:16" x14ac:dyDescent="0.3">
      <c r="A162" s="14">
        <v>45840</v>
      </c>
      <c r="B162" s="3">
        <v>2</v>
      </c>
      <c r="C162" s="8" t="s">
        <v>6</v>
      </c>
      <c r="D162" s="8" t="s">
        <v>10</v>
      </c>
      <c r="E162" s="8" t="s">
        <v>20</v>
      </c>
      <c r="F162" s="8" t="s">
        <v>82</v>
      </c>
      <c r="G162" s="8" t="s">
        <v>15</v>
      </c>
      <c r="H162" s="8" t="s">
        <v>14</v>
      </c>
      <c r="I162" s="9">
        <v>4</v>
      </c>
      <c r="J162" s="10">
        <v>1</v>
      </c>
      <c r="K162" s="10" t="s">
        <v>14</v>
      </c>
      <c r="L162" s="10" t="s">
        <v>5</v>
      </c>
      <c r="M162" s="10" t="s">
        <v>342</v>
      </c>
      <c r="N162" s="10" t="s">
        <v>63</v>
      </c>
      <c r="O162" s="10" t="s">
        <v>368</v>
      </c>
      <c r="P162" s="10"/>
    </row>
    <row r="163" spans="1:16" x14ac:dyDescent="0.3">
      <c r="A163" s="14">
        <v>45840</v>
      </c>
      <c r="B163" s="3">
        <v>3</v>
      </c>
      <c r="C163" s="10" t="s">
        <v>14</v>
      </c>
      <c r="D163" s="10" t="s">
        <v>5</v>
      </c>
      <c r="E163" s="10" t="s">
        <v>342</v>
      </c>
      <c r="F163" s="10" t="s">
        <v>63</v>
      </c>
      <c r="G163" s="10" t="s">
        <v>368</v>
      </c>
      <c r="H163" s="10"/>
      <c r="I163" s="11">
        <v>1</v>
      </c>
      <c r="J163" s="2">
        <v>2</v>
      </c>
      <c r="K163" s="2" t="s">
        <v>1</v>
      </c>
      <c r="L163" s="2" t="s">
        <v>9</v>
      </c>
      <c r="M163" s="2" t="s">
        <v>16</v>
      </c>
      <c r="N163" s="2" t="s">
        <v>15</v>
      </c>
      <c r="O163" s="2" t="s">
        <v>84</v>
      </c>
      <c r="P163" s="3"/>
    </row>
    <row r="164" spans="1:16" x14ac:dyDescent="0.3">
      <c r="A164" s="14">
        <v>45840</v>
      </c>
      <c r="B164" s="5">
        <v>5</v>
      </c>
      <c r="C164" s="2" t="s">
        <v>1</v>
      </c>
      <c r="D164" s="2" t="s">
        <v>9</v>
      </c>
      <c r="E164" s="2" t="s">
        <v>16</v>
      </c>
      <c r="F164" s="2" t="s">
        <v>15</v>
      </c>
      <c r="G164" s="2" t="s">
        <v>84</v>
      </c>
      <c r="H164" s="3"/>
      <c r="I164" s="5">
        <v>3</v>
      </c>
      <c r="J164" s="8">
        <v>6</v>
      </c>
      <c r="K164" s="8" t="s">
        <v>6</v>
      </c>
      <c r="L164" s="8" t="s">
        <v>10</v>
      </c>
      <c r="M164" s="8" t="s">
        <v>20</v>
      </c>
      <c r="N164" s="8" t="s">
        <v>82</v>
      </c>
      <c r="O164" s="8" t="s">
        <v>15</v>
      </c>
      <c r="P164" s="8" t="s">
        <v>14</v>
      </c>
    </row>
    <row r="165" spans="1:16" x14ac:dyDescent="0.3">
      <c r="A165" s="14">
        <v>45847</v>
      </c>
      <c r="B165" s="3">
        <v>3</v>
      </c>
      <c r="C165" s="8" t="s">
        <v>25</v>
      </c>
      <c r="D165" s="8" t="s">
        <v>55</v>
      </c>
      <c r="E165" s="8" t="s">
        <v>19</v>
      </c>
      <c r="F165" s="8" t="s">
        <v>84</v>
      </c>
      <c r="G165" s="8" t="s">
        <v>20</v>
      </c>
      <c r="H165" s="8" t="s">
        <v>346</v>
      </c>
      <c r="I165" s="9">
        <v>0</v>
      </c>
      <c r="J165" s="10">
        <v>4</v>
      </c>
      <c r="K165" s="10" t="s">
        <v>9</v>
      </c>
      <c r="L165" s="10" t="s">
        <v>44</v>
      </c>
      <c r="M165" s="10" t="s">
        <v>368</v>
      </c>
      <c r="N165" s="10" t="s">
        <v>17</v>
      </c>
      <c r="O165" s="10" t="s">
        <v>16</v>
      </c>
      <c r="P165" s="10" t="s">
        <v>6</v>
      </c>
    </row>
    <row r="166" spans="1:16" x14ac:dyDescent="0.3">
      <c r="A166" s="14">
        <v>45847</v>
      </c>
      <c r="B166" s="3">
        <v>7</v>
      </c>
      <c r="C166" s="10" t="s">
        <v>9</v>
      </c>
      <c r="D166" s="10" t="s">
        <v>44</v>
      </c>
      <c r="E166" s="10" t="s">
        <v>368</v>
      </c>
      <c r="F166" s="10" t="s">
        <v>17</v>
      </c>
      <c r="G166" s="10" t="s">
        <v>16</v>
      </c>
      <c r="H166" s="10" t="s">
        <v>6</v>
      </c>
      <c r="I166" s="11">
        <v>8</v>
      </c>
      <c r="J166" s="2">
        <v>8</v>
      </c>
      <c r="K166" s="2" t="s">
        <v>5</v>
      </c>
      <c r="L166" s="2" t="s">
        <v>10</v>
      </c>
      <c r="M166" s="2" t="s">
        <v>14</v>
      </c>
      <c r="N166" s="2" t="s">
        <v>82</v>
      </c>
      <c r="O166" s="2" t="s">
        <v>15</v>
      </c>
      <c r="P166" s="3" t="s">
        <v>11</v>
      </c>
    </row>
    <row r="167" spans="1:16" x14ac:dyDescent="0.3">
      <c r="A167" s="14">
        <v>45847</v>
      </c>
      <c r="B167" s="5">
        <v>4</v>
      </c>
      <c r="C167" s="2" t="s">
        <v>5</v>
      </c>
      <c r="D167" s="2" t="s">
        <v>10</v>
      </c>
      <c r="E167" s="2" t="s">
        <v>14</v>
      </c>
      <c r="F167" s="2" t="s">
        <v>82</v>
      </c>
      <c r="G167" s="2" t="s">
        <v>15</v>
      </c>
      <c r="H167" s="3" t="s">
        <v>11</v>
      </c>
      <c r="I167" s="5">
        <v>7</v>
      </c>
      <c r="J167" s="8">
        <v>1</v>
      </c>
      <c r="K167" s="8" t="s">
        <v>25</v>
      </c>
      <c r="L167" s="8" t="s">
        <v>55</v>
      </c>
      <c r="M167" s="8" t="s">
        <v>19</v>
      </c>
      <c r="N167" s="8" t="s">
        <v>84</v>
      </c>
      <c r="O167" s="8" t="s">
        <v>20</v>
      </c>
      <c r="P167" s="8" t="s">
        <v>346</v>
      </c>
    </row>
    <row r="168" spans="1:16" x14ac:dyDescent="0.3">
      <c r="A168" s="14">
        <v>45854</v>
      </c>
      <c r="B168" s="3">
        <v>5</v>
      </c>
      <c r="C168" s="8" t="s">
        <v>9</v>
      </c>
      <c r="D168" s="8" t="s">
        <v>369</v>
      </c>
      <c r="E168" s="8" t="s">
        <v>19</v>
      </c>
      <c r="F168" s="8" t="s">
        <v>84</v>
      </c>
      <c r="G168" s="8" t="s">
        <v>17</v>
      </c>
      <c r="H168" s="8" t="s">
        <v>55</v>
      </c>
      <c r="I168" s="9">
        <v>5</v>
      </c>
      <c r="J168" s="10">
        <v>4</v>
      </c>
      <c r="K168" s="10" t="s">
        <v>14</v>
      </c>
      <c r="L168" s="10" t="s">
        <v>5</v>
      </c>
      <c r="M168" s="10" t="s">
        <v>368</v>
      </c>
      <c r="N168" s="10" t="s">
        <v>44</v>
      </c>
      <c r="O168" s="10" t="s">
        <v>362</v>
      </c>
      <c r="P168" s="10" t="s">
        <v>16</v>
      </c>
    </row>
    <row r="169" spans="1:16" x14ac:dyDescent="0.3">
      <c r="A169" s="14">
        <v>45854</v>
      </c>
      <c r="B169" s="3">
        <v>4</v>
      </c>
      <c r="C169" s="10" t="s">
        <v>14</v>
      </c>
      <c r="D169" s="10" t="s">
        <v>5</v>
      </c>
      <c r="E169" s="10" t="s">
        <v>368</v>
      </c>
      <c r="F169" s="10" t="s">
        <v>44</v>
      </c>
      <c r="G169" s="10" t="s">
        <v>362</v>
      </c>
      <c r="H169" s="10" t="s">
        <v>16</v>
      </c>
      <c r="I169" s="11">
        <v>3</v>
      </c>
      <c r="J169" s="2">
        <v>2</v>
      </c>
      <c r="K169" s="2" t="s">
        <v>1</v>
      </c>
      <c r="L169" s="2" t="s">
        <v>346</v>
      </c>
      <c r="M169" s="2" t="s">
        <v>20</v>
      </c>
      <c r="N169" s="2" t="s">
        <v>6</v>
      </c>
      <c r="O169" s="2" t="s">
        <v>46</v>
      </c>
      <c r="P169" s="3" t="s">
        <v>82</v>
      </c>
    </row>
    <row r="170" spans="1:16" x14ac:dyDescent="0.3">
      <c r="A170" s="14">
        <v>45854</v>
      </c>
      <c r="B170" s="5">
        <v>5</v>
      </c>
      <c r="C170" s="2" t="s">
        <v>1</v>
      </c>
      <c r="D170" s="2" t="s">
        <v>346</v>
      </c>
      <c r="E170" s="2" t="s">
        <v>20</v>
      </c>
      <c r="F170" s="2" t="s">
        <v>6</v>
      </c>
      <c r="G170" s="2" t="s">
        <v>46</v>
      </c>
      <c r="H170" s="3" t="s">
        <v>82</v>
      </c>
      <c r="I170" s="5">
        <v>0</v>
      </c>
      <c r="J170" s="8">
        <v>6</v>
      </c>
      <c r="K170" s="8" t="s">
        <v>9</v>
      </c>
      <c r="L170" s="8" t="s">
        <v>369</v>
      </c>
      <c r="M170" s="8" t="s">
        <v>19</v>
      </c>
      <c r="N170" s="8" t="s">
        <v>84</v>
      </c>
      <c r="O170" s="8" t="s">
        <v>17</v>
      </c>
      <c r="P170" s="8" t="s">
        <v>55</v>
      </c>
    </row>
    <row r="171" spans="1:16" x14ac:dyDescent="0.3">
      <c r="A171" s="14">
        <v>45861</v>
      </c>
      <c r="B171" s="3">
        <v>5</v>
      </c>
      <c r="C171" s="8" t="s">
        <v>20</v>
      </c>
      <c r="D171" s="8" t="s">
        <v>14</v>
      </c>
      <c r="E171" s="8" t="s">
        <v>82</v>
      </c>
      <c r="F171" s="8" t="s">
        <v>16</v>
      </c>
      <c r="G171" s="8" t="s">
        <v>346</v>
      </c>
      <c r="H171" s="8" t="s">
        <v>343</v>
      </c>
      <c r="I171" s="9">
        <v>4</v>
      </c>
      <c r="J171" s="10">
        <v>4</v>
      </c>
      <c r="K171" s="10" t="s">
        <v>1</v>
      </c>
      <c r="L171" s="10" t="s">
        <v>84</v>
      </c>
      <c r="M171" s="10" t="s">
        <v>19</v>
      </c>
      <c r="N171" s="10" t="s">
        <v>368</v>
      </c>
      <c r="O171" s="10" t="s">
        <v>46</v>
      </c>
      <c r="P171" s="10" t="s">
        <v>6</v>
      </c>
    </row>
    <row r="172" spans="1:16" x14ac:dyDescent="0.3">
      <c r="A172" s="14">
        <v>45861</v>
      </c>
      <c r="B172" s="3">
        <v>3</v>
      </c>
      <c r="C172" s="10" t="s">
        <v>1</v>
      </c>
      <c r="D172" s="10" t="s">
        <v>84</v>
      </c>
      <c r="E172" s="10" t="s">
        <v>19</v>
      </c>
      <c r="F172" s="10" t="s">
        <v>368</v>
      </c>
      <c r="G172" s="10" t="s">
        <v>46</v>
      </c>
      <c r="H172" s="10" t="s">
        <v>6</v>
      </c>
      <c r="I172" s="11">
        <v>4</v>
      </c>
      <c r="J172" s="2">
        <v>2</v>
      </c>
      <c r="K172" s="2" t="s">
        <v>9</v>
      </c>
      <c r="L172" s="2" t="s">
        <v>5</v>
      </c>
      <c r="M172" s="2" t="s">
        <v>11</v>
      </c>
      <c r="N172" s="2" t="s">
        <v>370</v>
      </c>
      <c r="O172" s="2" t="s">
        <v>44</v>
      </c>
      <c r="P172" s="3" t="s">
        <v>2</v>
      </c>
    </row>
    <row r="173" spans="1:16" x14ac:dyDescent="0.3">
      <c r="A173" s="14">
        <v>45861</v>
      </c>
      <c r="B173" s="5">
        <v>4</v>
      </c>
      <c r="C173" s="2" t="s">
        <v>9</v>
      </c>
      <c r="D173" s="2" t="s">
        <v>5</v>
      </c>
      <c r="E173" s="2" t="s">
        <v>11</v>
      </c>
      <c r="F173" s="2" t="s">
        <v>370</v>
      </c>
      <c r="G173" s="2" t="s">
        <v>44</v>
      </c>
      <c r="H173" s="3" t="s">
        <v>2</v>
      </c>
      <c r="I173" s="5">
        <v>2</v>
      </c>
      <c r="J173" s="8">
        <v>5</v>
      </c>
      <c r="K173" s="8" t="s">
        <v>20</v>
      </c>
      <c r="L173" s="8" t="s">
        <v>14</v>
      </c>
      <c r="M173" s="8" t="s">
        <v>82</v>
      </c>
      <c r="N173" s="8" t="s">
        <v>16</v>
      </c>
      <c r="O173" s="8" t="s">
        <v>346</v>
      </c>
      <c r="P173" s="8" t="s">
        <v>343</v>
      </c>
    </row>
    <row r="174" spans="1:16" x14ac:dyDescent="0.3">
      <c r="A174" s="14">
        <v>45868</v>
      </c>
      <c r="B174" s="3">
        <v>4</v>
      </c>
      <c r="C174" s="8" t="s">
        <v>9</v>
      </c>
      <c r="D174" s="8" t="s">
        <v>14</v>
      </c>
      <c r="E174" s="8" t="s">
        <v>46</v>
      </c>
      <c r="F174" s="8" t="s">
        <v>343</v>
      </c>
      <c r="G174" s="8" t="s">
        <v>55</v>
      </c>
      <c r="H174" s="8" t="s">
        <v>368</v>
      </c>
      <c r="I174" s="9">
        <v>2</v>
      </c>
      <c r="J174" s="10">
        <v>3</v>
      </c>
      <c r="K174" s="10" t="s">
        <v>82</v>
      </c>
      <c r="L174" s="10" t="s">
        <v>44</v>
      </c>
      <c r="M174" s="10" t="s">
        <v>15</v>
      </c>
      <c r="N174" s="10" t="s">
        <v>6</v>
      </c>
      <c r="O174" s="10" t="s">
        <v>370</v>
      </c>
      <c r="P174" s="10" t="s">
        <v>20</v>
      </c>
    </row>
    <row r="175" spans="1:16" x14ac:dyDescent="0.3">
      <c r="A175" s="14">
        <v>45868</v>
      </c>
      <c r="B175" s="3">
        <v>5</v>
      </c>
      <c r="C175" s="10" t="s">
        <v>82</v>
      </c>
      <c r="D175" s="10" t="s">
        <v>44</v>
      </c>
      <c r="E175" s="10" t="s">
        <v>15</v>
      </c>
      <c r="F175" s="10" t="s">
        <v>6</v>
      </c>
      <c r="G175" s="10" t="s">
        <v>370</v>
      </c>
      <c r="H175" s="10" t="s">
        <v>20</v>
      </c>
      <c r="I175" s="11">
        <v>6</v>
      </c>
      <c r="J175" s="2">
        <v>2</v>
      </c>
      <c r="K175" s="2" t="s">
        <v>1</v>
      </c>
      <c r="L175" s="2" t="s">
        <v>19</v>
      </c>
      <c r="M175" s="2" t="s">
        <v>371</v>
      </c>
      <c r="N175" s="2" t="s">
        <v>4</v>
      </c>
      <c r="O175" s="2" t="s">
        <v>11</v>
      </c>
      <c r="P175" s="3" t="s">
        <v>2</v>
      </c>
    </row>
    <row r="176" spans="1:16" x14ac:dyDescent="0.3">
      <c r="A176" s="14">
        <v>45868</v>
      </c>
      <c r="B176" s="5">
        <v>3</v>
      </c>
      <c r="C176" s="2" t="s">
        <v>1</v>
      </c>
      <c r="D176" s="2" t="s">
        <v>19</v>
      </c>
      <c r="E176" s="2" t="s">
        <v>371</v>
      </c>
      <c r="F176" s="2" t="s">
        <v>4</v>
      </c>
      <c r="G176" s="2" t="s">
        <v>11</v>
      </c>
      <c r="H176" s="3" t="s">
        <v>2</v>
      </c>
      <c r="I176" s="5">
        <v>5</v>
      </c>
      <c r="J176" s="8">
        <v>2</v>
      </c>
      <c r="K176" s="8" t="s">
        <v>9</v>
      </c>
      <c r="L176" s="8" t="s">
        <v>14</v>
      </c>
      <c r="M176" s="8" t="s">
        <v>46</v>
      </c>
      <c r="N176" s="8" t="s">
        <v>343</v>
      </c>
      <c r="O176" s="8" t="s">
        <v>55</v>
      </c>
      <c r="P176" s="8" t="s">
        <v>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CCA6-42DC-4211-A42F-70F3625FA6AA}">
  <dimension ref="A1:AO71"/>
  <sheetViews>
    <sheetView zoomScaleNormal="100" workbookViewId="0">
      <pane xSplit="1" topLeftCell="R1" activePane="topRight" state="frozen"/>
      <selection pane="topRight" activeCell="AO14" sqref="AO14"/>
    </sheetView>
  </sheetViews>
  <sheetFormatPr defaultRowHeight="14.4" x14ac:dyDescent="0.3"/>
  <cols>
    <col min="2" max="4" width="10.5546875" bestFit="1" customWidth="1"/>
    <col min="5" max="5" width="9.5546875" bestFit="1" customWidth="1"/>
    <col min="6" max="8" width="10.5546875" bestFit="1" customWidth="1"/>
    <col min="9" max="9" width="9.5546875" bestFit="1" customWidth="1"/>
    <col min="10" max="11" width="10.5546875" bestFit="1" customWidth="1"/>
    <col min="13" max="15" width="9.5546875" bestFit="1" customWidth="1"/>
    <col min="17" max="19" width="9.5546875" bestFit="1" customWidth="1"/>
    <col min="21" max="23" width="9.5546875" bestFit="1" customWidth="1"/>
    <col min="26" max="28" width="9.5546875" bestFit="1" customWidth="1"/>
    <col min="30" max="32" width="9.5546875" bestFit="1" customWidth="1"/>
    <col min="34" max="36" width="9.5546875" bestFit="1" customWidth="1"/>
    <col min="39" max="41" width="9.5546875" bestFit="1" customWidth="1"/>
  </cols>
  <sheetData>
    <row r="1" spans="1:41" x14ac:dyDescent="0.3">
      <c r="A1" t="s">
        <v>0</v>
      </c>
      <c r="B1" s="1">
        <v>45581</v>
      </c>
      <c r="C1" s="1">
        <v>45588</v>
      </c>
      <c r="D1" s="1">
        <v>45595</v>
      </c>
      <c r="E1" s="1">
        <v>45602</v>
      </c>
      <c r="F1" s="1">
        <v>45609</v>
      </c>
      <c r="G1" s="1">
        <v>45616</v>
      </c>
      <c r="H1" s="1">
        <v>45623</v>
      </c>
      <c r="I1" s="1">
        <v>45629</v>
      </c>
      <c r="J1" s="1">
        <v>45637</v>
      </c>
      <c r="K1" s="1">
        <v>45645</v>
      </c>
      <c r="L1" s="1">
        <v>45666</v>
      </c>
      <c r="M1" s="1">
        <v>45672</v>
      </c>
      <c r="N1" s="1">
        <v>45679</v>
      </c>
      <c r="O1" s="1">
        <v>45686</v>
      </c>
      <c r="P1" s="1">
        <v>45693</v>
      </c>
      <c r="Q1" s="1">
        <v>45700</v>
      </c>
      <c r="R1" s="1">
        <v>45707</v>
      </c>
      <c r="S1" s="1">
        <v>45714</v>
      </c>
      <c r="T1" s="1">
        <v>45721</v>
      </c>
      <c r="U1" s="1">
        <v>45728</v>
      </c>
      <c r="V1" s="1">
        <v>45735</v>
      </c>
      <c r="W1" s="1">
        <v>45742</v>
      </c>
      <c r="X1" s="1">
        <v>45749</v>
      </c>
      <c r="Y1" s="1">
        <v>45756</v>
      </c>
      <c r="Z1" s="1">
        <v>45763</v>
      </c>
      <c r="AA1" s="1">
        <v>45770</v>
      </c>
      <c r="AB1" s="1">
        <v>45777</v>
      </c>
      <c r="AC1" s="1">
        <v>45784</v>
      </c>
      <c r="AD1" s="1">
        <v>45791</v>
      </c>
      <c r="AE1" s="1">
        <v>45798</v>
      </c>
      <c r="AF1" s="1">
        <v>45805</v>
      </c>
      <c r="AG1" s="1">
        <v>45812</v>
      </c>
      <c r="AH1" s="1">
        <v>45819</v>
      </c>
      <c r="AI1" s="1">
        <v>45826</v>
      </c>
      <c r="AJ1" s="1">
        <v>45833</v>
      </c>
      <c r="AK1" s="1">
        <v>45840</v>
      </c>
      <c r="AL1" s="1">
        <v>45847</v>
      </c>
      <c r="AM1" s="1">
        <v>45854</v>
      </c>
      <c r="AN1" s="1">
        <v>45861</v>
      </c>
      <c r="AO1" s="1">
        <v>45868</v>
      </c>
    </row>
    <row r="2" spans="1:41" x14ac:dyDescent="0.3">
      <c r="A2" t="s">
        <v>2</v>
      </c>
      <c r="H2">
        <v>3</v>
      </c>
      <c r="L2">
        <v>1</v>
      </c>
      <c r="O2">
        <v>3</v>
      </c>
      <c r="P2">
        <v>1</v>
      </c>
      <c r="R2">
        <v>1</v>
      </c>
      <c r="S2">
        <v>1</v>
      </c>
      <c r="T2">
        <v>1</v>
      </c>
      <c r="AN2">
        <v>1</v>
      </c>
    </row>
    <row r="3" spans="1:41" x14ac:dyDescent="0.3">
      <c r="A3" t="s">
        <v>24</v>
      </c>
    </row>
    <row r="4" spans="1:41" x14ac:dyDescent="0.3">
      <c r="A4" t="s">
        <v>346</v>
      </c>
      <c r="U4">
        <v>3</v>
      </c>
      <c r="V4">
        <v>1</v>
      </c>
      <c r="X4">
        <v>1</v>
      </c>
      <c r="Z4">
        <v>1</v>
      </c>
      <c r="AB4">
        <v>4</v>
      </c>
      <c r="AD4">
        <v>1</v>
      </c>
      <c r="AE4">
        <v>1</v>
      </c>
      <c r="AG4">
        <v>1</v>
      </c>
      <c r="AH4">
        <v>2</v>
      </c>
      <c r="AN4">
        <v>1</v>
      </c>
    </row>
    <row r="5" spans="1:41" x14ac:dyDescent="0.3">
      <c r="A5" t="s">
        <v>366</v>
      </c>
    </row>
    <row r="6" spans="1:41" x14ac:dyDescent="0.3">
      <c r="A6" t="s">
        <v>77</v>
      </c>
      <c r="G6">
        <v>3</v>
      </c>
    </row>
    <row r="7" spans="1:41" x14ac:dyDescent="0.3">
      <c r="A7" t="s">
        <v>365</v>
      </c>
      <c r="AH7">
        <v>3</v>
      </c>
    </row>
    <row r="8" spans="1:41" x14ac:dyDescent="0.3">
      <c r="A8" t="s">
        <v>7</v>
      </c>
      <c r="K8">
        <v>1</v>
      </c>
    </row>
    <row r="9" spans="1:41" x14ac:dyDescent="0.3">
      <c r="A9" t="s">
        <v>354</v>
      </c>
      <c r="G9">
        <v>1</v>
      </c>
    </row>
    <row r="10" spans="1:41" x14ac:dyDescent="0.3">
      <c r="A10" t="s">
        <v>348</v>
      </c>
    </row>
    <row r="11" spans="1:41" x14ac:dyDescent="0.3">
      <c r="A11" t="s">
        <v>48</v>
      </c>
    </row>
    <row r="12" spans="1:41" x14ac:dyDescent="0.3">
      <c r="A12" t="s">
        <v>363</v>
      </c>
    </row>
    <row r="13" spans="1:41" x14ac:dyDescent="0.3">
      <c r="A13" t="s">
        <v>18</v>
      </c>
    </row>
    <row r="14" spans="1:41" x14ac:dyDescent="0.3">
      <c r="A14" t="s">
        <v>25</v>
      </c>
      <c r="C14">
        <v>1</v>
      </c>
      <c r="E14">
        <v>1</v>
      </c>
      <c r="G14">
        <v>1</v>
      </c>
      <c r="J14">
        <v>3</v>
      </c>
      <c r="K14">
        <v>3</v>
      </c>
      <c r="M14">
        <v>1</v>
      </c>
      <c r="R14">
        <v>1</v>
      </c>
      <c r="V14">
        <v>1</v>
      </c>
      <c r="AE14">
        <v>1</v>
      </c>
      <c r="AF14">
        <v>1</v>
      </c>
      <c r="AH14">
        <v>2</v>
      </c>
    </row>
    <row r="15" spans="1:41" x14ac:dyDescent="0.3">
      <c r="A15" t="s">
        <v>14</v>
      </c>
      <c r="E15">
        <v>1</v>
      </c>
      <c r="F15">
        <v>1</v>
      </c>
      <c r="J15">
        <v>1</v>
      </c>
      <c r="P15">
        <v>1</v>
      </c>
      <c r="S15">
        <v>1</v>
      </c>
      <c r="W15">
        <v>1</v>
      </c>
      <c r="Z15">
        <v>2</v>
      </c>
      <c r="AA15">
        <v>0.5</v>
      </c>
      <c r="AK15">
        <v>1</v>
      </c>
    </row>
    <row r="16" spans="1:41" x14ac:dyDescent="0.3">
      <c r="A16" t="s">
        <v>54</v>
      </c>
      <c r="C16">
        <v>2</v>
      </c>
      <c r="D16">
        <v>3</v>
      </c>
      <c r="V16">
        <v>2</v>
      </c>
    </row>
    <row r="17" spans="1:41" x14ac:dyDescent="0.3">
      <c r="A17" t="s">
        <v>66</v>
      </c>
      <c r="D17">
        <v>2</v>
      </c>
      <c r="I17">
        <v>3</v>
      </c>
      <c r="J17">
        <v>1</v>
      </c>
      <c r="T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H17">
        <v>1</v>
      </c>
      <c r="AI17">
        <v>1</v>
      </c>
    </row>
    <row r="18" spans="1:41" x14ac:dyDescent="0.3">
      <c r="A18" t="s">
        <v>84</v>
      </c>
      <c r="I18">
        <v>2</v>
      </c>
      <c r="J18">
        <v>1</v>
      </c>
      <c r="L18">
        <v>3</v>
      </c>
      <c r="N18">
        <v>2</v>
      </c>
      <c r="O18">
        <v>2</v>
      </c>
      <c r="P18">
        <v>1</v>
      </c>
      <c r="S18">
        <v>2</v>
      </c>
      <c r="V18">
        <v>4</v>
      </c>
      <c r="W18">
        <v>6</v>
      </c>
      <c r="X18">
        <v>3</v>
      </c>
      <c r="AB18">
        <v>1</v>
      </c>
      <c r="AC18">
        <v>2</v>
      </c>
      <c r="AD18">
        <v>3</v>
      </c>
      <c r="AE18">
        <v>1</v>
      </c>
      <c r="AH18">
        <v>4</v>
      </c>
      <c r="AI18">
        <v>5</v>
      </c>
      <c r="AK18">
        <v>1</v>
      </c>
      <c r="AL18">
        <v>1</v>
      </c>
      <c r="AN18">
        <v>2</v>
      </c>
    </row>
    <row r="19" spans="1:41" x14ac:dyDescent="0.3">
      <c r="A19" t="s">
        <v>15</v>
      </c>
      <c r="F19">
        <v>1</v>
      </c>
      <c r="H19">
        <v>2</v>
      </c>
      <c r="I19">
        <v>1</v>
      </c>
      <c r="AK19">
        <v>1</v>
      </c>
      <c r="AL19">
        <v>4</v>
      </c>
      <c r="AO19">
        <v>2</v>
      </c>
    </row>
    <row r="20" spans="1:41" x14ac:dyDescent="0.3">
      <c r="A20" t="s">
        <v>6</v>
      </c>
      <c r="B20">
        <v>3</v>
      </c>
      <c r="E20">
        <v>2</v>
      </c>
      <c r="H20">
        <v>1</v>
      </c>
      <c r="L20">
        <v>2</v>
      </c>
      <c r="M20">
        <v>2</v>
      </c>
      <c r="N20">
        <v>6</v>
      </c>
      <c r="O20">
        <v>1</v>
      </c>
      <c r="Q20">
        <v>3</v>
      </c>
      <c r="R20">
        <v>1</v>
      </c>
      <c r="S20">
        <v>1</v>
      </c>
      <c r="T20">
        <v>3</v>
      </c>
      <c r="U20">
        <v>3</v>
      </c>
      <c r="V20">
        <v>6</v>
      </c>
      <c r="W20">
        <v>2</v>
      </c>
      <c r="X20">
        <v>3</v>
      </c>
      <c r="Y20">
        <v>1</v>
      </c>
      <c r="Z20">
        <v>3.5</v>
      </c>
      <c r="AA20">
        <v>3.5</v>
      </c>
      <c r="AB20">
        <v>3</v>
      </c>
      <c r="AC20">
        <v>1</v>
      </c>
      <c r="AE20">
        <v>10</v>
      </c>
      <c r="AF20">
        <v>3</v>
      </c>
      <c r="AG20">
        <v>3</v>
      </c>
      <c r="AH20">
        <v>2</v>
      </c>
      <c r="AJ20">
        <v>3</v>
      </c>
      <c r="AK20">
        <v>3</v>
      </c>
      <c r="AL20">
        <v>5</v>
      </c>
      <c r="AN20">
        <v>1</v>
      </c>
      <c r="AO20">
        <v>6</v>
      </c>
    </row>
    <row r="21" spans="1:41" x14ac:dyDescent="0.3">
      <c r="A21" t="s">
        <v>342</v>
      </c>
      <c r="T21">
        <v>4</v>
      </c>
      <c r="AH21">
        <v>1</v>
      </c>
      <c r="AK21">
        <v>1</v>
      </c>
    </row>
    <row r="22" spans="1:41" x14ac:dyDescent="0.3">
      <c r="A22" t="s">
        <v>52</v>
      </c>
    </row>
    <row r="23" spans="1:41" x14ac:dyDescent="0.3">
      <c r="A23" t="s">
        <v>78</v>
      </c>
    </row>
    <row r="24" spans="1:41" x14ac:dyDescent="0.3">
      <c r="A24" t="s">
        <v>12</v>
      </c>
      <c r="N24">
        <v>2</v>
      </c>
      <c r="U24">
        <v>1</v>
      </c>
      <c r="AI24">
        <v>1</v>
      </c>
    </row>
    <row r="25" spans="1:41" x14ac:dyDescent="0.3">
      <c r="A25" t="s">
        <v>4</v>
      </c>
      <c r="E25">
        <v>1</v>
      </c>
      <c r="F25">
        <v>3</v>
      </c>
      <c r="H25">
        <v>1</v>
      </c>
      <c r="J25">
        <v>1</v>
      </c>
      <c r="K25">
        <v>3</v>
      </c>
      <c r="P25">
        <v>3</v>
      </c>
      <c r="U25">
        <v>3</v>
      </c>
      <c r="W25">
        <v>1</v>
      </c>
      <c r="AD25">
        <v>1</v>
      </c>
      <c r="AF25">
        <v>1</v>
      </c>
      <c r="AH25">
        <v>1</v>
      </c>
      <c r="AI25">
        <v>1</v>
      </c>
      <c r="AJ25">
        <v>2</v>
      </c>
      <c r="AO25">
        <v>2</v>
      </c>
    </row>
    <row r="26" spans="1:41" x14ac:dyDescent="0.3">
      <c r="A26" t="s">
        <v>362</v>
      </c>
      <c r="AD26">
        <v>2</v>
      </c>
      <c r="AM26">
        <v>1</v>
      </c>
    </row>
    <row r="27" spans="1:41" x14ac:dyDescent="0.3">
      <c r="A27" t="s">
        <v>1</v>
      </c>
      <c r="B27">
        <v>1</v>
      </c>
      <c r="C27">
        <v>1</v>
      </c>
      <c r="D27">
        <v>1</v>
      </c>
      <c r="E27">
        <v>1</v>
      </c>
      <c r="F27">
        <v>2</v>
      </c>
      <c r="I27">
        <v>2</v>
      </c>
      <c r="J27">
        <v>1</v>
      </c>
      <c r="K27">
        <v>2</v>
      </c>
      <c r="L27">
        <v>1</v>
      </c>
      <c r="M27">
        <v>2</v>
      </c>
      <c r="N27">
        <v>1</v>
      </c>
      <c r="O27">
        <v>1</v>
      </c>
      <c r="P27">
        <v>2</v>
      </c>
      <c r="R27">
        <v>1</v>
      </c>
      <c r="T27">
        <v>1</v>
      </c>
      <c r="U27">
        <v>2</v>
      </c>
      <c r="Y27">
        <v>2</v>
      </c>
      <c r="AB27">
        <v>2</v>
      </c>
      <c r="AD27">
        <v>1</v>
      </c>
      <c r="AH27">
        <v>1</v>
      </c>
      <c r="AJ27">
        <v>1</v>
      </c>
      <c r="AN27">
        <v>2</v>
      </c>
      <c r="AO27">
        <v>1</v>
      </c>
    </row>
    <row r="28" spans="1:41" x14ac:dyDescent="0.3">
      <c r="A28" t="s">
        <v>352</v>
      </c>
      <c r="Z28">
        <v>1</v>
      </c>
    </row>
    <row r="29" spans="1:41" x14ac:dyDescent="0.3">
      <c r="A29" t="s">
        <v>9</v>
      </c>
      <c r="C29">
        <v>1</v>
      </c>
      <c r="D29">
        <v>1</v>
      </c>
      <c r="G29">
        <v>2</v>
      </c>
      <c r="H29">
        <v>2</v>
      </c>
      <c r="I29">
        <v>1</v>
      </c>
      <c r="J29">
        <v>1</v>
      </c>
      <c r="K29">
        <v>2</v>
      </c>
      <c r="L29">
        <v>5</v>
      </c>
      <c r="M29">
        <v>1</v>
      </c>
      <c r="O29">
        <v>4</v>
      </c>
      <c r="P29">
        <v>1</v>
      </c>
      <c r="Q29">
        <v>2</v>
      </c>
      <c r="T29">
        <v>6</v>
      </c>
      <c r="X29">
        <v>2</v>
      </c>
      <c r="Y29">
        <v>2</v>
      </c>
      <c r="Z29">
        <v>1</v>
      </c>
      <c r="AA29">
        <v>1</v>
      </c>
      <c r="AB29">
        <v>1</v>
      </c>
      <c r="AC29">
        <v>3</v>
      </c>
      <c r="AF29">
        <v>4</v>
      </c>
      <c r="AI29">
        <v>1</v>
      </c>
      <c r="AL29">
        <v>1</v>
      </c>
      <c r="AN29">
        <v>1</v>
      </c>
    </row>
    <row r="30" spans="1:41" x14ac:dyDescent="0.3">
      <c r="A30" t="s">
        <v>20</v>
      </c>
      <c r="B30">
        <v>1</v>
      </c>
      <c r="D30">
        <v>1</v>
      </c>
      <c r="F30">
        <v>2</v>
      </c>
      <c r="G30">
        <v>2</v>
      </c>
      <c r="H30">
        <v>4</v>
      </c>
      <c r="J30">
        <v>2</v>
      </c>
      <c r="K30">
        <v>2</v>
      </c>
      <c r="L30">
        <v>1</v>
      </c>
      <c r="M30">
        <v>1</v>
      </c>
      <c r="P30">
        <v>1</v>
      </c>
      <c r="Q30">
        <v>1</v>
      </c>
      <c r="R30">
        <v>3</v>
      </c>
      <c r="S30">
        <v>2</v>
      </c>
      <c r="T30">
        <v>2</v>
      </c>
      <c r="U30">
        <v>2</v>
      </c>
      <c r="W30">
        <v>3</v>
      </c>
      <c r="X30">
        <v>3</v>
      </c>
      <c r="Y30">
        <v>2</v>
      </c>
      <c r="AA30">
        <v>2</v>
      </c>
      <c r="AB30">
        <v>2</v>
      </c>
      <c r="AC30">
        <v>2</v>
      </c>
      <c r="AE30">
        <v>2</v>
      </c>
      <c r="AF30">
        <v>1</v>
      </c>
      <c r="AG30">
        <v>2</v>
      </c>
      <c r="AJ30">
        <v>4</v>
      </c>
      <c r="AK30">
        <v>2</v>
      </c>
      <c r="AM30">
        <v>1</v>
      </c>
      <c r="AN30">
        <v>1</v>
      </c>
      <c r="AO30">
        <v>1</v>
      </c>
    </row>
    <row r="31" spans="1:41" x14ac:dyDescent="0.3">
      <c r="A31" t="s">
        <v>80</v>
      </c>
      <c r="F31">
        <v>1</v>
      </c>
    </row>
    <row r="32" spans="1:41" x14ac:dyDescent="0.3">
      <c r="A32" t="s">
        <v>61</v>
      </c>
      <c r="D32">
        <v>1</v>
      </c>
    </row>
    <row r="33" spans="1:40" x14ac:dyDescent="0.3">
      <c r="A33" t="s">
        <v>19</v>
      </c>
      <c r="B33">
        <v>2</v>
      </c>
      <c r="C33">
        <v>1</v>
      </c>
      <c r="D33">
        <v>1</v>
      </c>
      <c r="F33">
        <v>4</v>
      </c>
      <c r="G33">
        <v>3</v>
      </c>
      <c r="H33">
        <v>1</v>
      </c>
      <c r="I33">
        <v>1</v>
      </c>
      <c r="M33">
        <v>2</v>
      </c>
      <c r="N33">
        <v>3</v>
      </c>
      <c r="T33">
        <v>1</v>
      </c>
      <c r="X33">
        <v>1</v>
      </c>
      <c r="AA33">
        <v>2</v>
      </c>
      <c r="AB33">
        <v>2</v>
      </c>
      <c r="AC33">
        <v>1</v>
      </c>
      <c r="AD33">
        <v>2</v>
      </c>
      <c r="AE33">
        <v>1</v>
      </c>
      <c r="AG33">
        <v>1</v>
      </c>
      <c r="AH33">
        <v>2</v>
      </c>
      <c r="AJ33">
        <v>1</v>
      </c>
      <c r="AM33">
        <v>4</v>
      </c>
      <c r="AN33">
        <v>1</v>
      </c>
    </row>
    <row r="34" spans="1:40" x14ac:dyDescent="0.3">
      <c r="A34" t="s">
        <v>43</v>
      </c>
    </row>
    <row r="35" spans="1:40" x14ac:dyDescent="0.3">
      <c r="A35" t="s">
        <v>68</v>
      </c>
      <c r="E35">
        <v>1</v>
      </c>
      <c r="I35">
        <v>1</v>
      </c>
      <c r="N35">
        <v>1</v>
      </c>
      <c r="W35">
        <v>2</v>
      </c>
    </row>
    <row r="36" spans="1:40" x14ac:dyDescent="0.3">
      <c r="A36" t="s">
        <v>53</v>
      </c>
      <c r="N36">
        <v>1</v>
      </c>
    </row>
    <row r="37" spans="1:40" x14ac:dyDescent="0.3">
      <c r="A37" t="s">
        <v>369</v>
      </c>
      <c r="AM37">
        <v>5</v>
      </c>
    </row>
    <row r="38" spans="1:40" x14ac:dyDescent="0.3">
      <c r="A38" t="s">
        <v>345</v>
      </c>
      <c r="U38">
        <v>1</v>
      </c>
    </row>
    <row r="39" spans="1:40" x14ac:dyDescent="0.3">
      <c r="A39" t="s">
        <v>343</v>
      </c>
      <c r="AN39">
        <v>1</v>
      </c>
    </row>
    <row r="40" spans="1:40" x14ac:dyDescent="0.3">
      <c r="A40" t="s">
        <v>347</v>
      </c>
      <c r="X40">
        <v>1</v>
      </c>
      <c r="Y40">
        <v>2</v>
      </c>
      <c r="AF40">
        <v>2</v>
      </c>
    </row>
    <row r="41" spans="1:40" x14ac:dyDescent="0.3">
      <c r="A41" t="s">
        <v>10</v>
      </c>
      <c r="B41">
        <v>2</v>
      </c>
      <c r="C41">
        <v>3</v>
      </c>
      <c r="F41">
        <v>2</v>
      </c>
      <c r="I41">
        <v>2</v>
      </c>
      <c r="J41">
        <v>2</v>
      </c>
      <c r="K41">
        <v>1</v>
      </c>
      <c r="L41">
        <v>1</v>
      </c>
      <c r="M41">
        <v>1</v>
      </c>
      <c r="O41">
        <v>2</v>
      </c>
      <c r="R41">
        <v>3</v>
      </c>
      <c r="S41">
        <v>1</v>
      </c>
      <c r="T41">
        <v>1</v>
      </c>
      <c r="V41">
        <v>1</v>
      </c>
      <c r="W41">
        <v>3</v>
      </c>
      <c r="X41">
        <v>1</v>
      </c>
      <c r="Y41">
        <v>1</v>
      </c>
      <c r="Z41">
        <v>1.5</v>
      </c>
      <c r="AC41">
        <v>1</v>
      </c>
      <c r="AD41">
        <v>2</v>
      </c>
      <c r="AE41">
        <v>1</v>
      </c>
      <c r="AF41">
        <v>2</v>
      </c>
      <c r="AH41">
        <v>2</v>
      </c>
      <c r="AL41">
        <v>3</v>
      </c>
    </row>
    <row r="42" spans="1:40" x14ac:dyDescent="0.3">
      <c r="A42" t="s">
        <v>46</v>
      </c>
      <c r="B42">
        <v>1</v>
      </c>
      <c r="O42">
        <v>3</v>
      </c>
      <c r="P42">
        <v>1</v>
      </c>
      <c r="Q42">
        <v>2</v>
      </c>
      <c r="AM42">
        <v>1</v>
      </c>
      <c r="AN42">
        <v>1</v>
      </c>
    </row>
    <row r="43" spans="1:40" x14ac:dyDescent="0.3">
      <c r="A43" t="s">
        <v>3</v>
      </c>
      <c r="F43">
        <v>3</v>
      </c>
      <c r="L43">
        <v>1</v>
      </c>
      <c r="S43">
        <v>3</v>
      </c>
      <c r="AH43">
        <v>1</v>
      </c>
    </row>
    <row r="44" spans="1:40" x14ac:dyDescent="0.3">
      <c r="A44" t="s">
        <v>351</v>
      </c>
    </row>
    <row r="45" spans="1:40" x14ac:dyDescent="0.3">
      <c r="A45" t="s">
        <v>56</v>
      </c>
      <c r="C45">
        <v>3</v>
      </c>
      <c r="E45">
        <v>2</v>
      </c>
      <c r="F45">
        <v>1</v>
      </c>
      <c r="G45">
        <v>2</v>
      </c>
      <c r="I45">
        <v>1</v>
      </c>
      <c r="J45">
        <v>1</v>
      </c>
      <c r="K45">
        <v>1</v>
      </c>
      <c r="L45">
        <v>1</v>
      </c>
      <c r="M45">
        <v>1</v>
      </c>
      <c r="P45">
        <v>1</v>
      </c>
      <c r="R45">
        <v>1</v>
      </c>
      <c r="S45">
        <v>4</v>
      </c>
      <c r="T45">
        <v>1</v>
      </c>
      <c r="V45">
        <v>1</v>
      </c>
      <c r="W45">
        <v>2</v>
      </c>
      <c r="Z45">
        <v>2</v>
      </c>
      <c r="AA45">
        <v>1</v>
      </c>
      <c r="AB45">
        <v>4</v>
      </c>
      <c r="AC45">
        <v>1</v>
      </c>
      <c r="AD45">
        <v>1</v>
      </c>
    </row>
    <row r="46" spans="1:40" x14ac:dyDescent="0.3">
      <c r="A46" t="s">
        <v>370</v>
      </c>
      <c r="AN46">
        <v>3</v>
      </c>
    </row>
    <row r="47" spans="1:40" x14ac:dyDescent="0.3">
      <c r="A47" t="s">
        <v>60</v>
      </c>
      <c r="B47">
        <v>2</v>
      </c>
    </row>
    <row r="48" spans="1:40" x14ac:dyDescent="0.3">
      <c r="A48" t="s">
        <v>340</v>
      </c>
      <c r="Q48">
        <v>1</v>
      </c>
      <c r="U48">
        <v>1</v>
      </c>
      <c r="W48">
        <v>1</v>
      </c>
      <c r="X48">
        <v>3</v>
      </c>
      <c r="Y48">
        <v>1</v>
      </c>
      <c r="Z48">
        <v>1</v>
      </c>
    </row>
    <row r="49" spans="1:41" x14ac:dyDescent="0.3">
      <c r="A49" t="s">
        <v>339</v>
      </c>
    </row>
    <row r="50" spans="1:41" x14ac:dyDescent="0.3">
      <c r="A50" t="s">
        <v>11</v>
      </c>
    </row>
    <row r="51" spans="1:41" x14ac:dyDescent="0.3">
      <c r="A51" t="s">
        <v>55</v>
      </c>
      <c r="B51">
        <v>2</v>
      </c>
      <c r="C51">
        <v>1</v>
      </c>
      <c r="D51">
        <v>1</v>
      </c>
      <c r="E51">
        <v>1</v>
      </c>
      <c r="F51">
        <v>3</v>
      </c>
      <c r="G51">
        <v>2</v>
      </c>
      <c r="H51">
        <v>3</v>
      </c>
      <c r="J51">
        <v>1</v>
      </c>
      <c r="K51">
        <v>1</v>
      </c>
      <c r="M51">
        <v>3</v>
      </c>
      <c r="N51">
        <v>4</v>
      </c>
      <c r="X51">
        <v>6</v>
      </c>
      <c r="Y51">
        <v>5</v>
      </c>
      <c r="Z51">
        <v>1</v>
      </c>
      <c r="AD51">
        <v>2</v>
      </c>
      <c r="AG51">
        <v>3</v>
      </c>
      <c r="AJ51">
        <v>2</v>
      </c>
      <c r="AM51">
        <v>2</v>
      </c>
      <c r="AO51">
        <v>3</v>
      </c>
    </row>
    <row r="52" spans="1:41" x14ac:dyDescent="0.3">
      <c r="A52" t="s">
        <v>21</v>
      </c>
    </row>
    <row r="53" spans="1:41" x14ac:dyDescent="0.3">
      <c r="A53" t="s">
        <v>81</v>
      </c>
      <c r="G53">
        <v>3</v>
      </c>
      <c r="K53">
        <v>1</v>
      </c>
    </row>
    <row r="54" spans="1:41" x14ac:dyDescent="0.3">
      <c r="A54" t="s">
        <v>63</v>
      </c>
      <c r="B54">
        <v>2</v>
      </c>
      <c r="D54">
        <v>1</v>
      </c>
      <c r="AF54">
        <v>2</v>
      </c>
    </row>
    <row r="55" spans="1:41" x14ac:dyDescent="0.3">
      <c r="A55" t="s">
        <v>83</v>
      </c>
    </row>
    <row r="56" spans="1:41" x14ac:dyDescent="0.3">
      <c r="A56" t="s">
        <v>22</v>
      </c>
      <c r="Y56">
        <v>1</v>
      </c>
      <c r="AB56">
        <v>2</v>
      </c>
      <c r="AD56">
        <v>3</v>
      </c>
      <c r="AI56">
        <v>1</v>
      </c>
    </row>
    <row r="57" spans="1:41" x14ac:dyDescent="0.3">
      <c r="A57" t="s">
        <v>44</v>
      </c>
      <c r="N57">
        <v>3</v>
      </c>
      <c r="S57">
        <v>2</v>
      </c>
      <c r="AG57">
        <v>2</v>
      </c>
      <c r="AI57">
        <v>1</v>
      </c>
    </row>
    <row r="58" spans="1:41" x14ac:dyDescent="0.3">
      <c r="A58" t="s">
        <v>8</v>
      </c>
      <c r="B58">
        <v>1</v>
      </c>
      <c r="H58">
        <v>1</v>
      </c>
      <c r="J58">
        <v>2</v>
      </c>
      <c r="Q58">
        <v>2</v>
      </c>
    </row>
    <row r="59" spans="1:41" x14ac:dyDescent="0.3">
      <c r="A59" t="s">
        <v>355</v>
      </c>
    </row>
    <row r="60" spans="1:41" x14ac:dyDescent="0.3">
      <c r="A60" t="s">
        <v>82</v>
      </c>
      <c r="B60">
        <v>2</v>
      </c>
      <c r="C60">
        <v>2</v>
      </c>
      <c r="D60">
        <v>1</v>
      </c>
      <c r="E60">
        <v>2</v>
      </c>
      <c r="F60">
        <v>1</v>
      </c>
      <c r="G60">
        <v>2</v>
      </c>
      <c r="H60">
        <v>2</v>
      </c>
      <c r="I60">
        <v>3</v>
      </c>
      <c r="J60">
        <v>4</v>
      </c>
      <c r="L60">
        <v>4</v>
      </c>
      <c r="M60">
        <v>1</v>
      </c>
      <c r="N60">
        <v>2</v>
      </c>
      <c r="O60">
        <v>1</v>
      </c>
      <c r="P60">
        <v>1</v>
      </c>
      <c r="Q60">
        <v>1</v>
      </c>
      <c r="R60">
        <v>3</v>
      </c>
      <c r="S60">
        <v>3</v>
      </c>
      <c r="U60">
        <v>3</v>
      </c>
      <c r="V60">
        <v>1</v>
      </c>
      <c r="W60">
        <v>3</v>
      </c>
      <c r="AC60">
        <v>1</v>
      </c>
      <c r="AF60">
        <v>1</v>
      </c>
      <c r="AH60">
        <v>2</v>
      </c>
      <c r="AI60">
        <v>3</v>
      </c>
      <c r="AJ60">
        <v>1</v>
      </c>
      <c r="AK60">
        <v>4</v>
      </c>
      <c r="AL60">
        <v>3</v>
      </c>
      <c r="AN60">
        <v>1</v>
      </c>
    </row>
    <row r="61" spans="1:41" x14ac:dyDescent="0.3">
      <c r="A61" t="s">
        <v>49</v>
      </c>
      <c r="G61">
        <v>2</v>
      </c>
    </row>
    <row r="62" spans="1:41" x14ac:dyDescent="0.3">
      <c r="A62" t="s">
        <v>85</v>
      </c>
      <c r="K62">
        <v>4</v>
      </c>
      <c r="L62">
        <v>2</v>
      </c>
      <c r="M62">
        <v>5</v>
      </c>
    </row>
    <row r="63" spans="1:41" x14ac:dyDescent="0.3">
      <c r="A63" t="s">
        <v>5</v>
      </c>
      <c r="B63">
        <v>1</v>
      </c>
      <c r="C63">
        <v>2</v>
      </c>
      <c r="D63">
        <v>2</v>
      </c>
      <c r="E63">
        <v>3</v>
      </c>
      <c r="F63">
        <v>2</v>
      </c>
      <c r="G63">
        <v>3</v>
      </c>
      <c r="H63">
        <v>1</v>
      </c>
      <c r="M63">
        <v>4</v>
      </c>
      <c r="N63">
        <v>6</v>
      </c>
      <c r="P63">
        <v>2</v>
      </c>
      <c r="Q63">
        <v>1</v>
      </c>
      <c r="R63">
        <v>2</v>
      </c>
      <c r="S63">
        <v>3</v>
      </c>
      <c r="V63">
        <v>2</v>
      </c>
      <c r="W63">
        <v>1</v>
      </c>
      <c r="X63">
        <v>1</v>
      </c>
      <c r="Y63">
        <v>4</v>
      </c>
      <c r="Z63">
        <v>5</v>
      </c>
      <c r="AA63">
        <v>1</v>
      </c>
      <c r="AB63">
        <v>3</v>
      </c>
      <c r="AC63">
        <v>4</v>
      </c>
      <c r="AD63">
        <v>3</v>
      </c>
      <c r="AE63">
        <v>3</v>
      </c>
      <c r="AF63">
        <v>2</v>
      </c>
      <c r="AG63">
        <v>5</v>
      </c>
      <c r="AH63">
        <v>7</v>
      </c>
      <c r="AI63">
        <v>3</v>
      </c>
      <c r="AJ63">
        <v>1</v>
      </c>
      <c r="AK63">
        <v>1</v>
      </c>
      <c r="AL63">
        <v>6</v>
      </c>
    </row>
    <row r="64" spans="1:41" x14ac:dyDescent="0.3">
      <c r="A64" t="s">
        <v>45</v>
      </c>
      <c r="K64">
        <v>1</v>
      </c>
    </row>
    <row r="65" spans="1:41" x14ac:dyDescent="0.3">
      <c r="A65" t="s">
        <v>368</v>
      </c>
      <c r="B65">
        <v>1</v>
      </c>
      <c r="D65">
        <v>1</v>
      </c>
      <c r="E65">
        <v>3</v>
      </c>
      <c r="O65">
        <v>2</v>
      </c>
      <c r="P65">
        <v>2</v>
      </c>
      <c r="Q65">
        <v>1</v>
      </c>
      <c r="R65">
        <v>1</v>
      </c>
      <c r="AD65">
        <v>1</v>
      </c>
      <c r="AE65">
        <v>1</v>
      </c>
      <c r="AG65">
        <v>1</v>
      </c>
      <c r="AH65">
        <v>2</v>
      </c>
      <c r="AL65">
        <v>3</v>
      </c>
      <c r="AM65">
        <v>2</v>
      </c>
      <c r="AN65">
        <v>1</v>
      </c>
      <c r="AO65">
        <v>1</v>
      </c>
    </row>
    <row r="66" spans="1:41" x14ac:dyDescent="0.3">
      <c r="A66" t="s">
        <v>353</v>
      </c>
      <c r="Z66">
        <v>1</v>
      </c>
    </row>
    <row r="67" spans="1:41" x14ac:dyDescent="0.3">
      <c r="A67" t="s">
        <v>367</v>
      </c>
    </row>
    <row r="68" spans="1:41" x14ac:dyDescent="0.3">
      <c r="A68" t="s">
        <v>17</v>
      </c>
      <c r="F68">
        <v>2</v>
      </c>
      <c r="J68">
        <v>1</v>
      </c>
      <c r="K68">
        <v>1</v>
      </c>
    </row>
    <row r="69" spans="1:41" x14ac:dyDescent="0.3">
      <c r="A69" t="s">
        <v>86</v>
      </c>
      <c r="K69">
        <v>5</v>
      </c>
    </row>
    <row r="70" spans="1:41" x14ac:dyDescent="0.3">
      <c r="A70" t="s">
        <v>16</v>
      </c>
      <c r="C70">
        <v>4</v>
      </c>
      <c r="D70">
        <v>3</v>
      </c>
      <c r="F70">
        <v>2</v>
      </c>
      <c r="G70">
        <v>5</v>
      </c>
      <c r="H70">
        <v>3</v>
      </c>
      <c r="I70">
        <v>2</v>
      </c>
      <c r="J70">
        <v>5</v>
      </c>
      <c r="K70">
        <v>3</v>
      </c>
      <c r="L70">
        <v>2</v>
      </c>
      <c r="M70">
        <v>3</v>
      </c>
      <c r="O70">
        <v>5</v>
      </c>
      <c r="P70">
        <v>5</v>
      </c>
      <c r="Q70">
        <v>3</v>
      </c>
      <c r="R70">
        <v>2</v>
      </c>
      <c r="S70">
        <v>3</v>
      </c>
      <c r="T70">
        <v>1</v>
      </c>
      <c r="U70">
        <v>1</v>
      </c>
      <c r="V70">
        <v>3</v>
      </c>
      <c r="W70">
        <v>3</v>
      </c>
      <c r="X70">
        <v>5</v>
      </c>
      <c r="Y70">
        <v>4</v>
      </c>
      <c r="Z70">
        <v>1</v>
      </c>
      <c r="AA70">
        <v>3</v>
      </c>
      <c r="AC70">
        <v>1</v>
      </c>
      <c r="AE70">
        <v>4</v>
      </c>
      <c r="AF70">
        <v>2</v>
      </c>
      <c r="AG70">
        <v>3</v>
      </c>
      <c r="AH70">
        <v>2</v>
      </c>
      <c r="AI70">
        <v>2</v>
      </c>
      <c r="AJ70">
        <v>7</v>
      </c>
      <c r="AK70">
        <v>3</v>
      </c>
      <c r="AL70">
        <v>5</v>
      </c>
      <c r="AM70">
        <v>1</v>
      </c>
      <c r="AN70">
        <v>4</v>
      </c>
      <c r="AO70">
        <v>3</v>
      </c>
    </row>
    <row r="71" spans="1:41" x14ac:dyDescent="0.3">
      <c r="A71" t="s">
        <v>47</v>
      </c>
    </row>
  </sheetData>
  <autoFilter ref="A1:AB71" xr:uid="{130C2564-D265-4C41-A3E0-02A62EDAC91D}">
    <sortState ref="A2:AB71">
      <sortCondition ref="A1:A71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B22D2-FF6F-4C3C-9852-D41E078C625C}">
  <dimension ref="A1:C187"/>
  <sheetViews>
    <sheetView workbookViewId="0">
      <selection activeCell="B170" sqref="B170"/>
    </sheetView>
  </sheetViews>
  <sheetFormatPr defaultRowHeight="14.4" x14ac:dyDescent="0.3"/>
  <cols>
    <col min="2" max="2" width="32.33203125" bestFit="1" customWidth="1"/>
  </cols>
  <sheetData>
    <row r="1" spans="1:3" ht="15.6" x14ac:dyDescent="0.3">
      <c r="A1" s="25" t="s">
        <v>87</v>
      </c>
      <c r="B1" s="26" t="s">
        <v>88</v>
      </c>
      <c r="C1" s="27" t="s">
        <v>89</v>
      </c>
    </row>
    <row r="2" spans="1:3" x14ac:dyDescent="0.3">
      <c r="A2" s="28" t="s">
        <v>90</v>
      </c>
      <c r="B2" s="28" t="s">
        <v>91</v>
      </c>
      <c r="C2" s="29">
        <v>50</v>
      </c>
    </row>
    <row r="3" spans="1:3" x14ac:dyDescent="0.3">
      <c r="A3" s="28" t="s">
        <v>90</v>
      </c>
      <c r="B3" s="28" t="s">
        <v>92</v>
      </c>
      <c r="C3" s="29">
        <v>65</v>
      </c>
    </row>
    <row r="4" spans="1:3" x14ac:dyDescent="0.3">
      <c r="A4" s="28" t="s">
        <v>93</v>
      </c>
      <c r="B4" s="28" t="s">
        <v>94</v>
      </c>
      <c r="C4" s="29">
        <v>25.01</v>
      </c>
    </row>
    <row r="5" spans="1:3" x14ac:dyDescent="0.3">
      <c r="A5" s="28" t="s">
        <v>93</v>
      </c>
      <c r="B5" s="28" t="s">
        <v>95</v>
      </c>
      <c r="C5" s="29">
        <v>25</v>
      </c>
    </row>
    <row r="6" spans="1:3" x14ac:dyDescent="0.3">
      <c r="A6" s="28" t="s">
        <v>96</v>
      </c>
      <c r="B6" s="28" t="s">
        <v>97</v>
      </c>
      <c r="C6" s="29">
        <v>25</v>
      </c>
    </row>
    <row r="7" spans="1:3" x14ac:dyDescent="0.3">
      <c r="A7" s="28" t="s">
        <v>98</v>
      </c>
      <c r="B7" s="28" t="s">
        <v>99</v>
      </c>
      <c r="C7" s="29">
        <v>25</v>
      </c>
    </row>
    <row r="8" spans="1:3" x14ac:dyDescent="0.3">
      <c r="A8" s="28" t="s">
        <v>100</v>
      </c>
      <c r="B8" s="28" t="s">
        <v>101</v>
      </c>
      <c r="C8" s="29">
        <v>25</v>
      </c>
    </row>
    <row r="9" spans="1:3" x14ac:dyDescent="0.3">
      <c r="A9" s="28" t="s">
        <v>100</v>
      </c>
      <c r="B9" s="28" t="s">
        <v>102</v>
      </c>
      <c r="C9" s="29">
        <v>25</v>
      </c>
    </row>
    <row r="10" spans="1:3" x14ac:dyDescent="0.3">
      <c r="A10" s="28" t="s">
        <v>103</v>
      </c>
      <c r="B10" s="28" t="s">
        <v>104</v>
      </c>
      <c r="C10" s="29">
        <v>83.34</v>
      </c>
    </row>
    <row r="11" spans="1:3" x14ac:dyDescent="0.3">
      <c r="A11" s="28" t="s">
        <v>103</v>
      </c>
      <c r="B11" s="28" t="s">
        <v>105</v>
      </c>
      <c r="C11" s="29">
        <v>83.34</v>
      </c>
    </row>
    <row r="12" spans="1:3" x14ac:dyDescent="0.3">
      <c r="A12" s="28" t="s">
        <v>103</v>
      </c>
      <c r="B12" s="28" t="s">
        <v>106</v>
      </c>
      <c r="C12" s="29">
        <v>83.34</v>
      </c>
    </row>
    <row r="13" spans="1:3" x14ac:dyDescent="0.3">
      <c r="A13" s="28" t="s">
        <v>103</v>
      </c>
      <c r="B13" s="28" t="s">
        <v>107</v>
      </c>
      <c r="C13" s="29">
        <v>83.34</v>
      </c>
    </row>
    <row r="14" spans="1:3" x14ac:dyDescent="0.3">
      <c r="A14" s="28" t="s">
        <v>103</v>
      </c>
      <c r="B14" s="28" t="s">
        <v>108</v>
      </c>
      <c r="C14" s="29">
        <v>83.23</v>
      </c>
    </row>
    <row r="15" spans="1:3" x14ac:dyDescent="0.3">
      <c r="A15" s="28" t="s">
        <v>103</v>
      </c>
      <c r="B15" s="28" t="s">
        <v>109</v>
      </c>
      <c r="C15" s="29">
        <v>83.34</v>
      </c>
    </row>
    <row r="16" spans="1:3" x14ac:dyDescent="0.3">
      <c r="A16" s="28" t="s">
        <v>103</v>
      </c>
      <c r="B16" s="28" t="s">
        <v>110</v>
      </c>
      <c r="C16" s="29">
        <v>83.34</v>
      </c>
    </row>
    <row r="17" spans="1:3" x14ac:dyDescent="0.3">
      <c r="A17" s="28" t="s">
        <v>103</v>
      </c>
      <c r="B17" s="28" t="s">
        <v>111</v>
      </c>
      <c r="C17" s="29">
        <v>83.34</v>
      </c>
    </row>
    <row r="18" spans="1:3" x14ac:dyDescent="0.3">
      <c r="A18" s="28" t="s">
        <v>103</v>
      </c>
      <c r="B18" s="28" t="s">
        <v>109</v>
      </c>
      <c r="C18" s="29">
        <v>25</v>
      </c>
    </row>
    <row r="19" spans="1:3" x14ac:dyDescent="0.3">
      <c r="A19" s="28" t="s">
        <v>103</v>
      </c>
      <c r="B19" s="28" t="s">
        <v>112</v>
      </c>
      <c r="C19" s="29">
        <v>83.34</v>
      </c>
    </row>
    <row r="20" spans="1:3" x14ac:dyDescent="0.3">
      <c r="A20" s="28" t="s">
        <v>103</v>
      </c>
      <c r="B20" s="28" t="s">
        <v>113</v>
      </c>
      <c r="C20" s="29">
        <v>83.34</v>
      </c>
    </row>
    <row r="21" spans="1:3" x14ac:dyDescent="0.3">
      <c r="A21" s="28" t="s">
        <v>103</v>
      </c>
      <c r="B21" s="28" t="s">
        <v>114</v>
      </c>
      <c r="C21" s="29">
        <v>83.34</v>
      </c>
    </row>
    <row r="22" spans="1:3" x14ac:dyDescent="0.3">
      <c r="A22" s="28" t="s">
        <v>115</v>
      </c>
      <c r="B22" s="28" t="s">
        <v>116</v>
      </c>
      <c r="C22" s="29">
        <v>83.34</v>
      </c>
    </row>
    <row r="23" spans="1:3" x14ac:dyDescent="0.3">
      <c r="A23" s="28" t="s">
        <v>115</v>
      </c>
      <c r="B23" s="28" t="s">
        <v>117</v>
      </c>
      <c r="C23" s="29">
        <v>83.34</v>
      </c>
    </row>
    <row r="24" spans="1:3" x14ac:dyDescent="0.3">
      <c r="A24" s="28" t="s">
        <v>115</v>
      </c>
      <c r="B24" s="28" t="s">
        <v>118</v>
      </c>
      <c r="C24" s="29">
        <v>83.34</v>
      </c>
    </row>
    <row r="25" spans="1:3" x14ac:dyDescent="0.3">
      <c r="A25" s="28" t="s">
        <v>119</v>
      </c>
      <c r="B25" s="28" t="s">
        <v>120</v>
      </c>
      <c r="C25" s="29">
        <v>83</v>
      </c>
    </row>
    <row r="26" spans="1:3" x14ac:dyDescent="0.3">
      <c r="A26" s="28" t="s">
        <v>121</v>
      </c>
      <c r="B26" s="28" t="s">
        <v>122</v>
      </c>
      <c r="C26" s="29">
        <v>25</v>
      </c>
    </row>
    <row r="27" spans="1:3" x14ac:dyDescent="0.3">
      <c r="A27" s="28" t="s">
        <v>121</v>
      </c>
      <c r="B27" s="28" t="s">
        <v>123</v>
      </c>
      <c r="C27" s="29">
        <v>75</v>
      </c>
    </row>
    <row r="28" spans="1:3" x14ac:dyDescent="0.3">
      <c r="A28" s="28" t="s">
        <v>124</v>
      </c>
      <c r="B28" s="28" t="s">
        <v>125</v>
      </c>
      <c r="C28" s="29">
        <v>50</v>
      </c>
    </row>
    <row r="29" spans="1:3" x14ac:dyDescent="0.3">
      <c r="A29" s="28" t="s">
        <v>126</v>
      </c>
      <c r="B29" s="28" t="s">
        <v>127</v>
      </c>
      <c r="C29" s="29">
        <v>25</v>
      </c>
    </row>
    <row r="30" spans="1:3" x14ac:dyDescent="0.3">
      <c r="A30" s="28" t="s">
        <v>128</v>
      </c>
      <c r="B30" s="28" t="s">
        <v>129</v>
      </c>
      <c r="C30" s="29">
        <v>25</v>
      </c>
    </row>
    <row r="31" spans="1:3" x14ac:dyDescent="0.3">
      <c r="A31" s="28" t="s">
        <v>130</v>
      </c>
      <c r="B31" s="28" t="s">
        <v>131</v>
      </c>
      <c r="C31" s="29">
        <v>25</v>
      </c>
    </row>
    <row r="32" spans="1:3" x14ac:dyDescent="0.3">
      <c r="A32" s="28" t="s">
        <v>132</v>
      </c>
      <c r="B32" s="28" t="s">
        <v>133</v>
      </c>
      <c r="C32" s="29">
        <v>50</v>
      </c>
    </row>
    <row r="33" spans="1:3" x14ac:dyDescent="0.3">
      <c r="A33" s="28" t="s">
        <v>134</v>
      </c>
      <c r="B33" s="28" t="s">
        <v>135</v>
      </c>
      <c r="C33" s="29">
        <v>100</v>
      </c>
    </row>
    <row r="34" spans="1:3" x14ac:dyDescent="0.3">
      <c r="A34" s="28" t="s">
        <v>136</v>
      </c>
      <c r="B34" s="28" t="s">
        <v>137</v>
      </c>
      <c r="C34" s="29">
        <v>25</v>
      </c>
    </row>
    <row r="35" spans="1:3" x14ac:dyDescent="0.3">
      <c r="A35" s="28" t="s">
        <v>138</v>
      </c>
      <c r="B35" s="28" t="s">
        <v>139</v>
      </c>
      <c r="C35" s="29">
        <v>25</v>
      </c>
    </row>
    <row r="36" spans="1:3" x14ac:dyDescent="0.3">
      <c r="A36" s="28" t="s">
        <v>140</v>
      </c>
      <c r="B36" s="28" t="s">
        <v>141</v>
      </c>
      <c r="C36" s="29">
        <v>25</v>
      </c>
    </row>
    <row r="37" spans="1:3" x14ac:dyDescent="0.3">
      <c r="A37" s="28" t="s">
        <v>142</v>
      </c>
      <c r="B37" s="28" t="s">
        <v>143</v>
      </c>
      <c r="C37" s="29">
        <v>141.68</v>
      </c>
    </row>
    <row r="38" spans="1:3" x14ac:dyDescent="0.3">
      <c r="A38" s="28" t="s">
        <v>142</v>
      </c>
      <c r="B38" s="28" t="s">
        <v>144</v>
      </c>
      <c r="C38" s="29">
        <v>70.84</v>
      </c>
    </row>
    <row r="39" spans="1:3" x14ac:dyDescent="0.3">
      <c r="A39" s="28" t="s">
        <v>142</v>
      </c>
      <c r="B39" s="28" t="s">
        <v>145</v>
      </c>
      <c r="C39" s="29">
        <v>70.84</v>
      </c>
    </row>
    <row r="40" spans="1:3" x14ac:dyDescent="0.3">
      <c r="A40" s="28" t="s">
        <v>142</v>
      </c>
      <c r="B40" s="28" t="s">
        <v>145</v>
      </c>
      <c r="C40" s="29">
        <v>25</v>
      </c>
    </row>
    <row r="41" spans="1:3" x14ac:dyDescent="0.3">
      <c r="A41" s="28" t="s">
        <v>142</v>
      </c>
      <c r="B41" s="28" t="s">
        <v>146</v>
      </c>
      <c r="C41" s="29">
        <v>70.84</v>
      </c>
    </row>
    <row r="42" spans="1:3" x14ac:dyDescent="0.3">
      <c r="A42" s="28" t="s">
        <v>142</v>
      </c>
      <c r="B42" s="28" t="s">
        <v>147</v>
      </c>
      <c r="C42" s="29">
        <v>154.16999999999999</v>
      </c>
    </row>
    <row r="43" spans="1:3" x14ac:dyDescent="0.3">
      <c r="A43" s="28" t="s">
        <v>142</v>
      </c>
      <c r="B43" s="28" t="s">
        <v>148</v>
      </c>
      <c r="C43" s="29">
        <v>25</v>
      </c>
    </row>
    <row r="44" spans="1:3" x14ac:dyDescent="0.3">
      <c r="A44" s="28" t="s">
        <v>142</v>
      </c>
      <c r="B44" s="28" t="s">
        <v>149</v>
      </c>
      <c r="C44" s="29">
        <v>70.84</v>
      </c>
    </row>
    <row r="45" spans="1:3" x14ac:dyDescent="0.3">
      <c r="A45" s="28" t="s">
        <v>142</v>
      </c>
      <c r="B45" s="28" t="s">
        <v>150</v>
      </c>
      <c r="C45" s="29">
        <v>25</v>
      </c>
    </row>
    <row r="46" spans="1:3" x14ac:dyDescent="0.3">
      <c r="A46" s="28" t="s">
        <v>142</v>
      </c>
      <c r="B46" s="28" t="s">
        <v>151</v>
      </c>
      <c r="C46" s="29">
        <v>70.84</v>
      </c>
    </row>
    <row r="47" spans="1:3" x14ac:dyDescent="0.3">
      <c r="A47" s="28" t="s">
        <v>142</v>
      </c>
      <c r="B47" s="28" t="s">
        <v>152</v>
      </c>
      <c r="C47" s="29">
        <v>75</v>
      </c>
    </row>
    <row r="48" spans="1:3" x14ac:dyDescent="0.3">
      <c r="A48" s="28" t="s">
        <v>153</v>
      </c>
      <c r="B48" s="28" t="s">
        <v>154</v>
      </c>
      <c r="C48" s="29">
        <v>500</v>
      </c>
    </row>
    <row r="49" spans="1:3" x14ac:dyDescent="0.3">
      <c r="A49" s="28" t="s">
        <v>153</v>
      </c>
      <c r="B49" s="28" t="s">
        <v>155</v>
      </c>
      <c r="C49" s="29">
        <v>25</v>
      </c>
    </row>
    <row r="50" spans="1:3" x14ac:dyDescent="0.3">
      <c r="A50" s="28" t="s">
        <v>156</v>
      </c>
      <c r="B50" s="28" t="s">
        <v>157</v>
      </c>
      <c r="C50" s="29">
        <v>12.49</v>
      </c>
    </row>
    <row r="51" spans="1:3" x14ac:dyDescent="0.3">
      <c r="A51" s="28" t="s">
        <v>156</v>
      </c>
      <c r="B51" s="28" t="s">
        <v>158</v>
      </c>
      <c r="C51" s="29">
        <v>70.84</v>
      </c>
    </row>
    <row r="52" spans="1:3" x14ac:dyDescent="0.3">
      <c r="A52" s="28" t="s">
        <v>156</v>
      </c>
      <c r="B52" s="28" t="s">
        <v>159</v>
      </c>
      <c r="C52" s="29">
        <v>70.84</v>
      </c>
    </row>
    <row r="53" spans="1:3" x14ac:dyDescent="0.3">
      <c r="A53" s="28" t="s">
        <v>156</v>
      </c>
      <c r="B53" s="28" t="s">
        <v>160</v>
      </c>
      <c r="C53" s="29">
        <v>70.84</v>
      </c>
    </row>
    <row r="54" spans="1:3" x14ac:dyDescent="0.3">
      <c r="A54" s="28" t="s">
        <v>161</v>
      </c>
      <c r="B54" s="28" t="s">
        <v>162</v>
      </c>
      <c r="C54" s="29">
        <v>75</v>
      </c>
    </row>
    <row r="55" spans="1:3" x14ac:dyDescent="0.3">
      <c r="A55" s="28" t="s">
        <v>161</v>
      </c>
      <c r="B55" s="28" t="s">
        <v>163</v>
      </c>
      <c r="C55" s="29">
        <v>70.84</v>
      </c>
    </row>
    <row r="56" spans="1:3" x14ac:dyDescent="0.3">
      <c r="A56" s="28" t="s">
        <v>161</v>
      </c>
      <c r="B56" s="28" t="s">
        <v>164</v>
      </c>
      <c r="C56" s="29">
        <v>70.84</v>
      </c>
    </row>
    <row r="57" spans="1:3" x14ac:dyDescent="0.3">
      <c r="A57" s="28" t="s">
        <v>165</v>
      </c>
      <c r="B57" s="28" t="s">
        <v>166</v>
      </c>
      <c r="C57" s="29">
        <v>25</v>
      </c>
    </row>
    <row r="58" spans="1:3" x14ac:dyDescent="0.3">
      <c r="A58" s="28" t="s">
        <v>165</v>
      </c>
      <c r="B58" s="28" t="s">
        <v>167</v>
      </c>
      <c r="C58" s="29">
        <v>25</v>
      </c>
    </row>
    <row r="59" spans="1:3" x14ac:dyDescent="0.3">
      <c r="A59" s="28" t="s">
        <v>168</v>
      </c>
      <c r="B59" s="28" t="s">
        <v>169</v>
      </c>
      <c r="C59" s="29">
        <v>70.84</v>
      </c>
    </row>
    <row r="60" spans="1:3" x14ac:dyDescent="0.3">
      <c r="A60" s="28" t="s">
        <v>168</v>
      </c>
      <c r="B60" s="28" t="s">
        <v>170</v>
      </c>
      <c r="C60" s="29">
        <v>70.84</v>
      </c>
    </row>
    <row r="61" spans="1:3" x14ac:dyDescent="0.3">
      <c r="A61" s="28" t="s">
        <v>171</v>
      </c>
      <c r="B61" s="28" t="s">
        <v>172</v>
      </c>
      <c r="C61" s="29">
        <v>25</v>
      </c>
    </row>
    <row r="62" spans="1:3" x14ac:dyDescent="0.3">
      <c r="A62" s="28" t="s">
        <v>173</v>
      </c>
      <c r="B62" s="28" t="s">
        <v>174</v>
      </c>
      <c r="C62" s="29">
        <v>50</v>
      </c>
    </row>
    <row r="63" spans="1:3" x14ac:dyDescent="0.3">
      <c r="A63" s="28" t="s">
        <v>173</v>
      </c>
      <c r="B63" s="28" t="s">
        <v>175</v>
      </c>
      <c r="C63" s="29">
        <v>25</v>
      </c>
    </row>
    <row r="64" spans="1:3" x14ac:dyDescent="0.3">
      <c r="A64" s="28" t="s">
        <v>176</v>
      </c>
      <c r="B64" s="28" t="s">
        <v>177</v>
      </c>
      <c r="C64" s="29">
        <v>70.84</v>
      </c>
    </row>
    <row r="65" spans="1:3" x14ac:dyDescent="0.3">
      <c r="A65" s="28" t="s">
        <v>176</v>
      </c>
      <c r="B65" s="28" t="s">
        <v>178</v>
      </c>
      <c r="C65" s="29">
        <v>70.84</v>
      </c>
    </row>
    <row r="66" spans="1:3" x14ac:dyDescent="0.3">
      <c r="A66" s="28" t="s">
        <v>176</v>
      </c>
      <c r="B66" s="28" t="s">
        <v>179</v>
      </c>
      <c r="C66" s="29">
        <v>70.84</v>
      </c>
    </row>
    <row r="67" spans="1:3" x14ac:dyDescent="0.3">
      <c r="A67" s="28" t="s">
        <v>176</v>
      </c>
      <c r="B67" s="28" t="s">
        <v>180</v>
      </c>
      <c r="C67" s="29">
        <v>10</v>
      </c>
    </row>
    <row r="68" spans="1:3" x14ac:dyDescent="0.3">
      <c r="A68" s="28" t="s">
        <v>181</v>
      </c>
      <c r="B68" s="28" t="s">
        <v>182</v>
      </c>
      <c r="C68" s="29">
        <v>50</v>
      </c>
    </row>
    <row r="69" spans="1:3" x14ac:dyDescent="0.3">
      <c r="A69" s="28" t="s">
        <v>181</v>
      </c>
      <c r="B69" s="28" t="s">
        <v>183</v>
      </c>
      <c r="C69" s="29">
        <v>25</v>
      </c>
    </row>
    <row r="70" spans="1:3" x14ac:dyDescent="0.3">
      <c r="A70" s="28" t="s">
        <v>184</v>
      </c>
      <c r="B70" s="28" t="s">
        <v>185</v>
      </c>
      <c r="C70" s="29">
        <v>70.84</v>
      </c>
    </row>
    <row r="71" spans="1:3" x14ac:dyDescent="0.3">
      <c r="A71" s="28" t="s">
        <v>184</v>
      </c>
      <c r="B71" s="28" t="s">
        <v>186</v>
      </c>
      <c r="C71" s="29">
        <v>70.84</v>
      </c>
    </row>
    <row r="72" spans="1:3" x14ac:dyDescent="0.3">
      <c r="A72" s="28" t="s">
        <v>184</v>
      </c>
      <c r="B72" s="28" t="s">
        <v>187</v>
      </c>
      <c r="C72" s="29">
        <v>70.84</v>
      </c>
    </row>
    <row r="73" spans="1:3" x14ac:dyDescent="0.3">
      <c r="A73" s="28" t="s">
        <v>184</v>
      </c>
      <c r="B73" s="28" t="s">
        <v>188</v>
      </c>
      <c r="C73" s="29">
        <v>70.84</v>
      </c>
    </row>
    <row r="74" spans="1:3" x14ac:dyDescent="0.3">
      <c r="A74" s="28" t="s">
        <v>184</v>
      </c>
      <c r="B74" s="28" t="s">
        <v>189</v>
      </c>
      <c r="C74" s="29">
        <v>70.84</v>
      </c>
    </row>
    <row r="75" spans="1:3" x14ac:dyDescent="0.3">
      <c r="A75" s="28" t="s">
        <v>184</v>
      </c>
      <c r="B75" s="28" t="s">
        <v>190</v>
      </c>
      <c r="C75" s="29">
        <v>25</v>
      </c>
    </row>
    <row r="76" spans="1:3" x14ac:dyDescent="0.3">
      <c r="A76" s="28" t="s">
        <v>184</v>
      </c>
      <c r="B76" s="28" t="s">
        <v>191</v>
      </c>
      <c r="C76" s="29">
        <v>70.84</v>
      </c>
    </row>
    <row r="77" spans="1:3" x14ac:dyDescent="0.3">
      <c r="A77" s="28" t="s">
        <v>184</v>
      </c>
      <c r="B77" s="28" t="s">
        <v>192</v>
      </c>
      <c r="C77" s="29">
        <v>70.84</v>
      </c>
    </row>
    <row r="78" spans="1:3" x14ac:dyDescent="0.3">
      <c r="A78" s="28" t="s">
        <v>184</v>
      </c>
      <c r="B78" s="28" t="s">
        <v>193</v>
      </c>
      <c r="C78" s="29">
        <v>70.84</v>
      </c>
    </row>
    <row r="79" spans="1:3" x14ac:dyDescent="0.3">
      <c r="A79" s="28" t="s">
        <v>184</v>
      </c>
      <c r="B79" s="28" t="s">
        <v>194</v>
      </c>
      <c r="C79" s="29">
        <v>70.84</v>
      </c>
    </row>
    <row r="80" spans="1:3" x14ac:dyDescent="0.3">
      <c r="A80" s="28" t="s">
        <v>184</v>
      </c>
      <c r="B80" s="28" t="s">
        <v>195</v>
      </c>
      <c r="C80" s="29">
        <v>70.84</v>
      </c>
    </row>
    <row r="81" spans="1:3" x14ac:dyDescent="0.3">
      <c r="A81" s="28" t="s">
        <v>196</v>
      </c>
      <c r="B81" s="28" t="s">
        <v>197</v>
      </c>
      <c r="C81" s="29">
        <v>70.84</v>
      </c>
    </row>
    <row r="82" spans="1:3" x14ac:dyDescent="0.3">
      <c r="A82" s="28" t="s">
        <v>196</v>
      </c>
      <c r="B82" s="28" t="s">
        <v>198</v>
      </c>
      <c r="C82" s="29">
        <v>70.84</v>
      </c>
    </row>
    <row r="83" spans="1:3" x14ac:dyDescent="0.3">
      <c r="A83" s="28" t="s">
        <v>196</v>
      </c>
      <c r="B83" s="28" t="s">
        <v>197</v>
      </c>
      <c r="C83" s="29">
        <v>25</v>
      </c>
    </row>
    <row r="84" spans="1:3" x14ac:dyDescent="0.3">
      <c r="A84" s="28" t="s">
        <v>199</v>
      </c>
      <c r="B84" s="28" t="s">
        <v>200</v>
      </c>
      <c r="C84" s="29">
        <v>70.84</v>
      </c>
    </row>
    <row r="85" spans="1:3" x14ac:dyDescent="0.3">
      <c r="A85" s="28" t="s">
        <v>199</v>
      </c>
      <c r="B85" s="28" t="s">
        <v>201</v>
      </c>
      <c r="C85" s="29">
        <v>70.84</v>
      </c>
    </row>
    <row r="86" spans="1:3" x14ac:dyDescent="0.3">
      <c r="A86" s="28" t="s">
        <v>199</v>
      </c>
      <c r="B86" s="28" t="s">
        <v>202</v>
      </c>
      <c r="C86" s="29">
        <v>74.8</v>
      </c>
    </row>
    <row r="87" spans="1:3" x14ac:dyDescent="0.3">
      <c r="A87" s="28" t="s">
        <v>203</v>
      </c>
      <c r="B87" s="28" t="s">
        <v>204</v>
      </c>
      <c r="C87" s="29">
        <v>75</v>
      </c>
    </row>
    <row r="88" spans="1:3" x14ac:dyDescent="0.3">
      <c r="A88" s="28" t="s">
        <v>205</v>
      </c>
      <c r="B88" s="28" t="s">
        <v>206</v>
      </c>
      <c r="C88" s="29">
        <v>70.84</v>
      </c>
    </row>
    <row r="89" spans="1:3" x14ac:dyDescent="0.3">
      <c r="A89" s="28" t="s">
        <v>205</v>
      </c>
      <c r="B89" s="28" t="s">
        <v>207</v>
      </c>
      <c r="C89" s="29">
        <v>70.84</v>
      </c>
    </row>
    <row r="90" spans="1:3" x14ac:dyDescent="0.3">
      <c r="A90" s="28" t="s">
        <v>208</v>
      </c>
      <c r="B90" s="28" t="s">
        <v>209</v>
      </c>
      <c r="C90" s="29">
        <v>25</v>
      </c>
    </row>
    <row r="91" spans="1:3" x14ac:dyDescent="0.3">
      <c r="A91" s="28" t="s">
        <v>210</v>
      </c>
      <c r="B91" s="28" t="s">
        <v>211</v>
      </c>
      <c r="C91" s="29">
        <v>25</v>
      </c>
    </row>
    <row r="92" spans="1:3" x14ac:dyDescent="0.3">
      <c r="A92" s="28" t="s">
        <v>212</v>
      </c>
      <c r="B92" s="28" t="s">
        <v>213</v>
      </c>
      <c r="C92" s="29">
        <v>15</v>
      </c>
    </row>
    <row r="93" spans="1:3" x14ac:dyDescent="0.3">
      <c r="A93" s="28" t="s">
        <v>214</v>
      </c>
      <c r="B93" s="28" t="s">
        <v>215</v>
      </c>
      <c r="C93" s="29">
        <v>25</v>
      </c>
    </row>
    <row r="94" spans="1:3" x14ac:dyDescent="0.3">
      <c r="A94" s="28" t="s">
        <v>214</v>
      </c>
      <c r="B94" s="28" t="s">
        <v>215</v>
      </c>
      <c r="C94" s="29">
        <v>25</v>
      </c>
    </row>
    <row r="95" spans="1:3" x14ac:dyDescent="0.3">
      <c r="A95" s="28" t="s">
        <v>216</v>
      </c>
      <c r="B95" s="28" t="s">
        <v>217</v>
      </c>
      <c r="C95" s="29">
        <v>25</v>
      </c>
    </row>
    <row r="96" spans="1:3" x14ac:dyDescent="0.3">
      <c r="A96" s="28" t="s">
        <v>218</v>
      </c>
      <c r="B96" s="28" t="s">
        <v>219</v>
      </c>
      <c r="C96" s="29">
        <v>77.78</v>
      </c>
    </row>
    <row r="97" spans="1:3" x14ac:dyDescent="0.3">
      <c r="A97" s="28" t="s">
        <v>218</v>
      </c>
      <c r="B97" s="28" t="s">
        <v>220</v>
      </c>
      <c r="C97" s="29">
        <v>77.78</v>
      </c>
    </row>
    <row r="98" spans="1:3" x14ac:dyDescent="0.3">
      <c r="A98" s="28" t="s">
        <v>218</v>
      </c>
      <c r="B98" s="28" t="s">
        <v>221</v>
      </c>
      <c r="C98" s="29">
        <v>77.78</v>
      </c>
    </row>
    <row r="99" spans="1:3" x14ac:dyDescent="0.3">
      <c r="A99" s="28" t="s">
        <v>218</v>
      </c>
      <c r="B99" s="28" t="s">
        <v>222</v>
      </c>
      <c r="C99" s="29">
        <v>77.78</v>
      </c>
    </row>
    <row r="100" spans="1:3" x14ac:dyDescent="0.3">
      <c r="A100" s="28" t="s">
        <v>218</v>
      </c>
      <c r="B100" s="28" t="s">
        <v>223</v>
      </c>
      <c r="C100" s="29">
        <v>25</v>
      </c>
    </row>
    <row r="101" spans="1:3" x14ac:dyDescent="0.3">
      <c r="A101" s="28" t="s">
        <v>218</v>
      </c>
      <c r="B101" s="28" t="s">
        <v>224</v>
      </c>
      <c r="C101" s="29">
        <v>25</v>
      </c>
    </row>
    <row r="102" spans="1:3" x14ac:dyDescent="0.3">
      <c r="A102" s="28" t="s">
        <v>218</v>
      </c>
      <c r="B102" s="28" t="s">
        <v>225</v>
      </c>
      <c r="C102" s="29">
        <v>25</v>
      </c>
    </row>
    <row r="103" spans="1:3" x14ac:dyDescent="0.3">
      <c r="A103" s="28" t="s">
        <v>218</v>
      </c>
      <c r="B103" s="28" t="s">
        <v>226</v>
      </c>
      <c r="C103" s="29">
        <v>77.78</v>
      </c>
    </row>
    <row r="104" spans="1:3" x14ac:dyDescent="0.3">
      <c r="A104" s="28" t="s">
        <v>218</v>
      </c>
      <c r="B104" s="28" t="s">
        <v>227</v>
      </c>
      <c r="C104" s="29">
        <v>25</v>
      </c>
    </row>
    <row r="105" spans="1:3" x14ac:dyDescent="0.3">
      <c r="A105" s="28" t="s">
        <v>218</v>
      </c>
      <c r="B105" s="28" t="s">
        <v>221</v>
      </c>
      <c r="C105" s="29">
        <v>25</v>
      </c>
    </row>
    <row r="106" spans="1:3" x14ac:dyDescent="0.3">
      <c r="A106" s="28" t="s">
        <v>218</v>
      </c>
      <c r="B106" s="28" t="s">
        <v>220</v>
      </c>
      <c r="C106" s="29">
        <v>77.78</v>
      </c>
    </row>
    <row r="107" spans="1:3" x14ac:dyDescent="0.3">
      <c r="A107" s="28" t="s">
        <v>228</v>
      </c>
      <c r="B107" s="28" t="s">
        <v>229</v>
      </c>
      <c r="C107" s="29">
        <v>75</v>
      </c>
    </row>
    <row r="108" spans="1:3" x14ac:dyDescent="0.3">
      <c r="A108" s="28" t="s">
        <v>230</v>
      </c>
      <c r="B108" s="28" t="s">
        <v>231</v>
      </c>
      <c r="C108" s="29">
        <v>38.89</v>
      </c>
    </row>
    <row r="109" spans="1:3" x14ac:dyDescent="0.3">
      <c r="A109" s="28" t="s">
        <v>230</v>
      </c>
      <c r="B109" s="28" t="s">
        <v>232</v>
      </c>
      <c r="C109" s="29">
        <v>77.78</v>
      </c>
    </row>
    <row r="110" spans="1:3" x14ac:dyDescent="0.3">
      <c r="A110" s="28" t="s">
        <v>230</v>
      </c>
      <c r="B110" s="28" t="s">
        <v>233</v>
      </c>
      <c r="C110" s="29">
        <v>77.78</v>
      </c>
    </row>
    <row r="111" spans="1:3" x14ac:dyDescent="0.3">
      <c r="A111" s="28" t="s">
        <v>230</v>
      </c>
      <c r="B111" s="28" t="s">
        <v>234</v>
      </c>
      <c r="C111" s="29">
        <v>77.78</v>
      </c>
    </row>
    <row r="112" spans="1:3" x14ac:dyDescent="0.3">
      <c r="A112" s="28" t="s">
        <v>230</v>
      </c>
      <c r="B112" s="28" t="s">
        <v>235</v>
      </c>
      <c r="C112" s="29">
        <v>77.78</v>
      </c>
    </row>
    <row r="113" spans="1:3" x14ac:dyDescent="0.3">
      <c r="A113" s="28" t="s">
        <v>230</v>
      </c>
      <c r="B113" s="28" t="s">
        <v>236</v>
      </c>
      <c r="C113" s="29">
        <v>25</v>
      </c>
    </row>
    <row r="114" spans="1:3" x14ac:dyDescent="0.3">
      <c r="A114" s="28" t="s">
        <v>230</v>
      </c>
      <c r="B114" s="28" t="s">
        <v>237</v>
      </c>
      <c r="C114" s="29">
        <v>77.78</v>
      </c>
    </row>
    <row r="115" spans="1:3" x14ac:dyDescent="0.3">
      <c r="A115" s="28" t="s">
        <v>238</v>
      </c>
      <c r="B115" s="28" t="s">
        <v>239</v>
      </c>
      <c r="C115" s="29">
        <v>25</v>
      </c>
    </row>
    <row r="116" spans="1:3" x14ac:dyDescent="0.3">
      <c r="A116" s="28" t="s">
        <v>238</v>
      </c>
      <c r="B116" s="28" t="s">
        <v>240</v>
      </c>
      <c r="C116" s="29">
        <v>25</v>
      </c>
    </row>
    <row r="117" spans="1:3" x14ac:dyDescent="0.3">
      <c r="A117" s="28" t="s">
        <v>238</v>
      </c>
      <c r="B117" s="28" t="s">
        <v>241</v>
      </c>
      <c r="C117" s="29">
        <v>25</v>
      </c>
    </row>
    <row r="118" spans="1:3" x14ac:dyDescent="0.3">
      <c r="A118" s="28" t="s">
        <v>242</v>
      </c>
      <c r="B118" s="28" t="s">
        <v>243</v>
      </c>
      <c r="C118" s="29">
        <v>77.78</v>
      </c>
    </row>
    <row r="119" spans="1:3" x14ac:dyDescent="0.3">
      <c r="A119" s="28" t="s">
        <v>242</v>
      </c>
      <c r="B119" s="28" t="s">
        <v>244</v>
      </c>
      <c r="C119" s="29">
        <v>77.78</v>
      </c>
    </row>
    <row r="120" spans="1:3" x14ac:dyDescent="0.3">
      <c r="A120" s="28" t="s">
        <v>242</v>
      </c>
      <c r="B120" s="28" t="s">
        <v>245</v>
      </c>
      <c r="C120" s="29">
        <v>77.78</v>
      </c>
    </row>
    <row r="121" spans="1:3" x14ac:dyDescent="0.3">
      <c r="A121" s="28" t="s">
        <v>246</v>
      </c>
      <c r="B121" s="28" t="s">
        <v>247</v>
      </c>
      <c r="C121" s="29">
        <v>38.39</v>
      </c>
    </row>
    <row r="122" spans="1:3" x14ac:dyDescent="0.3">
      <c r="A122" s="28" t="s">
        <v>246</v>
      </c>
      <c r="B122" s="28" t="s">
        <v>248</v>
      </c>
      <c r="C122" s="29">
        <v>77.78</v>
      </c>
    </row>
    <row r="123" spans="1:3" x14ac:dyDescent="0.3">
      <c r="A123" s="28" t="s">
        <v>246</v>
      </c>
      <c r="B123" s="28" t="s">
        <v>249</v>
      </c>
      <c r="C123" s="29">
        <v>77.78</v>
      </c>
    </row>
    <row r="124" spans="1:3" x14ac:dyDescent="0.3">
      <c r="A124" s="28" t="s">
        <v>250</v>
      </c>
      <c r="B124" s="28" t="s">
        <v>251</v>
      </c>
      <c r="C124" s="29">
        <v>50</v>
      </c>
    </row>
    <row r="125" spans="1:3" x14ac:dyDescent="0.3">
      <c r="A125" s="28" t="s">
        <v>252</v>
      </c>
      <c r="B125" s="28" t="s">
        <v>253</v>
      </c>
      <c r="C125" s="29">
        <v>25</v>
      </c>
    </row>
    <row r="126" spans="1:3" x14ac:dyDescent="0.3">
      <c r="A126" s="28" t="s">
        <v>254</v>
      </c>
      <c r="B126" s="28" t="s">
        <v>255</v>
      </c>
      <c r="C126" s="29">
        <v>200</v>
      </c>
    </row>
    <row r="127" spans="1:3" x14ac:dyDescent="0.3">
      <c r="A127" s="28" t="s">
        <v>256</v>
      </c>
      <c r="B127" s="28" t="s">
        <v>257</v>
      </c>
      <c r="C127" s="29">
        <v>52.78</v>
      </c>
    </row>
    <row r="128" spans="1:3" x14ac:dyDescent="0.3">
      <c r="A128" s="28" t="s">
        <v>256</v>
      </c>
      <c r="B128" s="28" t="s">
        <v>258</v>
      </c>
      <c r="C128" s="29">
        <v>77.78</v>
      </c>
    </row>
    <row r="129" spans="1:3" x14ac:dyDescent="0.3">
      <c r="A129" s="28" t="s">
        <v>256</v>
      </c>
      <c r="B129" s="28" t="s">
        <v>259</v>
      </c>
      <c r="C129" s="29">
        <v>50</v>
      </c>
    </row>
    <row r="130" spans="1:3" x14ac:dyDescent="0.3">
      <c r="A130" s="28" t="s">
        <v>256</v>
      </c>
      <c r="B130" s="28" t="s">
        <v>257</v>
      </c>
      <c r="C130" s="29">
        <v>25</v>
      </c>
    </row>
    <row r="131" spans="1:3" x14ac:dyDescent="0.3">
      <c r="A131" s="28" t="s">
        <v>256</v>
      </c>
      <c r="B131" s="28" t="s">
        <v>260</v>
      </c>
      <c r="C131" s="29">
        <v>77.78</v>
      </c>
    </row>
    <row r="132" spans="1:3" x14ac:dyDescent="0.3">
      <c r="A132" s="28" t="s">
        <v>256</v>
      </c>
      <c r="B132" s="28" t="s">
        <v>261</v>
      </c>
      <c r="C132" s="29">
        <v>77.78</v>
      </c>
    </row>
    <row r="133" spans="1:3" x14ac:dyDescent="0.3">
      <c r="A133" s="28" t="s">
        <v>256</v>
      </c>
      <c r="B133" s="28" t="s">
        <v>262</v>
      </c>
      <c r="C133" s="29">
        <v>77.78</v>
      </c>
    </row>
    <row r="134" spans="1:3" x14ac:dyDescent="0.3">
      <c r="A134" s="28" t="s">
        <v>256</v>
      </c>
      <c r="B134" s="28" t="s">
        <v>263</v>
      </c>
      <c r="C134" s="29">
        <v>77.78</v>
      </c>
    </row>
    <row r="135" spans="1:3" x14ac:dyDescent="0.3">
      <c r="A135" s="28" t="s">
        <v>256</v>
      </c>
      <c r="B135" s="28" t="s">
        <v>264</v>
      </c>
      <c r="C135" s="29">
        <v>77.78</v>
      </c>
    </row>
    <row r="136" spans="1:3" x14ac:dyDescent="0.3">
      <c r="A136" s="28" t="s">
        <v>265</v>
      </c>
      <c r="B136" s="28" t="s">
        <v>266</v>
      </c>
      <c r="C136" s="29">
        <v>25</v>
      </c>
    </row>
    <row r="137" spans="1:3" x14ac:dyDescent="0.3">
      <c r="A137" s="28" t="s">
        <v>265</v>
      </c>
      <c r="B137" s="28" t="s">
        <v>267</v>
      </c>
      <c r="C137" s="29">
        <v>77.78</v>
      </c>
    </row>
    <row r="138" spans="1:3" x14ac:dyDescent="0.3">
      <c r="A138" s="28" t="s">
        <v>265</v>
      </c>
      <c r="B138" s="28" t="s">
        <v>268</v>
      </c>
      <c r="C138" s="29">
        <v>77.78</v>
      </c>
    </row>
    <row r="139" spans="1:3" x14ac:dyDescent="0.3">
      <c r="A139" s="28" t="s">
        <v>269</v>
      </c>
      <c r="B139" s="28" t="s">
        <v>270</v>
      </c>
      <c r="C139" s="29">
        <v>38.89</v>
      </c>
    </row>
    <row r="140" spans="1:3" x14ac:dyDescent="0.3">
      <c r="A140" s="28" t="s">
        <v>269</v>
      </c>
      <c r="B140" s="28" t="s">
        <v>271</v>
      </c>
      <c r="C140" s="29">
        <v>25</v>
      </c>
    </row>
    <row r="141" spans="1:3" x14ac:dyDescent="0.3">
      <c r="A141" s="28" t="s">
        <v>269</v>
      </c>
      <c r="B141" s="28" t="s">
        <v>272</v>
      </c>
      <c r="C141" s="29">
        <v>200</v>
      </c>
    </row>
    <row r="142" spans="1:3" x14ac:dyDescent="0.3">
      <c r="A142" s="28" t="s">
        <v>269</v>
      </c>
      <c r="B142" s="28" t="s">
        <v>273</v>
      </c>
      <c r="C142" s="29">
        <v>50</v>
      </c>
    </row>
    <row r="143" spans="1:3" x14ac:dyDescent="0.3">
      <c r="A143" s="28" t="s">
        <v>274</v>
      </c>
      <c r="B143" s="28" t="s">
        <v>275</v>
      </c>
      <c r="C143" s="29">
        <v>38.89</v>
      </c>
    </row>
    <row r="144" spans="1:3" x14ac:dyDescent="0.3">
      <c r="A144" s="28" t="s">
        <v>274</v>
      </c>
      <c r="B144" s="28" t="s">
        <v>276</v>
      </c>
      <c r="C144" s="29">
        <v>77.78</v>
      </c>
    </row>
    <row r="145" spans="1:3" x14ac:dyDescent="0.3">
      <c r="A145" s="28" t="s">
        <v>274</v>
      </c>
      <c r="B145" s="28" t="s">
        <v>277</v>
      </c>
      <c r="C145" s="29">
        <v>77.78</v>
      </c>
    </row>
    <row r="146" spans="1:3" x14ac:dyDescent="0.3">
      <c r="A146" s="28" t="s">
        <v>274</v>
      </c>
      <c r="B146" s="28" t="s">
        <v>278</v>
      </c>
      <c r="C146" s="29">
        <v>77.78</v>
      </c>
    </row>
    <row r="147" spans="1:3" x14ac:dyDescent="0.3">
      <c r="A147" s="28" t="s">
        <v>274</v>
      </c>
      <c r="B147" s="28" t="s">
        <v>279</v>
      </c>
      <c r="C147" s="29">
        <v>77.78</v>
      </c>
    </row>
    <row r="148" spans="1:3" x14ac:dyDescent="0.3">
      <c r="A148" s="28" t="s">
        <v>274</v>
      </c>
      <c r="B148" s="28" t="s">
        <v>280</v>
      </c>
      <c r="C148" s="29">
        <v>25</v>
      </c>
    </row>
    <row r="149" spans="1:3" x14ac:dyDescent="0.3">
      <c r="A149" s="28" t="s">
        <v>281</v>
      </c>
      <c r="B149" s="28" t="s">
        <v>282</v>
      </c>
      <c r="C149" s="29">
        <v>77.78</v>
      </c>
    </row>
    <row r="150" spans="1:3" x14ac:dyDescent="0.3">
      <c r="A150" s="28" t="s">
        <v>281</v>
      </c>
      <c r="B150" s="28" t="s">
        <v>283</v>
      </c>
      <c r="C150" s="29">
        <v>77.78</v>
      </c>
    </row>
    <row r="151" spans="1:3" x14ac:dyDescent="0.3">
      <c r="A151" s="28" t="s">
        <v>284</v>
      </c>
      <c r="B151" s="28" t="s">
        <v>285</v>
      </c>
      <c r="C151" s="29">
        <v>25</v>
      </c>
    </row>
    <row r="152" spans="1:3" x14ac:dyDescent="0.3">
      <c r="A152" s="28" t="s">
        <v>286</v>
      </c>
      <c r="B152" s="28" t="s">
        <v>287</v>
      </c>
      <c r="C152" s="29">
        <v>25</v>
      </c>
    </row>
    <row r="153" spans="1:3" x14ac:dyDescent="0.3">
      <c r="A153" s="28" t="s">
        <v>286</v>
      </c>
      <c r="B153" s="28" t="s">
        <v>288</v>
      </c>
      <c r="C153" s="29">
        <v>25</v>
      </c>
    </row>
    <row r="154" spans="1:3" x14ac:dyDescent="0.3">
      <c r="A154" s="28" t="s">
        <v>286</v>
      </c>
      <c r="B154" s="28" t="s">
        <v>289</v>
      </c>
      <c r="C154" s="29">
        <v>25</v>
      </c>
    </row>
    <row r="155" spans="1:3" x14ac:dyDescent="0.3">
      <c r="A155" s="28" t="s">
        <v>290</v>
      </c>
      <c r="B155" s="28" t="s">
        <v>291</v>
      </c>
      <c r="C155" s="29">
        <v>25</v>
      </c>
    </row>
    <row r="156" spans="1:3" x14ac:dyDescent="0.3">
      <c r="A156" s="28" t="s">
        <v>292</v>
      </c>
      <c r="B156" s="28" t="s">
        <v>293</v>
      </c>
      <c r="C156" s="29">
        <v>77.78</v>
      </c>
    </row>
    <row r="157" spans="1:3" x14ac:dyDescent="0.3">
      <c r="A157" s="28" t="s">
        <v>294</v>
      </c>
      <c r="B157" s="28" t="s">
        <v>295</v>
      </c>
      <c r="C157" s="29">
        <v>77.78</v>
      </c>
    </row>
    <row r="158" spans="1:3" x14ac:dyDescent="0.3">
      <c r="A158" s="28" t="s">
        <v>294</v>
      </c>
      <c r="B158" s="28" t="s">
        <v>296</v>
      </c>
      <c r="C158" s="29">
        <v>77.88</v>
      </c>
    </row>
    <row r="159" spans="1:3" x14ac:dyDescent="0.3">
      <c r="A159" s="28" t="s">
        <v>294</v>
      </c>
      <c r="B159" s="28" t="s">
        <v>297</v>
      </c>
      <c r="C159" s="29">
        <v>77.78</v>
      </c>
    </row>
    <row r="160" spans="1:3" x14ac:dyDescent="0.3">
      <c r="A160" s="28" t="s">
        <v>294</v>
      </c>
      <c r="B160" s="28" t="s">
        <v>298</v>
      </c>
      <c r="C160" s="29">
        <v>77.78</v>
      </c>
    </row>
    <row r="161" spans="1:3" x14ac:dyDescent="0.3">
      <c r="A161" s="28" t="s">
        <v>294</v>
      </c>
      <c r="B161" s="28" t="s">
        <v>299</v>
      </c>
      <c r="C161" s="29">
        <v>25</v>
      </c>
    </row>
    <row r="162" spans="1:3" x14ac:dyDescent="0.3">
      <c r="A162" s="28" t="s">
        <v>294</v>
      </c>
      <c r="B162" s="28" t="s">
        <v>300</v>
      </c>
      <c r="C162" s="29">
        <v>25</v>
      </c>
    </row>
    <row r="163" spans="1:3" x14ac:dyDescent="0.3">
      <c r="A163" s="28" t="s">
        <v>294</v>
      </c>
      <c r="B163" s="28" t="s">
        <v>301</v>
      </c>
      <c r="C163" s="29">
        <v>77.78</v>
      </c>
    </row>
    <row r="164" spans="1:3" x14ac:dyDescent="0.3">
      <c r="A164" s="28" t="s">
        <v>294</v>
      </c>
      <c r="B164" s="28" t="s">
        <v>302</v>
      </c>
      <c r="C164" s="29">
        <v>77.78</v>
      </c>
    </row>
    <row r="165" spans="1:3" x14ac:dyDescent="0.3">
      <c r="A165" s="28" t="s">
        <v>294</v>
      </c>
      <c r="B165" s="28" t="s">
        <v>303</v>
      </c>
      <c r="C165" s="29">
        <v>75</v>
      </c>
    </row>
    <row r="166" spans="1:3" x14ac:dyDescent="0.3">
      <c r="A166" s="28" t="s">
        <v>294</v>
      </c>
      <c r="B166" s="28" t="s">
        <v>304</v>
      </c>
      <c r="C166" s="29">
        <v>77.78</v>
      </c>
    </row>
    <row r="167" spans="1:3" x14ac:dyDescent="0.3">
      <c r="A167" s="28" t="s">
        <v>294</v>
      </c>
      <c r="B167" s="28" t="s">
        <v>305</v>
      </c>
      <c r="C167" s="29">
        <v>77.78</v>
      </c>
    </row>
    <row r="168" spans="1:3" x14ac:dyDescent="0.3">
      <c r="A168" s="28" t="s">
        <v>294</v>
      </c>
      <c r="B168" s="28" t="s">
        <v>306</v>
      </c>
      <c r="C168" s="29">
        <v>50</v>
      </c>
    </row>
    <row r="169" spans="1:3" x14ac:dyDescent="0.3">
      <c r="A169" s="28" t="s">
        <v>307</v>
      </c>
      <c r="B169" s="28" t="s">
        <v>308</v>
      </c>
      <c r="C169" s="29">
        <v>77.78</v>
      </c>
    </row>
    <row r="170" spans="1:3" x14ac:dyDescent="0.3">
      <c r="A170" s="28" t="s">
        <v>307</v>
      </c>
      <c r="B170" s="28" t="s">
        <v>309</v>
      </c>
      <c r="C170" s="29">
        <v>77.78</v>
      </c>
    </row>
    <row r="171" spans="1:3" x14ac:dyDescent="0.3">
      <c r="A171" s="28" t="s">
        <v>307</v>
      </c>
      <c r="B171" s="28" t="s">
        <v>310</v>
      </c>
      <c r="C171" s="29">
        <v>25</v>
      </c>
    </row>
    <row r="172" spans="1:3" x14ac:dyDescent="0.3">
      <c r="A172" s="28" t="s">
        <v>307</v>
      </c>
      <c r="B172" s="28" t="s">
        <v>311</v>
      </c>
      <c r="C172" s="29">
        <v>25</v>
      </c>
    </row>
    <row r="173" spans="1:3" x14ac:dyDescent="0.3">
      <c r="A173" s="28" t="s">
        <v>307</v>
      </c>
      <c r="B173" s="28" t="s">
        <v>311</v>
      </c>
      <c r="C173" s="29">
        <v>25</v>
      </c>
    </row>
    <row r="174" spans="1:3" x14ac:dyDescent="0.3">
      <c r="A174" s="28" t="s">
        <v>307</v>
      </c>
      <c r="B174" s="28" t="s">
        <v>312</v>
      </c>
      <c r="C174" s="29">
        <v>50</v>
      </c>
    </row>
    <row r="175" spans="1:3" x14ac:dyDescent="0.3">
      <c r="A175" s="28" t="s">
        <v>307</v>
      </c>
      <c r="B175" s="28" t="s">
        <v>313</v>
      </c>
      <c r="C175" s="29">
        <v>50</v>
      </c>
    </row>
    <row r="176" spans="1:3" x14ac:dyDescent="0.3">
      <c r="A176" s="28" t="s">
        <v>307</v>
      </c>
      <c r="B176" s="28" t="s">
        <v>314</v>
      </c>
      <c r="C176" s="29">
        <v>25</v>
      </c>
    </row>
    <row r="177" spans="1:3" x14ac:dyDescent="0.3">
      <c r="A177" s="28" t="s">
        <v>307</v>
      </c>
      <c r="B177" s="28" t="s">
        <v>315</v>
      </c>
      <c r="C177" s="29">
        <v>77.78</v>
      </c>
    </row>
    <row r="178" spans="1:3" x14ac:dyDescent="0.3">
      <c r="A178" s="28" t="s">
        <v>307</v>
      </c>
      <c r="B178" s="28" t="s">
        <v>316</v>
      </c>
      <c r="C178" s="29">
        <v>50</v>
      </c>
    </row>
    <row r="179" spans="1:3" x14ac:dyDescent="0.3">
      <c r="A179" s="28" t="s">
        <v>317</v>
      </c>
      <c r="B179" s="28" t="s">
        <v>318</v>
      </c>
      <c r="C179" s="29">
        <v>25</v>
      </c>
    </row>
    <row r="180" spans="1:3" x14ac:dyDescent="0.3">
      <c r="A180" s="28" t="s">
        <v>317</v>
      </c>
      <c r="B180" s="28" t="s">
        <v>319</v>
      </c>
      <c r="C180" s="29">
        <v>25</v>
      </c>
    </row>
    <row r="181" spans="1:3" x14ac:dyDescent="0.3">
      <c r="A181" s="28" t="s">
        <v>317</v>
      </c>
      <c r="B181" s="28" t="s">
        <v>320</v>
      </c>
      <c r="C181" s="29">
        <v>25</v>
      </c>
    </row>
    <row r="182" spans="1:3" x14ac:dyDescent="0.3">
      <c r="A182" s="28" t="s">
        <v>317</v>
      </c>
      <c r="B182" s="28" t="s">
        <v>321</v>
      </c>
      <c r="C182" s="29">
        <v>25</v>
      </c>
    </row>
    <row r="183" spans="1:3" x14ac:dyDescent="0.3">
      <c r="A183" s="28" t="s">
        <v>322</v>
      </c>
      <c r="B183" s="28" t="s">
        <v>323</v>
      </c>
      <c r="C183" s="29">
        <v>77.78</v>
      </c>
    </row>
    <row r="184" spans="1:3" x14ac:dyDescent="0.3">
      <c r="A184" s="28" t="s">
        <v>324</v>
      </c>
      <c r="B184" s="28" t="s">
        <v>325</v>
      </c>
      <c r="C184" s="29">
        <v>25</v>
      </c>
    </row>
    <row r="185" spans="1:3" x14ac:dyDescent="0.3">
      <c r="A185" s="28" t="s">
        <v>326</v>
      </c>
      <c r="B185" s="28" t="s">
        <v>327</v>
      </c>
      <c r="C185" s="29">
        <v>25</v>
      </c>
    </row>
    <row r="186" spans="1:3" x14ac:dyDescent="0.3">
      <c r="A186" s="28" t="s">
        <v>326</v>
      </c>
      <c r="B186" s="28" t="s">
        <v>328</v>
      </c>
      <c r="C186" s="29">
        <v>77.78</v>
      </c>
    </row>
    <row r="187" spans="1:3" x14ac:dyDescent="0.3">
      <c r="A187" s="28" t="s">
        <v>329</v>
      </c>
      <c r="B187" s="28" t="s">
        <v>330</v>
      </c>
      <c r="C187" s="29">
        <v>25</v>
      </c>
    </row>
  </sheetData>
  <autoFilter ref="A1:C187" xr:uid="{485CBFAC-4606-4058-B80E-85CF78E8C828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886E-DB15-464A-9A94-1819BF1014BE}">
  <dimension ref="A1:M19"/>
  <sheetViews>
    <sheetView workbookViewId="0">
      <selection activeCell="P8" sqref="P8"/>
    </sheetView>
  </sheetViews>
  <sheetFormatPr defaultRowHeight="14.4" x14ac:dyDescent="0.3"/>
  <sheetData>
    <row r="1" spans="1:13" x14ac:dyDescent="0.3">
      <c r="A1" t="s">
        <v>358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s="22" t="s">
        <v>76</v>
      </c>
      <c r="H1" s="22" t="s">
        <v>331</v>
      </c>
      <c r="I1" s="22" t="s">
        <v>338</v>
      </c>
      <c r="J1" s="22" t="s">
        <v>341</v>
      </c>
      <c r="K1" s="22" t="s">
        <v>349</v>
      </c>
      <c r="L1" s="22" t="s">
        <v>356</v>
      </c>
      <c r="M1" s="22" t="s">
        <v>359</v>
      </c>
    </row>
    <row r="2" spans="1:13" x14ac:dyDescent="0.3">
      <c r="A2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</row>
    <row r="3" spans="1:13" x14ac:dyDescent="0.3">
      <c r="A3">
        <v>2</v>
      </c>
      <c r="B3" s="31" t="s">
        <v>2</v>
      </c>
      <c r="C3" s="31" t="s">
        <v>2</v>
      </c>
      <c r="D3" s="31" t="s">
        <v>2</v>
      </c>
      <c r="E3" s="31" t="s">
        <v>2</v>
      </c>
      <c r="F3" s="31" t="s">
        <v>2</v>
      </c>
      <c r="G3" s="31" t="s">
        <v>2</v>
      </c>
      <c r="H3" s="31" t="s">
        <v>2</v>
      </c>
      <c r="I3" s="31" t="s">
        <v>2</v>
      </c>
      <c r="J3" s="31" t="s">
        <v>2</v>
      </c>
      <c r="K3" s="31" t="s">
        <v>2</v>
      </c>
      <c r="L3" s="50" t="s">
        <v>84</v>
      </c>
      <c r="M3" s="50" t="s">
        <v>84</v>
      </c>
    </row>
    <row r="4" spans="1:13" x14ac:dyDescent="0.3">
      <c r="A4">
        <v>3</v>
      </c>
      <c r="B4" s="32" t="s">
        <v>3</v>
      </c>
      <c r="C4" s="32" t="s">
        <v>3</v>
      </c>
      <c r="D4" s="32" t="s">
        <v>3</v>
      </c>
      <c r="E4" s="32" t="s">
        <v>3</v>
      </c>
      <c r="F4" s="33" t="s">
        <v>20</v>
      </c>
      <c r="G4" s="33" t="s">
        <v>20</v>
      </c>
      <c r="H4" s="33" t="s">
        <v>20</v>
      </c>
      <c r="I4" s="33" t="s">
        <v>20</v>
      </c>
      <c r="J4" s="33" t="s">
        <v>20</v>
      </c>
      <c r="K4" s="33" t="s">
        <v>20</v>
      </c>
      <c r="L4" s="33" t="s">
        <v>20</v>
      </c>
      <c r="M4" s="33" t="s">
        <v>20</v>
      </c>
    </row>
    <row r="5" spans="1:13" x14ac:dyDescent="0.3">
      <c r="A5">
        <v>4</v>
      </c>
      <c r="B5" s="34" t="s">
        <v>4</v>
      </c>
      <c r="C5" s="34" t="s">
        <v>4</v>
      </c>
      <c r="D5" s="34" t="s">
        <v>4</v>
      </c>
      <c r="E5" s="34" t="s">
        <v>4</v>
      </c>
      <c r="F5" s="34" t="s">
        <v>4</v>
      </c>
      <c r="G5" s="34" t="s">
        <v>4</v>
      </c>
      <c r="H5" s="34" t="s">
        <v>4</v>
      </c>
      <c r="I5" s="34" t="s">
        <v>4</v>
      </c>
      <c r="J5" s="34" t="s">
        <v>4</v>
      </c>
      <c r="K5" s="34" t="s">
        <v>4</v>
      </c>
      <c r="L5" s="35" t="s">
        <v>66</v>
      </c>
    </row>
    <row r="6" spans="1:13" x14ac:dyDescent="0.3">
      <c r="A6">
        <v>5</v>
      </c>
      <c r="B6" s="36" t="s">
        <v>5</v>
      </c>
      <c r="C6" s="36" t="s">
        <v>5</v>
      </c>
      <c r="D6" s="36" t="s">
        <v>5</v>
      </c>
      <c r="E6" s="36" t="s">
        <v>5</v>
      </c>
      <c r="F6" s="36" t="s">
        <v>5</v>
      </c>
      <c r="G6" s="36" t="s">
        <v>5</v>
      </c>
      <c r="H6" s="38" t="s">
        <v>56</v>
      </c>
      <c r="I6" s="38" t="s">
        <v>56</v>
      </c>
      <c r="J6" s="36" t="s">
        <v>5</v>
      </c>
      <c r="K6" s="36" t="s">
        <v>5</v>
      </c>
      <c r="L6" s="36" t="s">
        <v>5</v>
      </c>
      <c r="M6" s="36" t="s">
        <v>5</v>
      </c>
    </row>
    <row r="7" spans="1:13" x14ac:dyDescent="0.3">
      <c r="A7">
        <v>6</v>
      </c>
      <c r="B7" s="37" t="s">
        <v>6</v>
      </c>
      <c r="C7" s="37" t="s">
        <v>6</v>
      </c>
      <c r="D7" s="37" t="s">
        <v>6</v>
      </c>
      <c r="E7" s="37" t="s">
        <v>6</v>
      </c>
      <c r="F7" s="37" t="s">
        <v>6</v>
      </c>
      <c r="G7" s="37" t="s">
        <v>6</v>
      </c>
      <c r="H7" s="39" t="s">
        <v>17</v>
      </c>
      <c r="I7" s="37" t="s">
        <v>6</v>
      </c>
      <c r="J7" s="37" t="s">
        <v>6</v>
      </c>
      <c r="K7" s="37" t="s">
        <v>6</v>
      </c>
      <c r="L7" s="37" t="s">
        <v>6</v>
      </c>
      <c r="M7" s="37" t="s">
        <v>6</v>
      </c>
    </row>
    <row r="8" spans="1:13" x14ac:dyDescent="0.3">
      <c r="A8">
        <v>7</v>
      </c>
      <c r="B8" s="40" t="s">
        <v>7</v>
      </c>
      <c r="C8" s="40" t="s">
        <v>7</v>
      </c>
      <c r="D8" s="40" t="s">
        <v>7</v>
      </c>
      <c r="E8" s="41" t="s">
        <v>55</v>
      </c>
      <c r="F8" s="41" t="s">
        <v>55</v>
      </c>
      <c r="G8" s="41" t="s">
        <v>55</v>
      </c>
      <c r="H8" s="41" t="s">
        <v>55</v>
      </c>
      <c r="I8" s="41" t="s">
        <v>55</v>
      </c>
      <c r="J8" s="38" t="s">
        <v>56</v>
      </c>
      <c r="K8" s="38" t="s">
        <v>56</v>
      </c>
      <c r="L8" s="41" t="s">
        <v>55</v>
      </c>
      <c r="M8" s="41" t="s">
        <v>55</v>
      </c>
    </row>
    <row r="9" spans="1:13" x14ac:dyDescent="0.3">
      <c r="A9">
        <v>8</v>
      </c>
      <c r="B9" s="42" t="s">
        <v>8</v>
      </c>
      <c r="C9" s="42" t="s">
        <v>8</v>
      </c>
      <c r="D9" s="42" t="s">
        <v>8</v>
      </c>
      <c r="E9" s="42" t="s">
        <v>8</v>
      </c>
      <c r="F9" s="42" t="s">
        <v>8</v>
      </c>
      <c r="G9" s="42" t="s">
        <v>8</v>
      </c>
      <c r="H9" s="42" t="s">
        <v>8</v>
      </c>
      <c r="I9" s="42" t="s">
        <v>8</v>
      </c>
      <c r="J9" s="42" t="s">
        <v>8</v>
      </c>
      <c r="K9" s="42" t="s">
        <v>8</v>
      </c>
      <c r="L9" s="42" t="s">
        <v>8</v>
      </c>
      <c r="M9" s="42" t="s">
        <v>8</v>
      </c>
    </row>
    <row r="10" spans="1:13" x14ac:dyDescent="0.3">
      <c r="A10">
        <v>9</v>
      </c>
      <c r="B10" s="43" t="s">
        <v>9</v>
      </c>
      <c r="C10" s="43" t="s">
        <v>9</v>
      </c>
      <c r="D10" s="43" t="s">
        <v>9</v>
      </c>
      <c r="E10" s="43" t="s">
        <v>9</v>
      </c>
      <c r="F10" s="43" t="s">
        <v>9</v>
      </c>
      <c r="G10" s="43" t="s">
        <v>9</v>
      </c>
      <c r="H10" s="43" t="s">
        <v>9</v>
      </c>
      <c r="I10" s="43" t="s">
        <v>9</v>
      </c>
      <c r="J10" s="43" t="s">
        <v>9</v>
      </c>
      <c r="K10" s="43" t="s">
        <v>9</v>
      </c>
      <c r="L10" s="43" t="s">
        <v>9</v>
      </c>
      <c r="M10" s="43" t="s">
        <v>9</v>
      </c>
    </row>
    <row r="11" spans="1:13" x14ac:dyDescent="0.3">
      <c r="A11">
        <v>10</v>
      </c>
      <c r="B11" s="44" t="s">
        <v>19</v>
      </c>
      <c r="C11" s="44" t="s">
        <v>19</v>
      </c>
      <c r="D11" s="44" t="s">
        <v>19</v>
      </c>
      <c r="E11" s="44" t="s">
        <v>19</v>
      </c>
      <c r="F11" s="44" t="s">
        <v>19</v>
      </c>
      <c r="G11" s="44" t="s">
        <v>19</v>
      </c>
      <c r="H11" s="44" t="s">
        <v>19</v>
      </c>
      <c r="I11" s="44" t="s">
        <v>19</v>
      </c>
      <c r="J11" s="44" t="s">
        <v>19</v>
      </c>
      <c r="K11" s="44" t="s">
        <v>19</v>
      </c>
      <c r="L11" s="44" t="s">
        <v>19</v>
      </c>
      <c r="M11" s="44" t="s">
        <v>19</v>
      </c>
    </row>
    <row r="12" spans="1:13" x14ac:dyDescent="0.3">
      <c r="A12">
        <v>11</v>
      </c>
      <c r="B12" s="45" t="s">
        <v>10</v>
      </c>
      <c r="C12" s="45" t="s">
        <v>10</v>
      </c>
      <c r="D12" s="45" t="s">
        <v>10</v>
      </c>
      <c r="E12" s="45" t="s">
        <v>10</v>
      </c>
      <c r="F12" s="45" t="s">
        <v>10</v>
      </c>
      <c r="G12" s="45" t="s">
        <v>10</v>
      </c>
      <c r="H12" s="45" t="s">
        <v>10</v>
      </c>
      <c r="I12" s="45" t="s">
        <v>10</v>
      </c>
      <c r="J12" s="45" t="s">
        <v>10</v>
      </c>
      <c r="K12" s="45" t="s">
        <v>10</v>
      </c>
      <c r="L12" s="45" t="s">
        <v>10</v>
      </c>
      <c r="M12" s="45" t="s">
        <v>10</v>
      </c>
    </row>
    <row r="13" spans="1:13" x14ac:dyDescent="0.3">
      <c r="A13">
        <v>12</v>
      </c>
      <c r="B13" s="46" t="s">
        <v>11</v>
      </c>
      <c r="C13" s="46" t="s">
        <v>11</v>
      </c>
      <c r="D13" s="46" t="s">
        <v>11</v>
      </c>
      <c r="E13" s="46" t="s">
        <v>11</v>
      </c>
      <c r="F13" s="46" t="s">
        <v>11</v>
      </c>
      <c r="G13" s="46" t="s">
        <v>11</v>
      </c>
      <c r="H13" s="46" t="s">
        <v>11</v>
      </c>
      <c r="I13" s="46" t="s">
        <v>11</v>
      </c>
      <c r="J13" s="46" t="s">
        <v>11</v>
      </c>
      <c r="K13" s="46" t="s">
        <v>11</v>
      </c>
      <c r="L13" s="46" t="s">
        <v>11</v>
      </c>
      <c r="M13" s="46" t="s">
        <v>11</v>
      </c>
    </row>
    <row r="14" spans="1:13" x14ac:dyDescent="0.3">
      <c r="A14">
        <v>13</v>
      </c>
      <c r="B14" s="47" t="s">
        <v>25</v>
      </c>
      <c r="C14" s="47" t="s">
        <v>25</v>
      </c>
      <c r="D14" s="47" t="s">
        <v>25</v>
      </c>
      <c r="E14" s="47" t="s">
        <v>25</v>
      </c>
      <c r="F14" s="47" t="s">
        <v>25</v>
      </c>
      <c r="G14" s="47" t="s">
        <v>25</v>
      </c>
      <c r="H14" s="47" t="s">
        <v>25</v>
      </c>
      <c r="I14" s="47" t="s">
        <v>25</v>
      </c>
      <c r="J14" s="47" t="s">
        <v>25</v>
      </c>
      <c r="K14" s="47" t="s">
        <v>25</v>
      </c>
      <c r="L14" s="47" t="s">
        <v>25</v>
      </c>
      <c r="M14" s="47" t="s">
        <v>25</v>
      </c>
    </row>
    <row r="15" spans="1:13" x14ac:dyDescent="0.3">
      <c r="A15">
        <v>14</v>
      </c>
      <c r="B15" s="48" t="s">
        <v>13</v>
      </c>
      <c r="C15" s="48" t="s">
        <v>13</v>
      </c>
      <c r="D15" s="48" t="s">
        <v>13</v>
      </c>
      <c r="E15" s="48" t="s">
        <v>13</v>
      </c>
      <c r="F15" s="48" t="s">
        <v>13</v>
      </c>
      <c r="G15" s="48" t="s">
        <v>13</v>
      </c>
      <c r="H15" s="48" t="s">
        <v>13</v>
      </c>
      <c r="I15" s="48" t="s">
        <v>13</v>
      </c>
      <c r="J15" s="48" t="s">
        <v>13</v>
      </c>
      <c r="K15" s="48" t="s">
        <v>13</v>
      </c>
      <c r="L15" s="56" t="s">
        <v>340</v>
      </c>
      <c r="M15" s="56" t="s">
        <v>340</v>
      </c>
    </row>
    <row r="16" spans="1:13" x14ac:dyDescent="0.3">
      <c r="A16">
        <v>15</v>
      </c>
      <c r="B16" s="49" t="s">
        <v>23</v>
      </c>
      <c r="C16" s="49" t="s">
        <v>23</v>
      </c>
      <c r="D16" s="49" t="s">
        <v>23</v>
      </c>
      <c r="E16" s="49" t="s">
        <v>23</v>
      </c>
      <c r="F16" s="49" t="s">
        <v>23</v>
      </c>
      <c r="G16" s="49" t="s">
        <v>23</v>
      </c>
      <c r="H16" s="49" t="s">
        <v>23</v>
      </c>
      <c r="I16" s="49" t="s">
        <v>23</v>
      </c>
      <c r="J16" s="49" t="s">
        <v>23</v>
      </c>
      <c r="K16" s="50" t="s">
        <v>84</v>
      </c>
      <c r="L16" s="55" t="s">
        <v>346</v>
      </c>
      <c r="M16" s="49" t="s">
        <v>23</v>
      </c>
    </row>
    <row r="17" spans="1:13" x14ac:dyDescent="0.3">
      <c r="A17">
        <v>16</v>
      </c>
      <c r="B17" s="51" t="s">
        <v>14</v>
      </c>
      <c r="C17" s="51" t="s">
        <v>14</v>
      </c>
      <c r="D17" s="51" t="s">
        <v>14</v>
      </c>
      <c r="E17" s="51" t="s">
        <v>14</v>
      </c>
      <c r="F17" s="51" t="s">
        <v>14</v>
      </c>
      <c r="G17" s="51" t="s">
        <v>14</v>
      </c>
      <c r="H17" s="51" t="s">
        <v>14</v>
      </c>
      <c r="I17" s="50" t="s">
        <v>84</v>
      </c>
      <c r="J17" s="50" t="s">
        <v>84</v>
      </c>
      <c r="K17" s="51" t="s">
        <v>14</v>
      </c>
      <c r="L17" s="51" t="s">
        <v>14</v>
      </c>
      <c r="M17" s="51" t="s">
        <v>14</v>
      </c>
    </row>
    <row r="18" spans="1:13" x14ac:dyDescent="0.3">
      <c r="A18">
        <v>17</v>
      </c>
      <c r="B18" s="52" t="s">
        <v>15</v>
      </c>
      <c r="C18" s="52" t="s">
        <v>15</v>
      </c>
      <c r="D18" s="52" t="s">
        <v>15</v>
      </c>
      <c r="E18" s="52" t="s">
        <v>15</v>
      </c>
      <c r="F18" s="52" t="s">
        <v>15</v>
      </c>
      <c r="G18" s="52" t="s">
        <v>15</v>
      </c>
      <c r="H18" s="52" t="s">
        <v>15</v>
      </c>
      <c r="I18" s="52" t="s">
        <v>15</v>
      </c>
      <c r="J18" s="53" t="s">
        <v>44</v>
      </c>
      <c r="K18" s="53" t="s">
        <v>44</v>
      </c>
      <c r="L18" s="38" t="s">
        <v>56</v>
      </c>
      <c r="M18" s="38" t="s">
        <v>56</v>
      </c>
    </row>
    <row r="19" spans="1:13" x14ac:dyDescent="0.3">
      <c r="A19">
        <v>18</v>
      </c>
      <c r="B19" s="54" t="s">
        <v>16</v>
      </c>
      <c r="C19" s="53" t="s">
        <v>44</v>
      </c>
      <c r="D19" s="53" t="s">
        <v>45</v>
      </c>
      <c r="E19" s="53" t="s">
        <v>360</v>
      </c>
      <c r="F19" s="53" t="s">
        <v>361</v>
      </c>
      <c r="G19" s="54" t="s">
        <v>16</v>
      </c>
      <c r="H19" s="54" t="s">
        <v>16</v>
      </c>
      <c r="I19" s="54" t="s">
        <v>16</v>
      </c>
      <c r="J19" s="54" t="s">
        <v>16</v>
      </c>
      <c r="K19" s="54" t="s">
        <v>16</v>
      </c>
      <c r="L19" s="54" t="s">
        <v>16</v>
      </c>
      <c r="M19" s="54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49BC3-8DAE-4185-A4C0-F8573FA5A3A2}">
  <dimension ref="A1:AI53"/>
  <sheetViews>
    <sheetView zoomScaleNormal="100" workbookViewId="0">
      <pane xSplit="1" topLeftCell="K1" activePane="topRight" state="frozen"/>
      <selection pane="topRight" activeCell="AF1" sqref="AF1:AF1048576"/>
    </sheetView>
  </sheetViews>
  <sheetFormatPr defaultRowHeight="14.4" x14ac:dyDescent="0.3"/>
  <cols>
    <col min="7" max="7" width="8.5546875" bestFit="1" customWidth="1"/>
    <col min="8" max="11" width="9.5546875" bestFit="1" customWidth="1"/>
    <col min="12" max="12" width="8.5546875" bestFit="1" customWidth="1"/>
    <col min="13" max="15" width="9.5546875" bestFit="1" customWidth="1"/>
    <col min="16" max="16" width="8.5546875" bestFit="1" customWidth="1"/>
    <col min="17" max="21" width="9.5546875" bestFit="1" customWidth="1"/>
    <col min="22" max="24" width="10.5546875" bestFit="1" customWidth="1"/>
    <col min="25" max="25" width="9.5546875" bestFit="1" customWidth="1"/>
    <col min="26" max="28" width="10.5546875" bestFit="1" customWidth="1"/>
    <col min="29" max="29" width="9.5546875" bestFit="1" customWidth="1"/>
    <col min="30" max="31" width="10.5546875" bestFit="1" customWidth="1"/>
  </cols>
  <sheetData>
    <row r="1" spans="1:35" x14ac:dyDescent="0.3">
      <c r="A1" t="s">
        <v>0</v>
      </c>
      <c r="B1" t="s">
        <v>67</v>
      </c>
      <c r="C1" s="1">
        <v>45448</v>
      </c>
      <c r="D1" s="1">
        <v>45455</v>
      </c>
      <c r="E1" s="1">
        <v>45462</v>
      </c>
      <c r="F1" s="1">
        <v>45469</v>
      </c>
      <c r="G1" s="1">
        <v>45476</v>
      </c>
      <c r="H1" s="1">
        <v>45483</v>
      </c>
      <c r="I1" s="1">
        <v>45490</v>
      </c>
      <c r="J1" s="1">
        <v>45498</v>
      </c>
      <c r="K1" s="1">
        <v>45504</v>
      </c>
      <c r="L1" s="1">
        <v>45511</v>
      </c>
      <c r="M1" s="1">
        <v>45518</v>
      </c>
      <c r="N1" s="1">
        <v>45525</v>
      </c>
      <c r="O1" s="1">
        <v>45532</v>
      </c>
      <c r="P1" s="1">
        <v>45539</v>
      </c>
      <c r="Q1" s="1">
        <v>45546</v>
      </c>
      <c r="R1" s="1">
        <v>45553</v>
      </c>
      <c r="S1" s="1">
        <v>45560</v>
      </c>
      <c r="T1" s="1">
        <v>45568</v>
      </c>
      <c r="U1" s="1">
        <v>45574</v>
      </c>
      <c r="V1" s="1">
        <v>45581</v>
      </c>
      <c r="W1" s="1">
        <v>45588</v>
      </c>
      <c r="X1" s="1">
        <v>45595</v>
      </c>
      <c r="Y1" s="1">
        <v>45602</v>
      </c>
      <c r="Z1" s="1">
        <v>45609</v>
      </c>
      <c r="AA1" s="1">
        <v>45616</v>
      </c>
      <c r="AB1" s="1">
        <v>45623</v>
      </c>
      <c r="AC1" s="1">
        <v>45629</v>
      </c>
      <c r="AD1" s="1">
        <v>45637</v>
      </c>
      <c r="AE1" s="1">
        <v>45645</v>
      </c>
      <c r="AH1" t="s">
        <v>65</v>
      </c>
      <c r="AI1" t="s">
        <v>64</v>
      </c>
    </row>
    <row r="2" spans="1:35" x14ac:dyDescent="0.3">
      <c r="A2" t="s">
        <v>2</v>
      </c>
      <c r="L2">
        <v>3</v>
      </c>
      <c r="M2">
        <v>2</v>
      </c>
      <c r="AB2">
        <v>3</v>
      </c>
      <c r="AH2">
        <f t="shared" ref="AH2:AH33" si="0">SUM(B2:AG2)</f>
        <v>8</v>
      </c>
      <c r="AI2">
        <f t="shared" ref="AI2:AI45" si="1">SUM(V2:AG2)</f>
        <v>3</v>
      </c>
    </row>
    <row r="3" spans="1:35" x14ac:dyDescent="0.3">
      <c r="A3" t="s">
        <v>24</v>
      </c>
      <c r="K3">
        <v>1</v>
      </c>
      <c r="M3">
        <v>1</v>
      </c>
      <c r="AH3">
        <f t="shared" si="0"/>
        <v>2</v>
      </c>
      <c r="AI3">
        <f t="shared" si="1"/>
        <v>0</v>
      </c>
    </row>
    <row r="4" spans="1:35" x14ac:dyDescent="0.3">
      <c r="A4" t="s">
        <v>77</v>
      </c>
      <c r="AA4">
        <v>3</v>
      </c>
      <c r="AH4">
        <f t="shared" si="0"/>
        <v>3</v>
      </c>
      <c r="AI4">
        <f t="shared" si="1"/>
        <v>3</v>
      </c>
    </row>
    <row r="5" spans="1:35" x14ac:dyDescent="0.3">
      <c r="A5" t="s">
        <v>7</v>
      </c>
      <c r="B5">
        <v>3</v>
      </c>
      <c r="L5">
        <v>1</v>
      </c>
      <c r="AE5">
        <v>1</v>
      </c>
      <c r="AH5">
        <f t="shared" si="0"/>
        <v>5</v>
      </c>
      <c r="AI5">
        <f t="shared" si="1"/>
        <v>1</v>
      </c>
    </row>
    <row r="6" spans="1:35" x14ac:dyDescent="0.3">
      <c r="A6" t="s">
        <v>48</v>
      </c>
      <c r="AH6">
        <f t="shared" si="0"/>
        <v>0</v>
      </c>
      <c r="AI6">
        <f t="shared" si="1"/>
        <v>0</v>
      </c>
    </row>
    <row r="7" spans="1:35" x14ac:dyDescent="0.3">
      <c r="A7" t="s">
        <v>18</v>
      </c>
      <c r="AH7">
        <f t="shared" si="0"/>
        <v>0</v>
      </c>
      <c r="AI7">
        <f t="shared" si="1"/>
        <v>0</v>
      </c>
    </row>
    <row r="8" spans="1:35" x14ac:dyDescent="0.3">
      <c r="A8" t="s">
        <v>25</v>
      </c>
      <c r="N8">
        <v>1</v>
      </c>
      <c r="P8">
        <v>1</v>
      </c>
      <c r="W8">
        <v>1</v>
      </c>
      <c r="Y8">
        <v>1</v>
      </c>
      <c r="AA8">
        <v>1</v>
      </c>
      <c r="AD8">
        <v>3</v>
      </c>
      <c r="AE8">
        <v>3</v>
      </c>
      <c r="AH8">
        <f t="shared" si="0"/>
        <v>11</v>
      </c>
      <c r="AI8">
        <f t="shared" si="1"/>
        <v>9</v>
      </c>
    </row>
    <row r="9" spans="1:35" x14ac:dyDescent="0.3">
      <c r="A9" t="s">
        <v>14</v>
      </c>
      <c r="B9">
        <v>1</v>
      </c>
      <c r="J9">
        <v>1</v>
      </c>
      <c r="Y9">
        <v>1</v>
      </c>
      <c r="Z9">
        <v>1</v>
      </c>
      <c r="AD9">
        <v>1</v>
      </c>
      <c r="AH9">
        <f t="shared" si="0"/>
        <v>5</v>
      </c>
      <c r="AI9">
        <f t="shared" si="1"/>
        <v>3</v>
      </c>
    </row>
    <row r="10" spans="1:35" x14ac:dyDescent="0.3">
      <c r="A10" t="s">
        <v>54</v>
      </c>
      <c r="W10">
        <v>2</v>
      </c>
      <c r="X10">
        <v>3</v>
      </c>
      <c r="AH10">
        <f t="shared" si="0"/>
        <v>5</v>
      </c>
      <c r="AI10">
        <f t="shared" si="1"/>
        <v>5</v>
      </c>
    </row>
    <row r="11" spans="1:35" x14ac:dyDescent="0.3">
      <c r="A11" t="s">
        <v>66</v>
      </c>
      <c r="X11">
        <v>2</v>
      </c>
      <c r="AC11">
        <v>3</v>
      </c>
      <c r="AD11">
        <v>1</v>
      </c>
      <c r="AH11">
        <f t="shared" si="0"/>
        <v>6</v>
      </c>
      <c r="AI11">
        <f t="shared" si="1"/>
        <v>6</v>
      </c>
    </row>
    <row r="12" spans="1:35" x14ac:dyDescent="0.3">
      <c r="A12" t="s">
        <v>84</v>
      </c>
      <c r="AC12">
        <v>2</v>
      </c>
      <c r="AD12">
        <v>1</v>
      </c>
      <c r="AH12">
        <f t="shared" si="0"/>
        <v>3</v>
      </c>
      <c r="AI12">
        <f t="shared" si="1"/>
        <v>3</v>
      </c>
    </row>
    <row r="13" spans="1:35" x14ac:dyDescent="0.3">
      <c r="A13" t="s">
        <v>15</v>
      </c>
      <c r="B13">
        <v>2</v>
      </c>
      <c r="C13">
        <v>1</v>
      </c>
      <c r="H13">
        <v>2</v>
      </c>
      <c r="S13">
        <v>1</v>
      </c>
      <c r="T13">
        <v>1</v>
      </c>
      <c r="U13">
        <v>1</v>
      </c>
      <c r="Z13">
        <v>1</v>
      </c>
      <c r="AB13">
        <v>2</v>
      </c>
      <c r="AC13">
        <v>1</v>
      </c>
      <c r="AH13">
        <f t="shared" si="0"/>
        <v>12</v>
      </c>
      <c r="AI13">
        <f t="shared" si="1"/>
        <v>4</v>
      </c>
    </row>
    <row r="14" spans="1:35" x14ac:dyDescent="0.3">
      <c r="A14" t="s">
        <v>6</v>
      </c>
      <c r="J14">
        <v>4</v>
      </c>
      <c r="L14">
        <v>4</v>
      </c>
      <c r="P14">
        <v>3</v>
      </c>
      <c r="V14">
        <v>3</v>
      </c>
      <c r="Y14">
        <v>2</v>
      </c>
      <c r="AB14">
        <v>1</v>
      </c>
      <c r="AH14">
        <f t="shared" si="0"/>
        <v>17</v>
      </c>
      <c r="AI14">
        <f t="shared" si="1"/>
        <v>6</v>
      </c>
    </row>
    <row r="15" spans="1:35" x14ac:dyDescent="0.3">
      <c r="A15" t="s">
        <v>52</v>
      </c>
      <c r="K15">
        <v>1</v>
      </c>
      <c r="AH15">
        <f t="shared" si="0"/>
        <v>1</v>
      </c>
      <c r="AI15">
        <f t="shared" si="1"/>
        <v>0</v>
      </c>
    </row>
    <row r="16" spans="1:35" x14ac:dyDescent="0.3">
      <c r="A16" t="s">
        <v>78</v>
      </c>
      <c r="AH16">
        <f t="shared" si="0"/>
        <v>0</v>
      </c>
      <c r="AI16">
        <f t="shared" si="1"/>
        <v>0</v>
      </c>
    </row>
    <row r="17" spans="1:35" x14ac:dyDescent="0.3">
      <c r="A17" t="s">
        <v>12</v>
      </c>
      <c r="J17">
        <v>3</v>
      </c>
      <c r="M17">
        <v>1</v>
      </c>
      <c r="N17">
        <v>1</v>
      </c>
      <c r="AH17">
        <f t="shared" si="0"/>
        <v>5</v>
      </c>
      <c r="AI17">
        <f t="shared" si="1"/>
        <v>0</v>
      </c>
    </row>
    <row r="18" spans="1:35" x14ac:dyDescent="0.3">
      <c r="A18" t="s">
        <v>4</v>
      </c>
      <c r="M18">
        <v>2</v>
      </c>
      <c r="P18">
        <v>1</v>
      </c>
      <c r="R18">
        <v>1</v>
      </c>
      <c r="Y18">
        <v>1</v>
      </c>
      <c r="Z18">
        <v>3</v>
      </c>
      <c r="AB18">
        <v>1</v>
      </c>
      <c r="AD18">
        <v>1</v>
      </c>
      <c r="AE18">
        <v>3</v>
      </c>
      <c r="AH18">
        <f t="shared" si="0"/>
        <v>13</v>
      </c>
      <c r="AI18">
        <f t="shared" si="1"/>
        <v>9</v>
      </c>
    </row>
    <row r="19" spans="1:35" x14ac:dyDescent="0.3">
      <c r="A19" t="s">
        <v>1</v>
      </c>
      <c r="J19">
        <v>3</v>
      </c>
      <c r="K19">
        <v>2</v>
      </c>
      <c r="L19">
        <v>1</v>
      </c>
      <c r="Q19">
        <v>1</v>
      </c>
      <c r="V19">
        <v>1</v>
      </c>
      <c r="W19">
        <v>1</v>
      </c>
      <c r="X19">
        <v>1</v>
      </c>
      <c r="Y19">
        <v>1</v>
      </c>
      <c r="Z19">
        <v>2</v>
      </c>
      <c r="AC19">
        <v>2</v>
      </c>
      <c r="AD19">
        <v>1</v>
      </c>
      <c r="AE19">
        <v>2</v>
      </c>
      <c r="AH19">
        <f t="shared" si="0"/>
        <v>18</v>
      </c>
      <c r="AI19">
        <f t="shared" si="1"/>
        <v>11</v>
      </c>
    </row>
    <row r="20" spans="1:35" x14ac:dyDescent="0.3">
      <c r="A20" t="s">
        <v>79</v>
      </c>
      <c r="AA20">
        <v>1</v>
      </c>
      <c r="AH20">
        <f t="shared" si="0"/>
        <v>1</v>
      </c>
      <c r="AI20">
        <f t="shared" si="1"/>
        <v>1</v>
      </c>
    </row>
    <row r="21" spans="1:35" x14ac:dyDescent="0.3">
      <c r="A21" t="s">
        <v>9</v>
      </c>
      <c r="M21">
        <v>2</v>
      </c>
      <c r="N21">
        <v>2</v>
      </c>
      <c r="O21">
        <v>1</v>
      </c>
      <c r="P21">
        <v>2</v>
      </c>
      <c r="W21">
        <v>1</v>
      </c>
      <c r="X21">
        <v>1</v>
      </c>
      <c r="AA21">
        <v>2</v>
      </c>
      <c r="AB21">
        <v>2</v>
      </c>
      <c r="AC21">
        <v>1</v>
      </c>
      <c r="AD21">
        <v>1</v>
      </c>
      <c r="AE21">
        <v>2</v>
      </c>
      <c r="AH21">
        <f t="shared" si="0"/>
        <v>17</v>
      </c>
      <c r="AI21">
        <f t="shared" si="1"/>
        <v>10</v>
      </c>
    </row>
    <row r="22" spans="1:35" x14ac:dyDescent="0.3">
      <c r="A22" t="s">
        <v>20</v>
      </c>
      <c r="J22">
        <v>2</v>
      </c>
      <c r="K22">
        <v>1</v>
      </c>
      <c r="L22">
        <v>1</v>
      </c>
      <c r="M22">
        <v>1</v>
      </c>
      <c r="N22">
        <v>1</v>
      </c>
      <c r="V22">
        <v>1</v>
      </c>
      <c r="X22">
        <v>1</v>
      </c>
      <c r="Z22">
        <v>2</v>
      </c>
      <c r="AA22">
        <v>2</v>
      </c>
      <c r="AB22">
        <v>4</v>
      </c>
      <c r="AD22">
        <v>2</v>
      </c>
      <c r="AE22">
        <v>2</v>
      </c>
      <c r="AH22">
        <f t="shared" si="0"/>
        <v>20</v>
      </c>
      <c r="AI22">
        <f t="shared" si="1"/>
        <v>14</v>
      </c>
    </row>
    <row r="23" spans="1:35" x14ac:dyDescent="0.3">
      <c r="A23" t="s">
        <v>80</v>
      </c>
      <c r="Z23">
        <v>1</v>
      </c>
      <c r="AH23">
        <f t="shared" si="0"/>
        <v>1</v>
      </c>
      <c r="AI23">
        <f t="shared" si="1"/>
        <v>1</v>
      </c>
    </row>
    <row r="24" spans="1:35" x14ac:dyDescent="0.3">
      <c r="A24" t="s">
        <v>61</v>
      </c>
      <c r="X24">
        <v>1</v>
      </c>
      <c r="AH24">
        <f t="shared" si="0"/>
        <v>1</v>
      </c>
      <c r="AI24">
        <f t="shared" si="1"/>
        <v>1</v>
      </c>
    </row>
    <row r="25" spans="1:35" x14ac:dyDescent="0.3">
      <c r="A25" t="s">
        <v>19</v>
      </c>
      <c r="V25">
        <v>2</v>
      </c>
      <c r="W25">
        <v>1</v>
      </c>
      <c r="X25">
        <v>1</v>
      </c>
      <c r="Z25">
        <v>4</v>
      </c>
      <c r="AA25">
        <v>3</v>
      </c>
      <c r="AB25">
        <v>1</v>
      </c>
      <c r="AC25">
        <v>1</v>
      </c>
      <c r="AH25">
        <f t="shared" si="0"/>
        <v>13</v>
      </c>
      <c r="AI25">
        <f t="shared" si="1"/>
        <v>13</v>
      </c>
    </row>
    <row r="26" spans="1:35" x14ac:dyDescent="0.3">
      <c r="A26" t="s">
        <v>43</v>
      </c>
      <c r="AH26">
        <f t="shared" si="0"/>
        <v>0</v>
      </c>
      <c r="AI26">
        <f t="shared" si="1"/>
        <v>0</v>
      </c>
    </row>
    <row r="27" spans="1:35" x14ac:dyDescent="0.3">
      <c r="A27" t="s">
        <v>68</v>
      </c>
      <c r="Y27">
        <v>1</v>
      </c>
      <c r="AC27">
        <v>1</v>
      </c>
      <c r="AH27">
        <f t="shared" si="0"/>
        <v>2</v>
      </c>
      <c r="AI27">
        <f t="shared" si="1"/>
        <v>2</v>
      </c>
    </row>
    <row r="28" spans="1:35" x14ac:dyDescent="0.3">
      <c r="A28" t="s">
        <v>53</v>
      </c>
      <c r="AH28">
        <f t="shared" si="0"/>
        <v>0</v>
      </c>
      <c r="AI28">
        <f t="shared" si="1"/>
        <v>0</v>
      </c>
    </row>
    <row r="29" spans="1:35" x14ac:dyDescent="0.3">
      <c r="A29" t="s">
        <v>51</v>
      </c>
      <c r="N29">
        <v>2</v>
      </c>
      <c r="AH29">
        <f t="shared" si="0"/>
        <v>2</v>
      </c>
      <c r="AI29">
        <f t="shared" si="1"/>
        <v>0</v>
      </c>
    </row>
    <row r="30" spans="1:35" x14ac:dyDescent="0.3">
      <c r="A30" t="s">
        <v>10</v>
      </c>
      <c r="J30">
        <v>1</v>
      </c>
      <c r="K30">
        <v>1</v>
      </c>
      <c r="M30">
        <v>1</v>
      </c>
      <c r="N30">
        <v>1</v>
      </c>
      <c r="P30">
        <v>3</v>
      </c>
      <c r="V30">
        <v>2</v>
      </c>
      <c r="W30">
        <v>3</v>
      </c>
      <c r="Z30">
        <v>2</v>
      </c>
      <c r="AC30">
        <v>2</v>
      </c>
      <c r="AD30">
        <v>2</v>
      </c>
      <c r="AE30">
        <v>1</v>
      </c>
      <c r="AH30">
        <f t="shared" si="0"/>
        <v>19</v>
      </c>
      <c r="AI30">
        <f t="shared" si="1"/>
        <v>12</v>
      </c>
    </row>
    <row r="31" spans="1:35" x14ac:dyDescent="0.3">
      <c r="A31" t="s">
        <v>46</v>
      </c>
      <c r="J31">
        <v>1</v>
      </c>
      <c r="L31">
        <v>1</v>
      </c>
      <c r="P31">
        <v>4</v>
      </c>
      <c r="V31">
        <v>1</v>
      </c>
      <c r="AH31">
        <f t="shared" si="0"/>
        <v>7</v>
      </c>
      <c r="AI31">
        <f t="shared" si="1"/>
        <v>1</v>
      </c>
    </row>
    <row r="32" spans="1:35" x14ac:dyDescent="0.3">
      <c r="A32" t="s">
        <v>3</v>
      </c>
      <c r="J32">
        <v>1</v>
      </c>
      <c r="Z32">
        <v>3</v>
      </c>
      <c r="AH32">
        <f t="shared" si="0"/>
        <v>4</v>
      </c>
      <c r="AI32">
        <f t="shared" si="1"/>
        <v>3</v>
      </c>
    </row>
    <row r="33" spans="1:35" x14ac:dyDescent="0.3">
      <c r="A33" t="s">
        <v>56</v>
      </c>
      <c r="R33">
        <v>1</v>
      </c>
      <c r="W33">
        <v>3</v>
      </c>
      <c r="Y33">
        <v>2</v>
      </c>
      <c r="Z33">
        <v>1</v>
      </c>
      <c r="AA33">
        <v>2</v>
      </c>
      <c r="AC33">
        <v>1</v>
      </c>
      <c r="AD33">
        <v>1</v>
      </c>
      <c r="AE33">
        <v>1</v>
      </c>
      <c r="AH33">
        <f t="shared" si="0"/>
        <v>12</v>
      </c>
      <c r="AI33">
        <f t="shared" si="1"/>
        <v>11</v>
      </c>
    </row>
    <row r="34" spans="1:35" x14ac:dyDescent="0.3">
      <c r="A34" t="s">
        <v>60</v>
      </c>
      <c r="V34">
        <v>2</v>
      </c>
      <c r="AH34">
        <f t="shared" ref="AH34:AH53" si="2">SUM(B34:AG34)</f>
        <v>2</v>
      </c>
      <c r="AI34">
        <f t="shared" si="1"/>
        <v>2</v>
      </c>
    </row>
    <row r="35" spans="1:35" x14ac:dyDescent="0.3">
      <c r="A35" t="s">
        <v>11</v>
      </c>
      <c r="AH35">
        <f t="shared" si="2"/>
        <v>0</v>
      </c>
      <c r="AI35">
        <f t="shared" si="1"/>
        <v>0</v>
      </c>
    </row>
    <row r="36" spans="1:35" x14ac:dyDescent="0.3">
      <c r="A36" t="s">
        <v>55</v>
      </c>
      <c r="V36">
        <v>2</v>
      </c>
      <c r="W36">
        <v>1</v>
      </c>
      <c r="X36">
        <v>1</v>
      </c>
      <c r="Y36">
        <v>1</v>
      </c>
      <c r="Z36">
        <v>3</v>
      </c>
      <c r="AA36">
        <v>2</v>
      </c>
      <c r="AB36">
        <v>3</v>
      </c>
      <c r="AD36">
        <v>1</v>
      </c>
      <c r="AE36">
        <v>1</v>
      </c>
      <c r="AH36">
        <f t="shared" si="2"/>
        <v>15</v>
      </c>
      <c r="AI36">
        <f t="shared" si="1"/>
        <v>15</v>
      </c>
    </row>
    <row r="37" spans="1:35" x14ac:dyDescent="0.3">
      <c r="A37" t="s">
        <v>21</v>
      </c>
      <c r="AH37">
        <f t="shared" si="2"/>
        <v>0</v>
      </c>
      <c r="AI37">
        <f t="shared" si="1"/>
        <v>0</v>
      </c>
    </row>
    <row r="38" spans="1:35" x14ac:dyDescent="0.3">
      <c r="A38" t="s">
        <v>81</v>
      </c>
      <c r="AA38">
        <v>3</v>
      </c>
      <c r="AE38">
        <v>1</v>
      </c>
      <c r="AH38">
        <f t="shared" si="2"/>
        <v>4</v>
      </c>
      <c r="AI38">
        <f t="shared" si="1"/>
        <v>4</v>
      </c>
    </row>
    <row r="39" spans="1:35" x14ac:dyDescent="0.3">
      <c r="A39" t="s">
        <v>63</v>
      </c>
      <c r="V39">
        <v>2</v>
      </c>
      <c r="X39">
        <v>1</v>
      </c>
      <c r="AH39">
        <f t="shared" si="2"/>
        <v>3</v>
      </c>
      <c r="AI39">
        <f t="shared" si="1"/>
        <v>3</v>
      </c>
    </row>
    <row r="40" spans="1:35" x14ac:dyDescent="0.3">
      <c r="A40" t="s">
        <v>83</v>
      </c>
      <c r="AH40">
        <f t="shared" si="2"/>
        <v>0</v>
      </c>
      <c r="AI40">
        <f t="shared" si="1"/>
        <v>0</v>
      </c>
    </row>
    <row r="41" spans="1:35" x14ac:dyDescent="0.3">
      <c r="A41" t="s">
        <v>22</v>
      </c>
      <c r="L41">
        <v>2</v>
      </c>
      <c r="M41">
        <v>1</v>
      </c>
      <c r="AH41">
        <f t="shared" si="2"/>
        <v>3</v>
      </c>
      <c r="AI41">
        <f t="shared" si="1"/>
        <v>0</v>
      </c>
    </row>
    <row r="42" spans="1:35" x14ac:dyDescent="0.3">
      <c r="A42" t="s">
        <v>44</v>
      </c>
      <c r="AH42">
        <f t="shared" si="2"/>
        <v>0</v>
      </c>
      <c r="AI42">
        <f t="shared" si="1"/>
        <v>0</v>
      </c>
    </row>
    <row r="43" spans="1:35" x14ac:dyDescent="0.3">
      <c r="A43" t="s">
        <v>8</v>
      </c>
      <c r="L43">
        <v>1</v>
      </c>
      <c r="V43">
        <v>1</v>
      </c>
      <c r="AB43">
        <v>1</v>
      </c>
      <c r="AD43">
        <v>2</v>
      </c>
      <c r="AH43">
        <f t="shared" si="2"/>
        <v>5</v>
      </c>
      <c r="AI43">
        <f t="shared" si="1"/>
        <v>4</v>
      </c>
    </row>
    <row r="44" spans="1:35" x14ac:dyDescent="0.3">
      <c r="A44" t="s">
        <v>82</v>
      </c>
      <c r="J44">
        <v>1</v>
      </c>
      <c r="K44">
        <v>3</v>
      </c>
      <c r="L44">
        <v>2</v>
      </c>
      <c r="M44">
        <v>1</v>
      </c>
      <c r="P44">
        <v>1</v>
      </c>
      <c r="V44">
        <v>2</v>
      </c>
      <c r="W44">
        <v>2</v>
      </c>
      <c r="X44">
        <v>1</v>
      </c>
      <c r="Y44">
        <v>2</v>
      </c>
      <c r="Z44">
        <v>1</v>
      </c>
      <c r="AA44">
        <v>2</v>
      </c>
      <c r="AB44">
        <v>2</v>
      </c>
      <c r="AC44">
        <v>3</v>
      </c>
      <c r="AD44">
        <v>4</v>
      </c>
      <c r="AH44">
        <f t="shared" si="2"/>
        <v>27</v>
      </c>
      <c r="AI44">
        <f t="shared" si="1"/>
        <v>19</v>
      </c>
    </row>
    <row r="45" spans="1:35" x14ac:dyDescent="0.3">
      <c r="A45" t="s">
        <v>49</v>
      </c>
      <c r="J45">
        <v>1</v>
      </c>
      <c r="AA45">
        <v>2</v>
      </c>
      <c r="AH45">
        <f t="shared" si="2"/>
        <v>3</v>
      </c>
      <c r="AI45">
        <f t="shared" si="1"/>
        <v>2</v>
      </c>
    </row>
    <row r="46" spans="1:35" x14ac:dyDescent="0.3">
      <c r="A46" t="s">
        <v>85</v>
      </c>
      <c r="AE46">
        <v>4</v>
      </c>
      <c r="AH46">
        <f t="shared" si="2"/>
        <v>4</v>
      </c>
      <c r="AI46">
        <f t="shared" ref="AI46:AI51" si="3">SUM(V46:AG46)</f>
        <v>4</v>
      </c>
    </row>
    <row r="47" spans="1:35" x14ac:dyDescent="0.3">
      <c r="A47" t="s">
        <v>5</v>
      </c>
      <c r="K47">
        <v>2</v>
      </c>
      <c r="L47">
        <v>4</v>
      </c>
      <c r="P47">
        <v>3</v>
      </c>
      <c r="V47">
        <v>1</v>
      </c>
      <c r="W47">
        <v>2</v>
      </c>
      <c r="X47">
        <v>2</v>
      </c>
      <c r="Y47">
        <v>3</v>
      </c>
      <c r="Z47">
        <v>2</v>
      </c>
      <c r="AA47">
        <v>3</v>
      </c>
      <c r="AB47">
        <v>1</v>
      </c>
      <c r="AH47">
        <f t="shared" si="2"/>
        <v>23</v>
      </c>
      <c r="AI47">
        <f t="shared" si="3"/>
        <v>14</v>
      </c>
    </row>
    <row r="48" spans="1:35" x14ac:dyDescent="0.3">
      <c r="A48" t="s">
        <v>45</v>
      </c>
      <c r="K48">
        <v>1</v>
      </c>
      <c r="L48">
        <v>1</v>
      </c>
      <c r="M48">
        <v>1</v>
      </c>
      <c r="P48">
        <v>2</v>
      </c>
      <c r="AE48">
        <v>1</v>
      </c>
      <c r="AH48">
        <f t="shared" si="2"/>
        <v>6</v>
      </c>
      <c r="AI48">
        <f t="shared" si="3"/>
        <v>1</v>
      </c>
    </row>
    <row r="49" spans="1:35" x14ac:dyDescent="0.3">
      <c r="A49" t="s">
        <v>23</v>
      </c>
      <c r="J49">
        <v>2</v>
      </c>
      <c r="V49">
        <v>1</v>
      </c>
      <c r="X49">
        <v>1</v>
      </c>
      <c r="Y49">
        <v>3</v>
      </c>
      <c r="AH49">
        <f t="shared" si="2"/>
        <v>7</v>
      </c>
      <c r="AI49">
        <f t="shared" si="3"/>
        <v>5</v>
      </c>
    </row>
    <row r="50" spans="1:35" x14ac:dyDescent="0.3">
      <c r="A50" t="s">
        <v>17</v>
      </c>
      <c r="Z50">
        <v>2</v>
      </c>
      <c r="AD50">
        <v>1</v>
      </c>
      <c r="AE50">
        <v>1</v>
      </c>
      <c r="AH50">
        <f t="shared" si="2"/>
        <v>4</v>
      </c>
      <c r="AI50">
        <f t="shared" si="3"/>
        <v>4</v>
      </c>
    </row>
    <row r="51" spans="1:35" x14ac:dyDescent="0.3">
      <c r="A51" t="s">
        <v>86</v>
      </c>
      <c r="AE51">
        <v>5</v>
      </c>
      <c r="AH51">
        <f t="shared" si="2"/>
        <v>5</v>
      </c>
      <c r="AI51">
        <f t="shared" si="3"/>
        <v>5</v>
      </c>
    </row>
    <row r="52" spans="1:35" x14ac:dyDescent="0.3">
      <c r="A52" t="s">
        <v>16</v>
      </c>
      <c r="W52">
        <v>4</v>
      </c>
      <c r="X52">
        <v>3</v>
      </c>
      <c r="Z52">
        <v>2</v>
      </c>
      <c r="AA52">
        <v>5</v>
      </c>
      <c r="AB52">
        <v>3</v>
      </c>
      <c r="AC52">
        <v>2</v>
      </c>
      <c r="AD52">
        <v>5</v>
      </c>
      <c r="AE52">
        <v>3</v>
      </c>
      <c r="AH52">
        <f t="shared" si="2"/>
        <v>27</v>
      </c>
      <c r="AI52">
        <f>SUM(V52:AG52)</f>
        <v>27</v>
      </c>
    </row>
    <row r="53" spans="1:35" x14ac:dyDescent="0.3">
      <c r="A53" t="s">
        <v>47</v>
      </c>
      <c r="J53">
        <v>1</v>
      </c>
      <c r="AH53">
        <f t="shared" si="2"/>
        <v>1</v>
      </c>
      <c r="AI53">
        <f>SUM(V53:AG53)</f>
        <v>0</v>
      </c>
    </row>
  </sheetData>
  <autoFilter ref="A1:AI51" xr:uid="{5167CA1B-91AA-4363-B433-E3207EDE53DF}">
    <sortState ref="A2:AI53">
      <sortCondition ref="A1:A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notas</vt:lpstr>
      <vt:lpstr>conversão notas</vt:lpstr>
      <vt:lpstr>pagamento</vt:lpstr>
      <vt:lpstr>placares</vt:lpstr>
      <vt:lpstr>artilharia</vt:lpstr>
      <vt:lpstr>extrato 2024</vt:lpstr>
      <vt:lpstr>vagas mensal</vt:lpstr>
      <vt:lpstr>artilharia 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Medeiros Hamacher</dc:creator>
  <cp:lastModifiedBy>Pedro Medeiros Hamacher</cp:lastModifiedBy>
  <dcterms:created xsi:type="dcterms:W3CDTF">2024-06-27T13:20:42Z</dcterms:created>
  <dcterms:modified xsi:type="dcterms:W3CDTF">2025-07-31T12:43:13Z</dcterms:modified>
</cp:coreProperties>
</file>