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esco\Documents\Praktikum-test\B 2.2\Messdaten\Auswertungsskripte\"/>
    </mc:Choice>
  </mc:AlternateContent>
  <xr:revisionPtr revIDLastSave="0" documentId="13_ncr:1_{D1DB1256-E2A3-4EF5-9853-825F4AAAE52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X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G28" i="2"/>
  <c r="G27" i="2"/>
  <c r="G26" i="2"/>
  <c r="H25" i="2"/>
  <c r="I25" i="2" s="1"/>
  <c r="I24" i="2"/>
  <c r="H19" i="2"/>
  <c r="I19" i="2" s="1"/>
  <c r="H18" i="2"/>
  <c r="I18" i="2" s="1"/>
  <c r="H17" i="2"/>
  <c r="I17" i="2" s="1"/>
  <c r="H16" i="2"/>
  <c r="I16" i="2" s="1"/>
  <c r="I15" i="2"/>
  <c r="I11" i="2"/>
  <c r="I6" i="2"/>
  <c r="I8" i="2"/>
  <c r="I9" i="2"/>
  <c r="I10" i="2"/>
  <c r="I7" i="2"/>
  <c r="H8" i="2"/>
  <c r="H9" i="2"/>
  <c r="H10" i="2"/>
  <c r="H7" i="2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H24" i="1"/>
  <c r="Z30" i="1"/>
  <c r="AA30" i="1"/>
  <c r="AB30" i="1"/>
  <c r="AC30" i="1"/>
  <c r="Y30" i="1"/>
  <c r="S30" i="1"/>
  <c r="Q30" i="1"/>
  <c r="R30" i="1"/>
  <c r="P30" i="1"/>
  <c r="H30" i="1"/>
  <c r="I30" i="1"/>
  <c r="J30" i="1"/>
  <c r="K30" i="1"/>
  <c r="G30" i="1"/>
  <c r="AB18" i="1"/>
  <c r="AB26" i="1" s="1"/>
  <c r="Y18" i="1"/>
  <c r="Y26" i="1" s="1"/>
  <c r="Z18" i="1"/>
  <c r="AA18" i="1"/>
  <c r="AB29" i="1"/>
  <c r="AC18" i="1"/>
  <c r="AC26" i="1" s="1"/>
  <c r="Q18" i="1"/>
  <c r="R18" i="1"/>
  <c r="R26" i="1" s="1"/>
  <c r="S18" i="1"/>
  <c r="P18" i="1"/>
  <c r="P23" i="1" s="1"/>
  <c r="H18" i="1"/>
  <c r="I18" i="1"/>
  <c r="I26" i="1" s="1"/>
  <c r="J18" i="1"/>
  <c r="K18" i="1"/>
  <c r="K26" i="1" s="1"/>
  <c r="G18" i="1"/>
  <c r="G28" i="1" s="1"/>
  <c r="E9" i="1"/>
  <c r="AC27" i="1"/>
  <c r="Z26" i="1"/>
  <c r="AA26" i="1"/>
  <c r="Z27" i="1"/>
  <c r="AA27" i="1"/>
  <c r="AB27" i="1"/>
  <c r="Z28" i="1"/>
  <c r="AA28" i="1"/>
  <c r="AB28" i="1"/>
  <c r="AC28" i="1"/>
  <c r="Y29" i="1"/>
  <c r="Z29" i="1"/>
  <c r="AA29" i="1"/>
  <c r="AC29" i="1"/>
  <c r="Z25" i="1"/>
  <c r="AA25" i="1"/>
  <c r="F6" i="1"/>
  <c r="P6" i="1" s="1"/>
  <c r="G19" i="1"/>
  <c r="G24" i="1" s="1"/>
  <c r="R27" i="1"/>
  <c r="S26" i="1"/>
  <c r="H28" i="1"/>
  <c r="I27" i="1"/>
  <c r="K25" i="1"/>
  <c r="G29" i="1"/>
  <c r="Q25" i="1"/>
  <c r="R25" i="1"/>
  <c r="S25" i="1"/>
  <c r="Q26" i="1"/>
  <c r="Q27" i="1"/>
  <c r="Q28" i="1"/>
  <c r="R28" i="1"/>
  <c r="S28" i="1"/>
  <c r="Q29" i="1"/>
  <c r="R29" i="1"/>
  <c r="S29" i="1"/>
  <c r="P26" i="1"/>
  <c r="P27" i="1"/>
  <c r="P28" i="1"/>
  <c r="P29" i="1"/>
  <c r="P25" i="1"/>
  <c r="H26" i="1"/>
  <c r="J26" i="1"/>
  <c r="G27" i="1"/>
  <c r="H27" i="1"/>
  <c r="J27" i="1"/>
  <c r="J28" i="1"/>
  <c r="H29" i="1"/>
  <c r="I29" i="1"/>
  <c r="J29" i="1"/>
  <c r="K29" i="1"/>
  <c r="H25" i="1"/>
  <c r="I25" i="1"/>
  <c r="J25" i="1"/>
  <c r="G25" i="1"/>
  <c r="AA20" i="1"/>
  <c r="AC20" i="1"/>
  <c r="AA21" i="1"/>
  <c r="AB21" i="1"/>
  <c r="AA23" i="1"/>
  <c r="AC23" i="1"/>
  <c r="AA19" i="1"/>
  <c r="AC19" i="1"/>
  <c r="K21" i="1"/>
  <c r="K22" i="1"/>
  <c r="K23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Q19" i="1"/>
  <c r="R23" i="1"/>
  <c r="S21" i="1"/>
  <c r="Z21" i="1"/>
  <c r="AA22" i="1"/>
  <c r="AB23" i="1"/>
  <c r="AC21" i="1"/>
  <c r="I29" i="2" l="1"/>
  <c r="I20" i="2"/>
  <c r="Y28" i="1"/>
  <c r="Y20" i="1"/>
  <c r="Y27" i="1"/>
  <c r="Y25" i="1"/>
  <c r="AC25" i="1"/>
  <c r="AB25" i="1"/>
  <c r="AA24" i="1"/>
  <c r="J24" i="1"/>
  <c r="Y23" i="1"/>
  <c r="Y19" i="1"/>
  <c r="Y21" i="1"/>
  <c r="Y22" i="1"/>
  <c r="S27" i="1"/>
  <c r="K28" i="1"/>
  <c r="I28" i="1"/>
  <c r="I19" i="1"/>
  <c r="I23" i="1"/>
  <c r="K20" i="1"/>
  <c r="K24" i="1" s="1"/>
  <c r="I21" i="1"/>
  <c r="K27" i="1"/>
  <c r="G26" i="1"/>
  <c r="Z19" i="1"/>
  <c r="AC22" i="1"/>
  <c r="AC24" i="1" s="1"/>
  <c r="AB22" i="1"/>
  <c r="AB19" i="1"/>
  <c r="AB20" i="1"/>
  <c r="Z20" i="1"/>
  <c r="Z23" i="1"/>
  <c r="Z22" i="1"/>
  <c r="R21" i="1"/>
  <c r="P19" i="1"/>
  <c r="S20" i="1"/>
  <c r="Q21" i="1"/>
  <c r="P21" i="1"/>
  <c r="R22" i="1"/>
  <c r="S19" i="1"/>
  <c r="R20" i="1"/>
  <c r="R19" i="1"/>
  <c r="Q20" i="1"/>
  <c r="P20" i="1"/>
  <c r="S23" i="1"/>
  <c r="Q23" i="1"/>
  <c r="Q22" i="1"/>
  <c r="P22" i="1"/>
  <c r="S22" i="1"/>
  <c r="K6" i="1"/>
  <c r="P5" i="1"/>
  <c r="K9" i="1"/>
  <c r="P9" i="1"/>
  <c r="K8" i="1"/>
  <c r="P8" i="1"/>
  <c r="P7" i="1"/>
  <c r="K5" i="1"/>
  <c r="I12" i="1" s="1"/>
  <c r="K7" i="1"/>
  <c r="Z24" i="1" l="1"/>
  <c r="N12" i="1"/>
  <c r="AB24" i="1"/>
  <c r="Y24" i="1"/>
  <c r="Q24" i="1"/>
  <c r="I24" i="1"/>
  <c r="S24" i="1"/>
  <c r="R24" i="1"/>
  <c r="P24" i="1"/>
</calcChain>
</file>

<file path=xl/sharedStrings.xml><?xml version="1.0" encoding="utf-8"?>
<sst xmlns="http://schemas.openxmlformats.org/spreadsheetml/2006/main" count="51" uniqueCount="29">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</sst>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57"/>
  <sheetViews>
    <sheetView topLeftCell="A25" workbookViewId="0">
      <selection activeCell="E34" sqref="E34:E36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29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N17" s="1" t="s">
        <v>13</v>
      </c>
      <c r="O17" s="1" t="s">
        <v>1</v>
      </c>
      <c r="P17" s="1">
        <v>41.06</v>
      </c>
      <c r="Q17" s="1">
        <v>47.86</v>
      </c>
      <c r="R17" s="1">
        <v>71.08</v>
      </c>
      <c r="S17" s="1">
        <v>85.98</v>
      </c>
      <c r="W17" s="1" t="s">
        <v>12</v>
      </c>
      <c r="X17" s="1" t="s">
        <v>1</v>
      </c>
      <c r="Y17" s="1">
        <v>40.46</v>
      </c>
      <c r="Z17" s="1">
        <v>47.08</v>
      </c>
      <c r="AA17" s="1">
        <v>68.88</v>
      </c>
      <c r="AB17" s="1">
        <v>82.9</v>
      </c>
      <c r="AC17" s="1">
        <v>87.6</v>
      </c>
    </row>
    <row r="18" spans="5:29" x14ac:dyDescent="0.25">
      <c r="F18" s="1" t="s">
        <v>0</v>
      </c>
      <c r="G18" s="2">
        <f>SIN(PI()/180*G17/2)/$F$4</f>
        <v>0.23199695192630471</v>
      </c>
      <c r="H18" s="2">
        <f t="shared" ref="H18:K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O18" s="1" t="s">
        <v>0</v>
      </c>
      <c r="P18" s="1">
        <f>SIN(PI()/180*P17/2)/$F$4</f>
        <v>0.22744521281718366</v>
      </c>
      <c r="Q18" s="1">
        <f t="shared" ref="Q18:S18" si="3">SIN(PI()/180*Q17/2)/$F$4</f>
        <v>0.26306520103353265</v>
      </c>
      <c r="R18" s="1">
        <f t="shared" si="3"/>
        <v>0.37698370452199492</v>
      </c>
      <c r="S18" s="1">
        <f t="shared" si="3"/>
        <v>0.44222757920411088</v>
      </c>
      <c r="X18" s="1" t="s">
        <v>0</v>
      </c>
      <c r="Y18" s="1">
        <f>SIN(PI()/180*Y17/2)/$F$4</f>
        <v>0.22426197901353928</v>
      </c>
      <c r="Z18" s="1">
        <f t="shared" ref="Z18:AC18" si="4">SIN(PI()/180*Z17/2)/$F$4</f>
        <v>0.25902406148905743</v>
      </c>
      <c r="AA18" s="1">
        <f t="shared" si="4"/>
        <v>0.36678312704392158</v>
      </c>
      <c r="AB18" s="1">
        <f>SIN(PI()/180*AB17/2)/$F$4</f>
        <v>0.42931850887069645</v>
      </c>
      <c r="AC18" s="1">
        <f t="shared" si="4"/>
        <v>0.44888979432544701</v>
      </c>
    </row>
    <row r="19" spans="5:29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O19" s="1">
        <v>1</v>
      </c>
      <c r="P19" s="1">
        <f t="shared" ref="P19:S23" si="5">$H5*EXP(-$I5*P$18^2)</f>
        <v>11.549987485274691</v>
      </c>
      <c r="Q19" s="1">
        <f t="shared" si="5"/>
        <v>10.819707265794438</v>
      </c>
      <c r="R19" s="1">
        <f t="shared" si="5"/>
        <v>8.238336667379345</v>
      </c>
      <c r="S19" s="1">
        <f t="shared" si="5"/>
        <v>6.7462914269795409</v>
      </c>
      <c r="X19" s="1">
        <v>1</v>
      </c>
      <c r="Y19" s="1">
        <f t="shared" ref="Y19:AC23" si="6">$H5*EXP(-$I5*Y$18^2)</f>
        <v>11.612238527115432</v>
      </c>
      <c r="Z19" s="1">
        <f t="shared" si="6"/>
        <v>10.905381404416318</v>
      </c>
      <c r="AA19" s="1">
        <f t="shared" si="6"/>
        <v>8.4753354775957117</v>
      </c>
      <c r="AB19" s="1">
        <f t="shared" si="6"/>
        <v>7.0360839779822033</v>
      </c>
      <c r="AC19" s="1">
        <f t="shared" si="6"/>
        <v>6.5982169701774476</v>
      </c>
    </row>
    <row r="20" spans="5:29" x14ac:dyDescent="0.25">
      <c r="F20" s="1">
        <v>2</v>
      </c>
      <c r="G20" s="2">
        <f t="shared" ref="G20:K23" si="7">$H6*EXP(-$I6*G$18^2)</f>
        <v>4.7836129486008101</v>
      </c>
      <c r="H20" s="2">
        <f t="shared" si="7"/>
        <v>4.783296275757321</v>
      </c>
      <c r="I20" s="2">
        <f t="shared" si="7"/>
        <v>4.7820144543290661</v>
      </c>
      <c r="J20" s="2">
        <f t="shared" si="7"/>
        <v>4.7810606116334915</v>
      </c>
      <c r="K20" s="2">
        <f t="shared" si="7"/>
        <v>4.7807441130120125</v>
      </c>
      <c r="O20" s="1">
        <v>2</v>
      </c>
      <c r="P20" s="1">
        <f t="shared" si="5"/>
        <v>4.783650402909398</v>
      </c>
      <c r="Q20" s="1">
        <f t="shared" si="5"/>
        <v>4.7833374902942101</v>
      </c>
      <c r="R20" s="1">
        <f t="shared" si="5"/>
        <v>4.7820318756366325</v>
      </c>
      <c r="S20" s="1">
        <f t="shared" si="5"/>
        <v>4.7810750329885137</v>
      </c>
      <c r="X20" s="1">
        <v>2</v>
      </c>
      <c r="Y20" s="1">
        <f t="shared" si="6"/>
        <v>4.7836761555629588</v>
      </c>
      <c r="Z20" s="1">
        <f t="shared" si="6"/>
        <v>4.7833752750994405</v>
      </c>
      <c r="AA20" s="1">
        <f t="shared" si="6"/>
        <v>4.7821677119983326</v>
      </c>
      <c r="AB20" s="1">
        <f t="shared" si="6"/>
        <v>4.781276431321456</v>
      </c>
      <c r="AC20" s="1">
        <f t="shared" si="6"/>
        <v>4.7809687631218534</v>
      </c>
    </row>
    <row r="21" spans="5:29" x14ac:dyDescent="0.25">
      <c r="F21" s="1">
        <v>3</v>
      </c>
      <c r="G21" s="2">
        <f t="shared" si="7"/>
        <v>2.5071800183059607</v>
      </c>
      <c r="H21" s="2">
        <f t="shared" si="7"/>
        <v>1.9910717121333241</v>
      </c>
      <c r="I21" s="2">
        <f t="shared" si="7"/>
        <v>0.7831450302065659</v>
      </c>
      <c r="J21" s="2">
        <f t="shared" si="7"/>
        <v>0.39103593231909972</v>
      </c>
      <c r="K21" s="2">
        <f t="shared" si="7"/>
        <v>0.31054154834624292</v>
      </c>
      <c r="O21" s="1">
        <v>3</v>
      </c>
      <c r="P21" s="1">
        <f t="shared" si="5"/>
        <v>2.5764646554804882</v>
      </c>
      <c r="Q21" s="1">
        <f t="shared" si="5"/>
        <v>2.0517052752010927</v>
      </c>
      <c r="R21" s="1">
        <f t="shared" si="5"/>
        <v>0.79314141560682061</v>
      </c>
      <c r="S21" s="1">
        <f t="shared" si="5"/>
        <v>0.39516407611603566</v>
      </c>
      <c r="X21" s="1">
        <v>3</v>
      </c>
      <c r="Y21" s="1">
        <f t="shared" si="6"/>
        <v>2.6252103751358633</v>
      </c>
      <c r="Z21" s="1">
        <f t="shared" si="6"/>
        <v>2.1089136509419766</v>
      </c>
      <c r="AA21" s="1">
        <f t="shared" si="6"/>
        <v>0.87558830091848994</v>
      </c>
      <c r="AB21" s="1">
        <f t="shared" si="6"/>
        <v>0.4575818085345878</v>
      </c>
      <c r="AC21" s="1">
        <f t="shared" si="6"/>
        <v>0.36573710253291591</v>
      </c>
    </row>
    <row r="22" spans="5:29" x14ac:dyDescent="0.25">
      <c r="F22" s="1">
        <v>4</v>
      </c>
      <c r="G22" s="2">
        <f t="shared" si="7"/>
        <v>2.936238413256323E-2</v>
      </c>
      <c r="H22" s="2">
        <f t="shared" si="7"/>
        <v>8.1400376983631895E-3</v>
      </c>
      <c r="I22" s="2">
        <f>$H8*EXP(-$I8*I$18^2)</f>
        <v>4.5182430318283369E-5</v>
      </c>
      <c r="J22" s="2">
        <f t="shared" si="7"/>
        <v>9.4639766861064825E-7</v>
      </c>
      <c r="K22" s="2">
        <f t="shared" si="7"/>
        <v>2.6237232227092237E-7</v>
      </c>
      <c r="O22" s="1">
        <v>4</v>
      </c>
      <c r="P22" s="1">
        <f t="shared" si="5"/>
        <v>3.4173326247290449E-2</v>
      </c>
      <c r="Q22" s="1">
        <f t="shared" si="5"/>
        <v>9.619284127292356E-3</v>
      </c>
      <c r="R22" s="1">
        <f t="shared" si="5"/>
        <v>4.8487567794366196E-5</v>
      </c>
      <c r="S22" s="1">
        <f t="shared" si="5"/>
        <v>1.0033668487933838E-6</v>
      </c>
      <c r="X22" s="1">
        <v>4</v>
      </c>
      <c r="Y22" s="1">
        <f t="shared" si="6"/>
        <v>3.7931093676748531E-2</v>
      </c>
      <c r="Z22" s="1">
        <f t="shared" si="6"/>
        <v>1.1210474131823162E-2</v>
      </c>
      <c r="AA22" s="1">
        <f t="shared" si="6"/>
        <v>8.4080094981116838E-5</v>
      </c>
      <c r="AB22" s="1">
        <f t="shared" si="6"/>
        <v>2.2697377122821357E-6</v>
      </c>
      <c r="AC22" s="1">
        <f t="shared" si="6"/>
        <v>6.5221354857794053E-7</v>
      </c>
    </row>
    <row r="23" spans="5:29" x14ac:dyDescent="0.25">
      <c r="F23" s="1">
        <v>5</v>
      </c>
      <c r="G23" s="2">
        <f t="shared" si="7"/>
        <v>6.8345676437419005</v>
      </c>
      <c r="H23" s="2">
        <f t="shared" si="7"/>
        <v>6.8025373669540183</v>
      </c>
      <c r="I23" s="2">
        <f t="shared" si="7"/>
        <v>6.674390965843962</v>
      </c>
      <c r="J23" s="2">
        <f t="shared" si="7"/>
        <v>6.5805805890246294</v>
      </c>
      <c r="K23" s="2">
        <f t="shared" si="7"/>
        <v>6.5497411365797067</v>
      </c>
      <c r="O23" s="1">
        <v>5</v>
      </c>
      <c r="P23" s="1">
        <f t="shared" si="5"/>
        <v>6.8383658267096061</v>
      </c>
      <c r="Q23" s="1">
        <f t="shared" si="5"/>
        <v>6.8066976714071181</v>
      </c>
      <c r="R23" s="1">
        <f t="shared" si="5"/>
        <v>6.6761165533472226</v>
      </c>
      <c r="S23" s="1">
        <f t="shared" si="5"/>
        <v>6.5819892029916671</v>
      </c>
      <c r="X23" s="1">
        <v>5</v>
      </c>
      <c r="Y23" s="1">
        <f t="shared" si="6"/>
        <v>6.840978570371302</v>
      </c>
      <c r="Z23" s="1">
        <f t="shared" si="6"/>
        <v>6.8105139736809326</v>
      </c>
      <c r="AA23" s="1">
        <f t="shared" si="6"/>
        <v>6.6895862929944503</v>
      </c>
      <c r="AB23" s="1">
        <f t="shared" si="6"/>
        <v>6.6016919905734124</v>
      </c>
      <c r="AC23" s="1">
        <f t="shared" si="6"/>
        <v>6.5716162057275103</v>
      </c>
    </row>
    <row r="24" spans="5:29" x14ac:dyDescent="0.25">
      <c r="F24" s="1" t="s">
        <v>14</v>
      </c>
      <c r="G24" s="1">
        <f>SUM(G19:G23)+$J$5</f>
        <v>22.360290957845443</v>
      </c>
      <c r="H24" s="1">
        <f>SUM(H19:H23)+$J$5</f>
        <v>21.057591404170829</v>
      </c>
      <c r="I24" s="1">
        <f t="shared" ref="I24:K24" si="8">SUM(I19:I23)+$J$5</f>
        <v>17.193542645457313</v>
      </c>
      <c r="J24" s="1">
        <f t="shared" si="8"/>
        <v>15.224205011503566</v>
      </c>
      <c r="K24" s="1">
        <f t="shared" si="8"/>
        <v>14.682343700604443</v>
      </c>
      <c r="O24" s="1" t="s">
        <v>14</v>
      </c>
      <c r="P24" s="1">
        <f t="shared" ref="P24" si="9">SUM(P19:P23)+$J$5</f>
        <v>22.528164696621474</v>
      </c>
      <c r="Q24" s="1">
        <f t="shared" ref="Q24" si="10">SUM(Q19:Q23)+$J$5</f>
        <v>21.21658998682415</v>
      </c>
      <c r="R24" s="1">
        <f t="shared" ref="R24" si="11">SUM(R19:R23)+$J$5</f>
        <v>17.23519799953781</v>
      </c>
      <c r="S24" s="1">
        <f t="shared" ref="S24" si="12">SUM(S19:S23)+$J$5</f>
        <v>15.250043742442605</v>
      </c>
      <c r="X24" s="1" t="s">
        <v>14</v>
      </c>
      <c r="Y24" s="1">
        <f t="shared" ref="Y24" si="13">SUM(Y19:Y23)+$J$5</f>
        <v>22.645557721862307</v>
      </c>
      <c r="Z24" s="1">
        <f t="shared" ref="Z24" si="14">SUM(Z19:Z23)+$J$5</f>
        <v>21.364917778270488</v>
      </c>
      <c r="AA24" s="1">
        <f t="shared" ref="AA24" si="15">SUM(AA19:AA23)+$J$5</f>
        <v>17.568284863601964</v>
      </c>
      <c r="AB24" s="1">
        <f t="shared" ref="AB24" si="16">SUM(AB19:AB23)+$J$5</f>
        <v>15.622159478149372</v>
      </c>
      <c r="AC24" s="1">
        <f t="shared" ref="AC24" si="17">SUM(AC19:AC23)+$J$5</f>
        <v>15.06206269377328</v>
      </c>
    </row>
    <row r="25" spans="5:29" x14ac:dyDescent="0.25">
      <c r="F25" s="1">
        <v>1</v>
      </c>
      <c r="G25" s="2">
        <f>$M5*EXP(-$N5*G$18^2)</f>
        <v>16.666923454767289</v>
      </c>
      <c r="H25" s="2">
        <f t="shared" ref="H25:K25" si="18">$M5*EXP(-$N5*H$18^2)</f>
        <v>16.630791364091767</v>
      </c>
      <c r="I25" s="2">
        <f t="shared" si="18"/>
        <v>16.485310948520432</v>
      </c>
      <c r="J25" s="2">
        <f t="shared" si="18"/>
        <v>16.377855925134995</v>
      </c>
      <c r="K25" s="2">
        <f t="shared" si="18"/>
        <v>16.342351090939506</v>
      </c>
      <c r="O25" s="1">
        <v>1</v>
      </c>
      <c r="P25" s="1">
        <f t="shared" ref="P25:S29" si="19">$M5*EXP(-$N5*P$18^2)</f>
        <v>16.671201987840615</v>
      </c>
      <c r="Q25" s="1">
        <f t="shared" si="19"/>
        <v>16.635489603982229</v>
      </c>
      <c r="R25" s="1">
        <f t="shared" si="19"/>
        <v>16.487279885489578</v>
      </c>
      <c r="S25" s="1">
        <f t="shared" si="19"/>
        <v>16.379475493728112</v>
      </c>
      <c r="X25" s="1">
        <v>1</v>
      </c>
      <c r="Y25" s="1">
        <f t="shared" ref="Y25:AC25" si="20">$M5*EXP(-$N5*Y$18^2)</f>
        <v>16.674144418815587</v>
      </c>
      <c r="Z25" s="1">
        <f t="shared" si="20"/>
        <v>16.639798003140619</v>
      </c>
      <c r="AA25" s="1">
        <f t="shared" si="20"/>
        <v>16.502639782392194</v>
      </c>
      <c r="AB25" s="1">
        <f t="shared" si="20"/>
        <v>16.402109462455542</v>
      </c>
      <c r="AC25" s="1">
        <f t="shared" si="20"/>
        <v>16.367544658750301</v>
      </c>
    </row>
    <row r="26" spans="5:29" x14ac:dyDescent="0.25">
      <c r="F26" s="1">
        <v>2</v>
      </c>
      <c r="G26" s="2">
        <f t="shared" ref="G26:K26" si="21">$M6*EXP(-$N6*G$18^2)</f>
        <v>12.145496258546858</v>
      </c>
      <c r="H26" s="2">
        <f t="shared" si="21"/>
        <v>10.428173582199861</v>
      </c>
      <c r="I26" s="2">
        <f t="shared" si="21"/>
        <v>5.6256429178806568</v>
      </c>
      <c r="J26" s="2">
        <f t="shared" si="21"/>
        <v>3.5536254180716176</v>
      </c>
      <c r="K26" s="2">
        <f t="shared" si="21"/>
        <v>3.0511652864050554</v>
      </c>
      <c r="O26" s="1">
        <v>2</v>
      </c>
      <c r="P26" s="1">
        <f t="shared" si="19"/>
        <v>12.366465014847979</v>
      </c>
      <c r="Q26" s="1">
        <f t="shared" si="19"/>
        <v>10.637149222987325</v>
      </c>
      <c r="R26" s="1">
        <f t="shared" si="19"/>
        <v>5.6730359739659368</v>
      </c>
      <c r="S26" s="1">
        <f t="shared" si="19"/>
        <v>3.5783946475693882</v>
      </c>
      <c r="X26" s="1">
        <v>2</v>
      </c>
      <c r="Y26" s="1">
        <f t="shared" ref="Y26:AC26" si="22">$M6*EXP(-$N6*Y$18^2)</f>
        <v>12.520724614999667</v>
      </c>
      <c r="Z26" s="1">
        <f t="shared" si="22"/>
        <v>10.832410504633035</v>
      </c>
      <c r="AA26" s="1">
        <f t="shared" si="22"/>
        <v>6.0565176409877406</v>
      </c>
      <c r="AB26" s="1">
        <f t="shared" si="22"/>
        <v>3.9428912186893617</v>
      </c>
      <c r="AC26" s="1">
        <f t="shared" si="22"/>
        <v>3.3998441956053282</v>
      </c>
    </row>
    <row r="27" spans="5:29" x14ac:dyDescent="0.25">
      <c r="F27" s="1">
        <v>3</v>
      </c>
      <c r="G27" s="2">
        <f t="shared" ref="G27:K27" si="23">$M7*EXP(-$N7*G$18^2)</f>
        <v>30.822408975845669</v>
      </c>
      <c r="H27" s="2">
        <f t="shared" si="23"/>
        <v>30.144948069240044</v>
      </c>
      <c r="I27" s="2">
        <f t="shared" si="23"/>
        <v>27.551084530639947</v>
      </c>
      <c r="J27" s="2">
        <f t="shared" si="23"/>
        <v>25.766437002247677</v>
      </c>
      <c r="K27" s="2">
        <f t="shared" si="23"/>
        <v>25.200113099133862</v>
      </c>
      <c r="O27" s="1">
        <v>3</v>
      </c>
      <c r="P27" s="1">
        <f t="shared" si="19"/>
        <v>30.903532555486592</v>
      </c>
      <c r="Q27" s="1">
        <f t="shared" si="19"/>
        <v>30.232271272408845</v>
      </c>
      <c r="R27" s="1">
        <f t="shared" si="19"/>
        <v>27.584800756321272</v>
      </c>
      <c r="S27" s="1">
        <f t="shared" si="19"/>
        <v>25.79254184104061</v>
      </c>
      <c r="X27" s="1">
        <v>3</v>
      </c>
      <c r="Y27" s="1">
        <f t="shared" ref="Y27:AB27" si="24">$M7*EXP(-$N7*Y$18^2)</f>
        <v>30.959434587294201</v>
      </c>
      <c r="Z27" s="1">
        <f t="shared" si="24"/>
        <v>30.312549314603928</v>
      </c>
      <c r="AA27" s="1">
        <f t="shared" si="24"/>
        <v>27.849105635599322</v>
      </c>
      <c r="AB27" s="1">
        <f t="shared" si="24"/>
        <v>26.159870852887849</v>
      </c>
      <c r="AC27" s="1">
        <f>$M7*EXP(-$N7*AC$18^2)</f>
        <v>25.600794310442915</v>
      </c>
    </row>
    <row r="28" spans="5:29" x14ac:dyDescent="0.25">
      <c r="F28" s="1">
        <v>4</v>
      </c>
      <c r="G28" s="2">
        <f t="shared" ref="G28:K28" si="25">$M8*EXP(-$N8*G$18^2)</f>
        <v>0.72341033830945278</v>
      </c>
      <c r="H28" s="2">
        <f t="shared" si="25"/>
        <v>0.36940797488089933</v>
      </c>
      <c r="I28" s="2">
        <f t="shared" si="25"/>
        <v>2.4313619892626523E-2</v>
      </c>
      <c r="J28" s="2">
        <f t="shared" si="25"/>
        <v>3.2087586835020804E-3</v>
      </c>
      <c r="K28" s="2">
        <f t="shared" si="25"/>
        <v>1.6385642015597449E-3</v>
      </c>
      <c r="O28" s="1">
        <v>4</v>
      </c>
      <c r="P28" s="1">
        <f t="shared" si="19"/>
        <v>0.78325864620927921</v>
      </c>
      <c r="Q28" s="1">
        <f t="shared" si="19"/>
        <v>0.40317624937697549</v>
      </c>
      <c r="R28" s="1">
        <f t="shared" si="19"/>
        <v>2.5229678029291946E-2</v>
      </c>
      <c r="S28" s="1">
        <f t="shared" si="19"/>
        <v>3.3085363079090827E-3</v>
      </c>
      <c r="X28" s="1">
        <v>4</v>
      </c>
      <c r="Y28" s="1">
        <f t="shared" ref="Y28:AC28" si="26">$M8*EXP(-$N8*Y$18^2)</f>
        <v>0.8272570390463363</v>
      </c>
      <c r="Z28" s="1">
        <f t="shared" si="26"/>
        <v>0.4368396394233568</v>
      </c>
      <c r="AA28" s="1">
        <f t="shared" si="26"/>
        <v>3.3662628062372836E-2</v>
      </c>
      <c r="AB28" s="1">
        <f t="shared" si="26"/>
        <v>5.0740403402297343E-3</v>
      </c>
      <c r="AC28" s="1">
        <f t="shared" si="26"/>
        <v>2.640199629343273E-3</v>
      </c>
    </row>
    <row r="29" spans="5:29" x14ac:dyDescent="0.25">
      <c r="F29" s="1">
        <v>5</v>
      </c>
      <c r="G29" s="2">
        <f t="shared" ref="G29:K29" si="27">$M9*EXP(-$N9*G$18^2)</f>
        <v>10.57651187208134</v>
      </c>
      <c r="H29" s="2">
        <f t="shared" si="27"/>
        <v>10.576399476833339</v>
      </c>
      <c r="I29" s="2">
        <f t="shared" si="27"/>
        <v>10.575944461974876</v>
      </c>
      <c r="J29" s="2">
        <f t="shared" si="27"/>
        <v>10.575605804995382</v>
      </c>
      <c r="K29" s="2">
        <f t="shared" si="27"/>
        <v>10.575493421243323</v>
      </c>
      <c r="O29" s="1">
        <v>5</v>
      </c>
      <c r="P29" s="1">
        <f t="shared" si="19"/>
        <v>10.576525165155187</v>
      </c>
      <c r="Q29" s="1">
        <f t="shared" si="19"/>
        <v>10.576414105274518</v>
      </c>
      <c r="R29" s="1">
        <f t="shared" si="19"/>
        <v>10.575950646793856</v>
      </c>
      <c r="S29" s="1">
        <f t="shared" si="19"/>
        <v>10.575610925646126</v>
      </c>
      <c r="X29" s="1">
        <v>5</v>
      </c>
      <c r="Y29" s="1">
        <f t="shared" ref="Y29:AC29" si="28">$M9*EXP(-$N9*Y$18^2)</f>
        <v>10.57653430509235</v>
      </c>
      <c r="Z29" s="1">
        <f t="shared" si="28"/>
        <v>10.57642751629429</v>
      </c>
      <c r="AA29" s="1">
        <f t="shared" si="28"/>
        <v>10.575998870040218</v>
      </c>
      <c r="AB29" s="1">
        <f t="shared" si="28"/>
        <v>10.575682435638225</v>
      </c>
      <c r="AC29" s="1">
        <f t="shared" si="28"/>
        <v>10.575573191656579</v>
      </c>
    </row>
    <row r="30" spans="5:29" x14ac:dyDescent="0.25">
      <c r="F30" s="1" t="s">
        <v>15</v>
      </c>
      <c r="G30" s="1">
        <f>SUM(G25:G29)+$O$5</f>
        <v>64.655672899550609</v>
      </c>
      <c r="H30" s="1">
        <f t="shared" ref="H30:K30" si="29">SUM(H25:H29)+$O$5</f>
        <v>61.870642467245915</v>
      </c>
      <c r="I30" s="1">
        <f t="shared" si="29"/>
        <v>53.98321847890854</v>
      </c>
      <c r="J30" s="1">
        <f t="shared" si="29"/>
        <v>49.997654909133175</v>
      </c>
      <c r="K30" s="1">
        <f t="shared" si="29"/>
        <v>48.891683461923307</v>
      </c>
      <c r="O30" s="1" t="s">
        <v>15</v>
      </c>
      <c r="P30" s="1">
        <f>SUM(P25:P29)+$O$5</f>
        <v>65.021905369539652</v>
      </c>
      <c r="Q30" s="1">
        <f t="shared" ref="Q30:R30" si="30">SUM(Q25:Q29)+$O$5</f>
        <v>62.2054224540299</v>
      </c>
      <c r="R30" s="1">
        <f t="shared" si="30"/>
        <v>54.067218940599936</v>
      </c>
      <c r="S30" s="1">
        <f>SUM(S25:S29)+$O$5</f>
        <v>50.050253444292146</v>
      </c>
      <c r="X30" s="1" t="s">
        <v>15</v>
      </c>
      <c r="Y30" s="1">
        <f>SUM(Y25:Y29)+$O$5</f>
        <v>65.279016965248132</v>
      </c>
      <c r="Z30" s="1">
        <f t="shared" ref="Z30:AC30" si="31">SUM(Z25:Z29)+$O$5</f>
        <v>62.518946978095229</v>
      </c>
      <c r="AA30" s="1">
        <f t="shared" si="31"/>
        <v>54.73884655708185</v>
      </c>
      <c r="AB30" s="1">
        <f t="shared" si="31"/>
        <v>50.806550010011208</v>
      </c>
      <c r="AC30" s="1">
        <f t="shared" si="31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32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33">SUMSQ(F40:H40)</f>
        <v>1</v>
      </c>
      <c r="K40" s="1">
        <f t="shared" ref="K40:K41" si="34">2*ASIN($F$4/(2*D40))*180/PI()</f>
        <v>23.511432762646734</v>
      </c>
    </row>
    <row r="41" spans="3:11" x14ac:dyDescent="0.25">
      <c r="D41" s="1">
        <f t="shared" si="32"/>
        <v>2.6756920600098955</v>
      </c>
      <c r="F41" s="1">
        <v>0</v>
      </c>
      <c r="G41" s="1">
        <v>1</v>
      </c>
      <c r="H41" s="1">
        <v>1</v>
      </c>
      <c r="I41" s="1">
        <f t="shared" si="33"/>
        <v>2</v>
      </c>
      <c r="K41" s="1">
        <f t="shared" si="34"/>
        <v>33.492197161340641</v>
      </c>
    </row>
    <row r="42" spans="3:11" x14ac:dyDescent="0.25">
      <c r="D42" s="1">
        <f t="shared" si="32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32"/>
        <v>1.8919999999999999</v>
      </c>
      <c r="F43" s="1">
        <v>0</v>
      </c>
      <c r="G43" s="1">
        <v>0</v>
      </c>
      <c r="H43" s="1">
        <v>2</v>
      </c>
      <c r="I43" s="1">
        <f t="shared" ref="I43:I57" si="35">SUMSQ(F43:H43)</f>
        <v>4</v>
      </c>
      <c r="K43" s="1">
        <f t="shared" ref="K43:K57" si="36">2*ASIN($F$4/(2*D43))*180/PI()</f>
        <v>48.09311742785431</v>
      </c>
    </row>
    <row r="44" spans="3:11" x14ac:dyDescent="0.25">
      <c r="D44" s="1">
        <f t="shared" si="32"/>
        <v>1.6922562453718406</v>
      </c>
      <c r="F44" s="1">
        <v>0</v>
      </c>
      <c r="G44" s="1">
        <v>1</v>
      </c>
      <c r="H44" s="1">
        <v>2</v>
      </c>
      <c r="I44" s="1">
        <f t="shared" si="35"/>
        <v>5</v>
      </c>
      <c r="K44" s="1">
        <f t="shared" si="36"/>
        <v>54.20390114977377</v>
      </c>
    </row>
    <row r="45" spans="3:11" x14ac:dyDescent="0.25">
      <c r="D45" s="1">
        <f t="shared" si="32"/>
        <v>1.5448115311152577</v>
      </c>
      <c r="F45" s="1">
        <v>1</v>
      </c>
      <c r="G45" s="1">
        <v>1</v>
      </c>
      <c r="H45" s="1">
        <v>2</v>
      </c>
      <c r="I45" s="1">
        <f t="shared" si="35"/>
        <v>6</v>
      </c>
      <c r="K45" s="1">
        <f t="shared" si="36"/>
        <v>59.875347307572952</v>
      </c>
    </row>
    <row r="46" spans="3:11" x14ac:dyDescent="0.25">
      <c r="D46" s="1">
        <f t="shared" ref="D46:D57" si="37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35"/>
        <v>8</v>
      </c>
      <c r="K46" s="1">
        <f t="shared" si="36"/>
        <v>70.376135552594221</v>
      </c>
    </row>
    <row r="47" spans="3:11" x14ac:dyDescent="0.25">
      <c r="D47" s="1">
        <f t="shared" si="37"/>
        <v>1.2613333333333332</v>
      </c>
      <c r="F47" s="1">
        <v>1</v>
      </c>
      <c r="G47" s="1">
        <v>2</v>
      </c>
      <c r="H47" s="1">
        <v>2</v>
      </c>
      <c r="I47" s="1">
        <f t="shared" si="35"/>
        <v>9</v>
      </c>
      <c r="K47" s="1">
        <f t="shared" si="36"/>
        <v>75.355290617257921</v>
      </c>
    </row>
    <row r="48" spans="3:11" x14ac:dyDescent="0.25">
      <c r="D48" s="1">
        <f t="shared" si="37"/>
        <v>1.1966058666077146</v>
      </c>
      <c r="F48" s="1">
        <v>0</v>
      </c>
      <c r="G48" s="1">
        <v>1</v>
      </c>
      <c r="H48" s="1">
        <v>3</v>
      </c>
      <c r="I48" s="1">
        <f t="shared" si="35"/>
        <v>10</v>
      </c>
      <c r="K48" s="1">
        <f t="shared" si="36"/>
        <v>80.223524272708445</v>
      </c>
    </row>
    <row r="49" spans="4:11" x14ac:dyDescent="0.25">
      <c r="D49" s="1">
        <f t="shared" si="37"/>
        <v>1.1409189278822576</v>
      </c>
      <c r="F49" s="1">
        <v>1</v>
      </c>
      <c r="G49" s="1">
        <v>1</v>
      </c>
      <c r="H49" s="1">
        <v>3</v>
      </c>
      <c r="I49" s="1">
        <f t="shared" si="35"/>
        <v>11</v>
      </c>
      <c r="K49" s="1">
        <f t="shared" si="36"/>
        <v>85.021300360027027</v>
      </c>
    </row>
    <row r="50" spans="4:11" x14ac:dyDescent="0.25">
      <c r="D50" s="1">
        <f t="shared" si="37"/>
        <v>1.092346709306772</v>
      </c>
      <c r="F50" s="1">
        <v>2</v>
      </c>
      <c r="G50" s="1">
        <v>2</v>
      </c>
      <c r="H50" s="1">
        <v>2</v>
      </c>
      <c r="I50" s="1">
        <f t="shared" si="35"/>
        <v>12</v>
      </c>
      <c r="K50" s="1">
        <f t="shared" si="36"/>
        <v>89.784230460872777</v>
      </c>
    </row>
    <row r="51" spans="4:11" x14ac:dyDescent="0.25">
      <c r="D51" s="1">
        <f t="shared" si="37"/>
        <v>1.0494927712581335</v>
      </c>
      <c r="F51" s="1">
        <v>0</v>
      </c>
      <c r="G51" s="1">
        <v>2</v>
      </c>
      <c r="H51" s="1">
        <v>3</v>
      </c>
      <c r="I51" s="1">
        <f t="shared" si="35"/>
        <v>13</v>
      </c>
      <c r="K51" s="1">
        <f t="shared" si="36"/>
        <v>94.545665666226384</v>
      </c>
    </row>
    <row r="52" spans="4:11" x14ac:dyDescent="0.25">
      <c r="D52" s="1">
        <f t="shared" si="37"/>
        <v>1.0113165393966139</v>
      </c>
      <c r="F52" s="1">
        <v>1</v>
      </c>
      <c r="G52" s="1">
        <v>2</v>
      </c>
      <c r="H52" s="1">
        <v>3</v>
      </c>
      <c r="I52" s="1">
        <f t="shared" si="35"/>
        <v>14</v>
      </c>
      <c r="K52" s="1">
        <f t="shared" si="36"/>
        <v>99.338862096344627</v>
      </c>
    </row>
    <row r="53" spans="4:11" x14ac:dyDescent="0.25">
      <c r="D53" s="1">
        <f t="shared" si="37"/>
        <v>0.94599999999999995</v>
      </c>
      <c r="F53" s="1">
        <v>0</v>
      </c>
      <c r="G53" s="1">
        <v>0</v>
      </c>
      <c r="H53" s="1">
        <v>4</v>
      </c>
      <c r="I53" s="1">
        <f t="shared" si="35"/>
        <v>16</v>
      </c>
      <c r="K53" s="1">
        <f t="shared" si="36"/>
        <v>109.16636245450476</v>
      </c>
    </row>
    <row r="54" spans="4:11" x14ac:dyDescent="0.25">
      <c r="D54" s="1">
        <f t="shared" si="37"/>
        <v>0.91775480513748386</v>
      </c>
      <c r="F54" s="1">
        <v>2</v>
      </c>
      <c r="G54" s="1">
        <v>2</v>
      </c>
      <c r="H54" s="1">
        <v>3</v>
      </c>
      <c r="I54" s="1">
        <f t="shared" si="35"/>
        <v>17</v>
      </c>
      <c r="K54" s="1">
        <f t="shared" si="36"/>
        <v>114.28851571934513</v>
      </c>
    </row>
    <row r="55" spans="4:11" x14ac:dyDescent="0.25">
      <c r="D55" s="1">
        <f t="shared" si="37"/>
        <v>0.891897353336632</v>
      </c>
      <c r="F55" s="1">
        <v>0</v>
      </c>
      <c r="G55" s="1">
        <v>3</v>
      </c>
      <c r="H55" s="1">
        <v>3</v>
      </c>
      <c r="I55" s="1">
        <f t="shared" si="35"/>
        <v>18</v>
      </c>
      <c r="K55" s="1">
        <f t="shared" si="36"/>
        <v>119.6269755112552</v>
      </c>
    </row>
    <row r="56" spans="4:11" x14ac:dyDescent="0.25">
      <c r="D56" s="1">
        <f t="shared" si="37"/>
        <v>0.86810913696620562</v>
      </c>
      <c r="F56" s="1">
        <v>1</v>
      </c>
      <c r="G56" s="1">
        <v>3</v>
      </c>
      <c r="H56" s="1">
        <v>3</v>
      </c>
      <c r="I56" s="1">
        <f t="shared" si="35"/>
        <v>19</v>
      </c>
      <c r="K56" s="1">
        <f t="shared" si="36"/>
        <v>125.26582268107008</v>
      </c>
    </row>
    <row r="57" spans="4:11" x14ac:dyDescent="0.25">
      <c r="D57" s="1">
        <f t="shared" si="37"/>
        <v>0.8461281226859203</v>
      </c>
      <c r="F57" s="1">
        <v>0</v>
      </c>
      <c r="G57" s="1">
        <v>2</v>
      </c>
      <c r="H57" s="1">
        <v>4</v>
      </c>
      <c r="I57" s="1">
        <f t="shared" si="35"/>
        <v>20</v>
      </c>
      <c r="K57" s="1">
        <f t="shared" si="36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I29"/>
  <sheetViews>
    <sheetView tabSelected="1" workbookViewId="0">
      <selection activeCell="L5" sqref="L5"/>
    </sheetView>
  </sheetViews>
  <sheetFormatPr baseColWidth="10" defaultRowHeight="15" x14ac:dyDescent="0.25"/>
  <sheetData>
    <row r="4" spans="2:9" x14ac:dyDescent="0.25">
      <c r="B4" s="3" t="s">
        <v>11</v>
      </c>
      <c r="C4" s="3"/>
      <c r="D4" s="3"/>
      <c r="E4" s="3"/>
      <c r="F4" s="3"/>
      <c r="G4" s="3"/>
      <c r="H4" s="3"/>
      <c r="I4" s="3"/>
    </row>
    <row r="5" spans="2:9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</row>
    <row r="6" spans="2:9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</row>
    <row r="7" spans="2:9" x14ac:dyDescent="0.25">
      <c r="B7" s="4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</row>
    <row r="8" spans="2:9" x14ac:dyDescent="0.25">
      <c r="B8" s="4"/>
      <c r="C8">
        <v>71.36</v>
      </c>
      <c r="H8">
        <f>ROUND(SIN(PI()/180*C8/2)^2*$H$6/SIN(PI()/180*$C$6/2)^2,0)</f>
        <v>8</v>
      </c>
      <c r="I8">
        <f t="shared" ref="I8:I10" si="0">$F$6*SQRT(H8)/(2*SIN(PI()/180*C8/2))</f>
        <v>3.7386148051600281</v>
      </c>
    </row>
    <row r="9" spans="2:9" x14ac:dyDescent="0.25">
      <c r="B9" s="4"/>
      <c r="C9">
        <v>86.2</v>
      </c>
      <c r="H9">
        <f>ROUND(SIN(PI()/180*C9/2)^2*$H$6/SIN(PI()/180*$C$6/2)^2,0)</f>
        <v>11</v>
      </c>
      <c r="I9">
        <f t="shared" si="0"/>
        <v>3.7422069756170839</v>
      </c>
    </row>
    <row r="10" spans="2:9" x14ac:dyDescent="0.25">
      <c r="B10" s="4"/>
      <c r="C10">
        <v>91.02</v>
      </c>
      <c r="H10">
        <f>ROUND(SIN(PI()/180*C10/2)^2*$H$6/SIN(PI()/180*$C$6/2)^2,0)</f>
        <v>12</v>
      </c>
      <c r="I10">
        <f t="shared" si="0"/>
        <v>3.743693693357431</v>
      </c>
    </row>
    <row r="11" spans="2:9" x14ac:dyDescent="0.25">
      <c r="I11" s="5">
        <f>ROUND(AVERAGE(I6:I10),2)</f>
        <v>3.74</v>
      </c>
    </row>
    <row r="14" spans="2:9" x14ac:dyDescent="0.25">
      <c r="B14" s="3" t="s">
        <v>13</v>
      </c>
      <c r="C14" s="3"/>
      <c r="D14" s="3"/>
      <c r="E14" s="3"/>
      <c r="F14" s="3"/>
      <c r="G14" s="3"/>
      <c r="H14" s="3"/>
      <c r="I14" s="3"/>
    </row>
    <row r="15" spans="2:9" x14ac:dyDescent="0.25">
      <c r="C15">
        <v>41.06</v>
      </c>
      <c r="F15">
        <v>1.5419</v>
      </c>
      <c r="H15">
        <v>3</v>
      </c>
      <c r="I15">
        <f>$F$6*SQRT(H15)/(2*SIN(PI()/180*C15/2))</f>
        <v>3.807622033709428</v>
      </c>
    </row>
    <row r="16" spans="2:9" x14ac:dyDescent="0.25">
      <c r="B16" s="4" t="s">
        <v>28</v>
      </c>
      <c r="C16">
        <v>47.86</v>
      </c>
      <c r="H16">
        <f>ROUND(SIN(PI()/180*C16/2)^2*$H$6/SIN(PI()/180*$C$6/2)^2,0)</f>
        <v>4</v>
      </c>
      <c r="I16">
        <f>$F$6*SQRT(H16)/(2*SIN(PI()/180*C16/2))</f>
        <v>3.8013389687088677</v>
      </c>
    </row>
    <row r="17" spans="2:9" x14ac:dyDescent="0.25">
      <c r="B17" s="4"/>
      <c r="C17">
        <v>71.08</v>
      </c>
      <c r="H17">
        <f>ROUND(SIN(PI()/180*C17/2)^2*$H$6/SIN(PI()/180*$C$6/2)^2,0)</f>
        <v>8</v>
      </c>
      <c r="I17">
        <f t="shared" ref="I17:I19" si="1">$F$6*SQRT(H17)/(2*SIN(PI()/180*C17/2))</f>
        <v>3.7513917588726535</v>
      </c>
    </row>
    <row r="18" spans="2:9" x14ac:dyDescent="0.25">
      <c r="B18" s="4"/>
      <c r="C18">
        <v>85.98</v>
      </c>
      <c r="H18">
        <f>ROUND(SIN(PI()/180*C18/2)^2*$H$6/SIN(PI()/180*$C$6/2)^2,0)</f>
        <v>11</v>
      </c>
      <c r="I18">
        <f t="shared" si="1"/>
        <v>3.7499072268676916</v>
      </c>
    </row>
    <row r="19" spans="2:9" x14ac:dyDescent="0.25">
      <c r="B19" s="4"/>
      <c r="C19">
        <v>90.5</v>
      </c>
      <c r="H19">
        <f>ROUND(SIN(PI()/180*C19/2)^2*$H$6/SIN(PI()/180*$C$6/2)^2,0)</f>
        <v>12</v>
      </c>
      <c r="I19">
        <f t="shared" si="1"/>
        <v>3.7604958252577214</v>
      </c>
    </row>
    <row r="20" spans="2:9" x14ac:dyDescent="0.25">
      <c r="I20" s="5">
        <f>ROUND(AVERAGE(I15:I19),2)</f>
        <v>3.77</v>
      </c>
    </row>
    <row r="23" spans="2:9" x14ac:dyDescent="0.25">
      <c r="B23" s="3" t="s">
        <v>12</v>
      </c>
      <c r="C23" s="3"/>
      <c r="D23" s="3"/>
      <c r="E23" s="3"/>
      <c r="F23" s="3"/>
      <c r="G23" s="3"/>
      <c r="H23" s="3"/>
      <c r="I23" s="3"/>
    </row>
    <row r="24" spans="2:9" x14ac:dyDescent="0.25">
      <c r="C24">
        <v>40.46</v>
      </c>
      <c r="F24">
        <v>1.5419</v>
      </c>
      <c r="H24">
        <v>3</v>
      </c>
      <c r="I24">
        <f>$F$6*SQRT(H24)/(2*SIN(PI()/180*C24/2))</f>
        <v>3.8616684272288273</v>
      </c>
    </row>
    <row r="25" spans="2:9" x14ac:dyDescent="0.25">
      <c r="B25" s="4" t="s">
        <v>28</v>
      </c>
      <c r="C25">
        <v>47.08</v>
      </c>
      <c r="H25">
        <f>ROUND(SIN(PI()/180*C25/2)^2*$H$6/SIN(PI()/180*$C$6/2)^2,0)</f>
        <v>4</v>
      </c>
      <c r="I25">
        <f>$F$6*SQRT(H25)/(2*SIN(PI()/180*C25/2))</f>
        <v>3.8606452012653865</v>
      </c>
    </row>
    <row r="26" spans="2:9" x14ac:dyDescent="0.25">
      <c r="B26" s="4"/>
      <c r="C26">
        <v>68.88</v>
      </c>
      <c r="G26">
        <f>ROUND(SIN(PI()/180*C26/2)^2*$H$6/SIN(PI()/180*$C$6/2)^2,0)</f>
        <v>7</v>
      </c>
      <c r="H26">
        <v>8</v>
      </c>
      <c r="I26">
        <f>$F$6*SQRT(H26)/(2*SIN(PI()/180*C26/2))</f>
        <v>3.8557214280027274</v>
      </c>
    </row>
    <row r="27" spans="2:9" x14ac:dyDescent="0.25">
      <c r="B27" s="4"/>
      <c r="C27">
        <v>82.9</v>
      </c>
      <c r="G27">
        <f>ROUND(SIN(PI()/180*C27/2)^2*$H$6/SIN(PI()/180*$C$6/2)^2,0)</f>
        <v>10</v>
      </c>
      <c r="H27">
        <v>11</v>
      </c>
      <c r="I27">
        <f>$F$6*SQRT(H27)/(2*SIN(PI()/180*C27/2))</f>
        <v>3.8626622447278551</v>
      </c>
    </row>
    <row r="28" spans="2:9" x14ac:dyDescent="0.25">
      <c r="B28" s="4"/>
      <c r="C28">
        <v>87.6</v>
      </c>
      <c r="G28">
        <f>ROUND(SIN(PI()/180*C28/2)^2*$H$6/SIN(PI()/180*$C$6/2)^2,0)</f>
        <v>11</v>
      </c>
      <c r="H28">
        <v>12</v>
      </c>
      <c r="I28">
        <f>$F$6*SQRT(H28)/(2*SIN(PI()/180*C28/2))</f>
        <v>3.8585212438871639</v>
      </c>
    </row>
    <row r="29" spans="2:9" x14ac:dyDescent="0.25">
      <c r="I29" s="5">
        <f>ROUND(AVERAGE(I24:I28),2)</f>
        <v>3.86</v>
      </c>
    </row>
  </sheetData>
  <mergeCells count="6">
    <mergeCell ref="B7:B10"/>
    <mergeCell ref="B4:I4"/>
    <mergeCell ref="B14:I14"/>
    <mergeCell ref="B16:B19"/>
    <mergeCell ref="B23:I23"/>
    <mergeCell ref="B25:B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XRD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Jesco Talies</cp:lastModifiedBy>
  <dcterms:created xsi:type="dcterms:W3CDTF">2015-06-05T18:19:34Z</dcterms:created>
  <dcterms:modified xsi:type="dcterms:W3CDTF">2021-05-28T11:33:27Z</dcterms:modified>
</cp:coreProperties>
</file>