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<sst xmlns="http://schemas.openxmlformats.org/spreadsheetml/2006/main" count="89" uniqueCount="66">
  <si>
    <t>Características da Broca</t>
  </si>
  <si>
    <t>Variável</t>
  </si>
  <si>
    <t>in</t>
  </si>
  <si>
    <t>cm</t>
  </si>
  <si>
    <t>Forças da Ação do Vento</t>
  </si>
  <si>
    <t>Forças Estáticas</t>
  </si>
  <si>
    <t>Diâmetro interno</t>
  </si>
  <si>
    <t>Diâmetro</t>
  </si>
  <si>
    <t>Componente</t>
  </si>
  <si>
    <t>Ca</t>
  </si>
  <si>
    <t>Área (m²)</t>
  </si>
  <si>
    <t>Força do Vento (N)</t>
  </si>
  <si>
    <t>Massa (kg)</t>
  </si>
  <si>
    <t>Peso (N)</t>
  </si>
  <si>
    <t>Raio</t>
  </si>
  <si>
    <t>Placa solar</t>
  </si>
  <si>
    <t>Pi</t>
  </si>
  <si>
    <t>-</t>
  </si>
  <si>
    <t>Caixa de distribuição</t>
  </si>
  <si>
    <t>Altura</t>
  </si>
  <si>
    <t>Caixa da bateria</t>
  </si>
  <si>
    <t>Área</t>
  </si>
  <si>
    <t>Pluviômetro</t>
  </si>
  <si>
    <t>Volume</t>
  </si>
  <si>
    <t>Haste Central</t>
  </si>
  <si>
    <t>Anemômetro</t>
  </si>
  <si>
    <t>Gavião-real</t>
  </si>
  <si>
    <t>Capsula dos sensores</t>
  </si>
  <si>
    <t>Calculo do Mecanismo de Perfuração</t>
  </si>
  <si>
    <t>Item</t>
  </si>
  <si>
    <t>d</t>
  </si>
  <si>
    <t>área</t>
  </si>
  <si>
    <t>volume</t>
  </si>
  <si>
    <t>altura</t>
  </si>
  <si>
    <t>capsula</t>
  </si>
  <si>
    <t>broca</t>
  </si>
  <si>
    <t>5,3</t>
  </si>
  <si>
    <t>40,5</t>
  </si>
  <si>
    <t>https://docente.ifrn.edu.br/samueloliveira/disciplinas/desenho-industrial/normas-abnt-para-desenho-tecnico</t>
  </si>
  <si>
    <t>Serviço</t>
  </si>
  <si>
    <t>Intervalo</t>
  </si>
  <si>
    <t>Procedimento</t>
  </si>
  <si>
    <t>Verificar funcionamento BME 280</t>
  </si>
  <si>
    <t>6 meses</t>
  </si>
  <si>
    <t>Comparar dados com datasheet</t>
  </si>
  <si>
    <t>Verificar funcionamento anemômetro e pluviômetro</t>
  </si>
  <si>
    <t>6 meses ou 3</t>
  </si>
  <si>
    <t>Limpeza com sabão neutro</t>
  </si>
  <si>
    <t>Realizar limpeza no pluviômetro</t>
  </si>
  <si>
    <t>Lavar com água e escova</t>
  </si>
  <si>
    <t>Verificação do estado e limpeza dos sensores</t>
  </si>
  <si>
    <t>Limpeza e extração de sujeira com pano úmido</t>
  </si>
  <si>
    <t>Verificação do estado e limpeza da ESP32</t>
  </si>
  <si>
    <t>Utilizar pano seco e pincel</t>
  </si>
  <si>
    <t>Verificação estado dos conectores e PCB</t>
  </si>
  <si>
    <t>Inspeção visual</t>
  </si>
  <si>
    <t>Verificação do anel de vedação</t>
  </si>
  <si>
    <t>6 meses ou 2 anos</t>
  </si>
  <si>
    <t>Tampas de poliuretano</t>
  </si>
  <si>
    <t>Anual</t>
  </si>
  <si>
    <t>Inspeção visual, trocar se necessário</t>
  </si>
  <si>
    <t>Lubrificação de parafusos e porcas</t>
  </si>
  <si>
    <t>Aplicação de óleo lubrificante e anticorrosivo</t>
  </si>
  <si>
    <t>Lavagem completa</t>
  </si>
  <si>
    <t>Sempre que desmontada</t>
  </si>
  <si>
    <t>Lavagem com água em abundância e detergente multiuso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</si>
</sst>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"/>
    <numFmt numFmtId="166" formatCode="#,##0.0000"/>
    <numFmt numFmtId="167" formatCode="0.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color rgb="FFFF99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3" fillId="0" fontId="4" numFmtId="0" xfId="0" applyAlignment="1" applyBorder="1" applyFont="1">
      <alignment horizontal="center" readingOrder="0" vertical="center"/>
    </xf>
    <xf borderId="6" fillId="0" fontId="3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0" numFmtId="165" xfId="0" applyAlignment="1" applyBorder="1" applyFont="1" applyNumberFormat="1">
      <alignment horizontal="center" readingOrder="0" shrinkToFit="0" vertical="center" wrapText="1"/>
    </xf>
    <xf borderId="2" fillId="0" fontId="0" numFmtId="166" xfId="0" applyAlignment="1" applyBorder="1" applyFont="1" applyNumberFormat="1">
      <alignment horizontal="center" readingOrder="0" shrinkToFit="0" vertical="center" wrapText="1"/>
    </xf>
    <xf borderId="2" fillId="0" fontId="5" numFmtId="167" xfId="0" applyAlignment="1" applyBorder="1" applyFont="1" applyNumberFormat="1">
      <alignment horizontal="center" vertical="center"/>
    </xf>
    <xf borderId="2" fillId="2" fontId="0" numFmtId="167" xfId="0" applyAlignment="1" applyBorder="1" applyFill="1" applyFont="1" applyNumberFormat="1">
      <alignment horizontal="center" readingOrder="0" shrinkToFit="0" vertical="center" wrapText="1"/>
    </xf>
    <xf borderId="7" fillId="0" fontId="3" numFmtId="0" xfId="0" applyBorder="1" applyFont="1"/>
    <xf borderId="2" fillId="0" fontId="6" numFmtId="0" xfId="0" applyAlignment="1" applyBorder="1" applyFont="1">
      <alignment horizontal="center" readingOrder="0" vertical="center"/>
    </xf>
    <xf borderId="2" fillId="0" fontId="1" numFmtId="2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ente.ifrn.edu.br/samueloliveira/disciplinas/desenho-industrial/normas-abnt-para-desenho-tecni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29"/>
    <col customWidth="1" min="5" max="5" width="4.29"/>
    <col customWidth="1" min="7" max="7" width="7.86"/>
    <col customWidth="1" min="9" max="9" width="19.43"/>
    <col customWidth="1" min="10" max="10" width="4.14"/>
  </cols>
  <sheetData>
    <row r="1">
      <c r="B1" s="1"/>
      <c r="C1" s="2"/>
      <c r="D1" s="2"/>
      <c r="E1" s="1"/>
      <c r="F1" s="1"/>
      <c r="G1" s="1"/>
      <c r="H1" s="1"/>
      <c r="I1" s="1"/>
      <c r="J1" s="1"/>
    </row>
    <row r="2">
      <c r="A2" s="3" t="s">
        <v>0</v>
      </c>
      <c r="B2" s="4" t="s">
        <v>1</v>
      </c>
      <c r="C2" s="4" t="s">
        <v>2</v>
      </c>
      <c r="D2" s="4" t="s">
        <v>3</v>
      </c>
      <c r="E2" s="1"/>
      <c r="F2" s="5" t="s">
        <v>4</v>
      </c>
      <c r="G2" s="6"/>
      <c r="H2" s="6"/>
      <c r="I2" s="7"/>
      <c r="J2" s="1"/>
      <c r="K2" s="8" t="s">
        <v>5</v>
      </c>
      <c r="L2" s="6"/>
      <c r="M2" s="7"/>
    </row>
    <row r="3">
      <c r="A3" s="9"/>
      <c r="B3" s="10" t="s">
        <v>6</v>
      </c>
      <c r="C3" s="11"/>
      <c r="D3" s="11">
        <v>2.6</v>
      </c>
      <c r="E3" s="1"/>
      <c r="F3" s="12"/>
      <c r="G3" s="12"/>
      <c r="H3" s="12"/>
      <c r="I3" s="12"/>
      <c r="J3" s="1"/>
      <c r="K3" s="12"/>
      <c r="L3" s="12"/>
      <c r="M3" s="12"/>
    </row>
    <row r="4">
      <c r="A4" s="9"/>
      <c r="B4" s="10" t="s">
        <v>7</v>
      </c>
      <c r="C4" s="11">
        <v>3.5</v>
      </c>
      <c r="D4" s="11">
        <f>C4*2.54</f>
        <v>8.89</v>
      </c>
      <c r="E4" s="1"/>
      <c r="F4" s="12" t="s">
        <v>8</v>
      </c>
      <c r="G4" s="12" t="s">
        <v>9</v>
      </c>
      <c r="H4" s="12" t="s">
        <v>10</v>
      </c>
      <c r="I4" s="12" t="s">
        <v>11</v>
      </c>
      <c r="J4" s="1"/>
      <c r="K4" s="12" t="s">
        <v>8</v>
      </c>
      <c r="L4" s="12" t="s">
        <v>12</v>
      </c>
      <c r="M4" s="12" t="s">
        <v>13</v>
      </c>
    </row>
    <row r="5">
      <c r="A5" s="9"/>
      <c r="B5" s="10" t="s">
        <v>14</v>
      </c>
      <c r="C5" s="13">
        <f t="shared" ref="C5:D5" si="1">C4/2</f>
        <v>1.75</v>
      </c>
      <c r="D5" s="13">
        <f t="shared" si="1"/>
        <v>4.445</v>
      </c>
      <c r="E5" s="1"/>
      <c r="F5" s="14" t="s">
        <v>15</v>
      </c>
      <c r="G5" s="15">
        <v>1.2</v>
      </c>
      <c r="H5" s="16">
        <f>0.3672*0.2756</f>
        <v>0.10120032</v>
      </c>
      <c r="I5" s="17">
        <f t="shared" ref="I5:I8" si="2">H5*262.6644*G5</f>
        <v>31.8980656</v>
      </c>
      <c r="J5" s="1"/>
      <c r="K5" s="14" t="s">
        <v>15</v>
      </c>
      <c r="L5" s="18">
        <v>4.9</v>
      </c>
      <c r="M5" s="17">
        <f t="shared" ref="M5:M10" si="3">L5*9.80665</f>
        <v>48.052585</v>
      </c>
    </row>
    <row r="6">
      <c r="A6" s="9"/>
      <c r="B6" s="10" t="s">
        <v>16</v>
      </c>
      <c r="C6" s="10" t="s">
        <v>17</v>
      </c>
      <c r="D6" s="13">
        <f>PI()</f>
        <v>3.141592654</v>
      </c>
      <c r="E6" s="1"/>
      <c r="F6" s="14" t="s">
        <v>18</v>
      </c>
      <c r="G6" s="15">
        <v>1.2</v>
      </c>
      <c r="H6" s="16">
        <v>0.04</v>
      </c>
      <c r="I6" s="17">
        <f t="shared" si="2"/>
        <v>12.6078912</v>
      </c>
      <c r="J6" s="1"/>
      <c r="K6" s="14" t="s">
        <v>18</v>
      </c>
      <c r="L6" s="18">
        <v>3.0</v>
      </c>
      <c r="M6" s="17">
        <f t="shared" si="3"/>
        <v>29.41995</v>
      </c>
    </row>
    <row r="7">
      <c r="A7" s="9"/>
      <c r="B7" s="10" t="s">
        <v>19</v>
      </c>
      <c r="C7" s="10" t="s">
        <v>17</v>
      </c>
      <c r="D7" s="10">
        <f>D9/D8</f>
        <v>40.55159024</v>
      </c>
      <c r="E7" s="1"/>
      <c r="F7" s="14" t="s">
        <v>20</v>
      </c>
      <c r="G7" s="15">
        <v>1.2</v>
      </c>
      <c r="H7" s="16">
        <v>0.0355</v>
      </c>
      <c r="I7" s="17">
        <f t="shared" si="2"/>
        <v>11.18950344</v>
      </c>
      <c r="J7" s="1"/>
      <c r="K7" s="14" t="s">
        <v>20</v>
      </c>
      <c r="L7" s="18">
        <v>11.2</v>
      </c>
      <c r="M7" s="17">
        <f t="shared" si="3"/>
        <v>109.83448</v>
      </c>
    </row>
    <row r="8">
      <c r="A8" s="9"/>
      <c r="B8" s="10" t="s">
        <v>21</v>
      </c>
      <c r="C8" s="10"/>
      <c r="D8" s="10">
        <f>D6/4*((D3*D3))</f>
        <v>5.309291585</v>
      </c>
      <c r="E8" s="1"/>
      <c r="F8" s="14" t="s">
        <v>22</v>
      </c>
      <c r="G8" s="15">
        <v>1.2</v>
      </c>
      <c r="H8" s="16">
        <v>0.0417</v>
      </c>
      <c r="I8" s="17">
        <f t="shared" si="2"/>
        <v>13.14372658</v>
      </c>
      <c r="J8" s="1"/>
      <c r="K8" s="14" t="s">
        <v>22</v>
      </c>
      <c r="L8" s="18">
        <v>0.28</v>
      </c>
      <c r="M8" s="17">
        <f t="shared" si="3"/>
        <v>2.745862</v>
      </c>
    </row>
    <row r="9">
      <c r="A9" s="19"/>
      <c r="B9" s="10" t="s">
        <v>23</v>
      </c>
      <c r="C9" s="10"/>
      <c r="D9" s="20">
        <f>D18</f>
        <v>215.3002168</v>
      </c>
      <c r="E9" s="1"/>
      <c r="F9" s="12" t="s">
        <v>24</v>
      </c>
      <c r="G9" s="15">
        <v>1.0</v>
      </c>
      <c r="H9" s="16">
        <v>0.1778</v>
      </c>
      <c r="I9" s="17">
        <f>H9*262.6644</f>
        <v>46.70173032</v>
      </c>
      <c r="J9" s="1"/>
      <c r="K9" s="14" t="s">
        <v>25</v>
      </c>
      <c r="L9" s="18">
        <v>0.235</v>
      </c>
      <c r="M9" s="17">
        <f t="shared" si="3"/>
        <v>2.30456275</v>
      </c>
    </row>
    <row r="10">
      <c r="B10" s="1"/>
      <c r="C10" s="1"/>
      <c r="D10" s="1"/>
      <c r="E10" s="1"/>
      <c r="J10" s="1"/>
      <c r="K10" s="14" t="s">
        <v>26</v>
      </c>
      <c r="L10" s="18">
        <v>9.0</v>
      </c>
      <c r="M10" s="17">
        <f t="shared" si="3"/>
        <v>88.25985</v>
      </c>
    </row>
    <row r="11">
      <c r="E11" s="1"/>
      <c r="J11" s="1"/>
    </row>
    <row r="12">
      <c r="A12" s="3" t="s">
        <v>27</v>
      </c>
      <c r="B12" s="4" t="s">
        <v>1</v>
      </c>
      <c r="C12" s="4" t="s">
        <v>2</v>
      </c>
      <c r="D12" s="4" t="s">
        <v>3</v>
      </c>
      <c r="E12" s="1"/>
      <c r="J12" s="1"/>
    </row>
    <row r="13">
      <c r="A13" s="9"/>
      <c r="B13" s="10" t="s">
        <v>7</v>
      </c>
      <c r="C13" s="10">
        <v>3.5</v>
      </c>
      <c r="D13" s="21">
        <f>D14*2</f>
        <v>8.85</v>
      </c>
      <c r="E13" s="1"/>
      <c r="F13" s="1"/>
      <c r="G13" s="1"/>
      <c r="H13" s="1"/>
      <c r="I13" s="1"/>
      <c r="J13" s="1"/>
    </row>
    <row r="14">
      <c r="A14" s="9"/>
      <c r="B14" s="10" t="s">
        <v>14</v>
      </c>
      <c r="C14" s="10">
        <v>1.25</v>
      </c>
      <c r="D14" s="10">
        <v>4.425</v>
      </c>
      <c r="E14" s="1"/>
      <c r="F14" s="1"/>
      <c r="G14" s="1"/>
      <c r="H14" s="1"/>
      <c r="I14" s="1"/>
      <c r="J14" s="1"/>
      <c r="K14" s="22" t="s">
        <v>28</v>
      </c>
    </row>
    <row r="15">
      <c r="A15" s="9"/>
      <c r="B15" s="10" t="s">
        <v>16</v>
      </c>
      <c r="C15" s="10" t="s">
        <v>17</v>
      </c>
      <c r="D15" s="13">
        <f>PI()</f>
        <v>3.141592654</v>
      </c>
      <c r="E15" s="1"/>
      <c r="F15" s="1"/>
      <c r="G15" s="1"/>
      <c r="H15" s="1"/>
      <c r="I15" s="1"/>
      <c r="J15" s="1"/>
      <c r="K15" s="23" t="s">
        <v>29</v>
      </c>
      <c r="L15" s="23" t="s">
        <v>30</v>
      </c>
      <c r="M15" s="23" t="s">
        <v>31</v>
      </c>
      <c r="N15" s="23" t="s">
        <v>32</v>
      </c>
      <c r="O15" s="23" t="s">
        <v>33</v>
      </c>
    </row>
    <row r="16">
      <c r="A16" s="9"/>
      <c r="B16" s="10" t="s">
        <v>19</v>
      </c>
      <c r="C16" s="10" t="s">
        <v>17</v>
      </c>
      <c r="D16" s="10">
        <v>3.5</v>
      </c>
      <c r="E16" s="1"/>
      <c r="F16" s="1"/>
      <c r="G16" s="1"/>
      <c r="H16" s="1"/>
      <c r="I16" s="1"/>
      <c r="J16" s="1"/>
      <c r="K16" s="23" t="s">
        <v>34</v>
      </c>
      <c r="L16" s="23">
        <v>8.85</v>
      </c>
      <c r="M16" s="23">
        <v>61.5</v>
      </c>
      <c r="N16" s="23">
        <v>215.3</v>
      </c>
      <c r="O16" s="23">
        <v>3.5</v>
      </c>
    </row>
    <row r="17">
      <c r="A17" s="9"/>
      <c r="B17" s="10" t="s">
        <v>21</v>
      </c>
      <c r="C17" s="13"/>
      <c r="D17" s="13">
        <f>D15*D13*D13/4</f>
        <v>61.51434765</v>
      </c>
      <c r="E17" s="1"/>
      <c r="F17" s="1"/>
      <c r="G17" s="1"/>
      <c r="H17" s="1"/>
      <c r="I17" s="1"/>
      <c r="J17" s="1"/>
      <c r="K17" s="23" t="s">
        <v>35</v>
      </c>
      <c r="L17" s="23">
        <v>2.6</v>
      </c>
      <c r="M17" s="23" t="s">
        <v>36</v>
      </c>
      <c r="N17" s="23">
        <v>215.3</v>
      </c>
      <c r="O17" s="23" t="s">
        <v>37</v>
      </c>
    </row>
    <row r="18">
      <c r="A18" s="19"/>
      <c r="B18" s="10" t="s">
        <v>23</v>
      </c>
      <c r="C18" s="13"/>
      <c r="D18" s="13">
        <f>D17*D16</f>
        <v>215.3002168</v>
      </c>
      <c r="E18" s="1"/>
      <c r="F18" s="1"/>
      <c r="G18" s="1"/>
      <c r="H18" s="1"/>
      <c r="I18" s="1"/>
      <c r="J18" s="1"/>
    </row>
    <row r="19">
      <c r="B19" s="1"/>
      <c r="C19" s="1"/>
      <c r="D19" s="1"/>
      <c r="E19" s="1"/>
      <c r="F19" s="1"/>
      <c r="G19" s="1"/>
      <c r="H19" s="1"/>
      <c r="I19" s="1"/>
      <c r="J19" s="1"/>
    </row>
    <row r="20">
      <c r="B20" s="1"/>
      <c r="C20" s="1"/>
      <c r="D20" s="11">
        <v>2.6</v>
      </c>
      <c r="E20" s="1"/>
      <c r="F20" s="1"/>
      <c r="G20" s="1"/>
      <c r="H20" s="1"/>
      <c r="I20" s="1"/>
      <c r="J20" s="1"/>
    </row>
    <row r="21">
      <c r="B21" s="1"/>
      <c r="C21" s="1"/>
      <c r="D21" s="13">
        <f>PI()</f>
        <v>3.141592654</v>
      </c>
      <c r="E21" s="1"/>
      <c r="F21" s="1"/>
      <c r="G21" s="1"/>
      <c r="H21" s="1"/>
      <c r="I21" s="1"/>
      <c r="J21" s="1"/>
    </row>
    <row r="22">
      <c r="B22" s="1"/>
      <c r="C22" s="1"/>
      <c r="D22" s="1">
        <f>D21*D20*D20/4</f>
        <v>5.309291585</v>
      </c>
      <c r="E22" s="1"/>
      <c r="F22" s="1"/>
      <c r="G22" s="1"/>
      <c r="H22" s="1"/>
      <c r="I22" s="1"/>
      <c r="J22" s="1"/>
    </row>
    <row r="23">
      <c r="B23" s="1"/>
      <c r="C23" s="1"/>
      <c r="D23" s="2">
        <v>215.3</v>
      </c>
      <c r="E23" s="1"/>
      <c r="F23" s="1"/>
      <c r="G23" s="1"/>
      <c r="H23" s="1"/>
      <c r="I23" s="1"/>
      <c r="J23" s="1"/>
    </row>
    <row r="24">
      <c r="B24" s="1"/>
      <c r="C24" s="1"/>
      <c r="D24" s="1">
        <f>D23/D22</f>
        <v>40.55154941</v>
      </c>
      <c r="E24" s="1"/>
      <c r="F24" s="1"/>
      <c r="G24" s="1"/>
      <c r="H24" s="1"/>
      <c r="I24" s="1"/>
      <c r="J24" s="1"/>
    </row>
    <row r="27">
      <c r="A27" s="24" t="s">
        <v>38</v>
      </c>
    </row>
    <row r="29">
      <c r="B29" s="22" t="s">
        <v>39</v>
      </c>
      <c r="C29" s="22" t="s">
        <v>40</v>
      </c>
      <c r="D29" s="22" t="s">
        <v>41</v>
      </c>
    </row>
    <row r="30">
      <c r="B30" s="22" t="s">
        <v>42</v>
      </c>
      <c r="C30" s="22" t="s">
        <v>43</v>
      </c>
      <c r="D30" s="22" t="s">
        <v>44</v>
      </c>
    </row>
    <row r="31">
      <c r="B31" s="25" t="s">
        <v>45</v>
      </c>
      <c r="C31" s="22" t="s">
        <v>46</v>
      </c>
      <c r="D31" s="22" t="s">
        <v>47</v>
      </c>
    </row>
    <row r="32">
      <c r="B32" s="22" t="s">
        <v>48</v>
      </c>
      <c r="C32" s="22" t="s">
        <v>43</v>
      </c>
      <c r="D32" s="22" t="s">
        <v>49</v>
      </c>
    </row>
    <row r="33">
      <c r="B33" s="25" t="s">
        <v>50</v>
      </c>
      <c r="C33" s="22" t="s">
        <v>43</v>
      </c>
      <c r="D33" s="22" t="s">
        <v>51</v>
      </c>
    </row>
    <row r="34">
      <c r="B34" s="25" t="s">
        <v>52</v>
      </c>
      <c r="C34" s="22" t="s">
        <v>43</v>
      </c>
      <c r="D34" s="22" t="s">
        <v>53</v>
      </c>
    </row>
    <row r="35">
      <c r="B35" s="25" t="s">
        <v>54</v>
      </c>
      <c r="C35" s="22" t="s">
        <v>43</v>
      </c>
      <c r="D35" s="22" t="s">
        <v>55</v>
      </c>
    </row>
    <row r="36">
      <c r="B36" s="25" t="s">
        <v>56</v>
      </c>
      <c r="C36" s="25" t="s">
        <v>57</v>
      </c>
      <c r="D36" s="22" t="s">
        <v>55</v>
      </c>
    </row>
    <row r="37">
      <c r="B37" s="22" t="s">
        <v>58</v>
      </c>
      <c r="C37" s="22" t="s">
        <v>59</v>
      </c>
      <c r="D37" s="25" t="s">
        <v>60</v>
      </c>
    </row>
    <row r="38">
      <c r="B38" s="22" t="s">
        <v>61</v>
      </c>
      <c r="C38" s="22" t="s">
        <v>43</v>
      </c>
      <c r="D38" s="22" t="s">
        <v>62</v>
      </c>
    </row>
    <row r="39">
      <c r="B39" s="25" t="s">
        <v>63</v>
      </c>
      <c r="C39" s="22" t="s">
        <v>64</v>
      </c>
      <c r="D39" s="22" t="s">
        <v>65</v>
      </c>
    </row>
  </sheetData>
  <mergeCells count="4">
    <mergeCell ref="A2:A9"/>
    <mergeCell ref="F2:I2"/>
    <mergeCell ref="K2:M2"/>
    <mergeCell ref="A12:A18"/>
  </mergeCells>
  <hyperlinks>
    <hyperlink r:id="rId1" ref="A27"/>
  </hyperlinks>
  <drawing r:id="rId2"/>
</worksheet>
</file>