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stequiometria" sheetId="1" r:id="rId4"/>
    <sheet state="visible" name="Volumes Totais e Q em cada Fase" sheetId="2" r:id="rId5"/>
  </sheets>
  <definedNames/>
  <calcPr/>
  <extLst>
    <ext uri="GoogleSheetsCustomDataVersion1">
      <go:sheetsCustomData xmlns:go="http://customooxmlschemas.google.com/" r:id="rId6" roundtripDataSignature="AMtx7mj9L72LZF862hUz5zIvm9M3Z4eZiw=="/>
    </ext>
  </extLst>
</workbook>
</file>

<file path=xl/sharedStrings.xml><?xml version="1.0" encoding="utf-8"?>
<sst xmlns="http://schemas.openxmlformats.org/spreadsheetml/2006/main" count="93" uniqueCount="47">
  <si>
    <t>Estequiometria - Catarco</t>
  </si>
  <si>
    <t>Massas Molares dos Componentes</t>
  </si>
  <si>
    <t>Concentração Molar</t>
  </si>
  <si>
    <t>Unidade</t>
  </si>
  <si>
    <t>CO2</t>
  </si>
  <si>
    <t>g/mol</t>
  </si>
  <si>
    <t>NaOH</t>
  </si>
  <si>
    <t>mol/L</t>
  </si>
  <si>
    <t>Reagentes</t>
  </si>
  <si>
    <t>Produtos</t>
  </si>
  <si>
    <t>Na2CO3</t>
  </si>
  <si>
    <t>Reação Balanceada</t>
  </si>
  <si>
    <t>2NaOH</t>
  </si>
  <si>
    <t>+</t>
  </si>
  <si>
    <t>1CO2</t>
  </si>
  <si>
    <t>1Na2CO3</t>
  </si>
  <si>
    <t>1H2O</t>
  </si>
  <si>
    <t>H2O</t>
  </si>
  <si>
    <t>Proporção Molar</t>
  </si>
  <si>
    <t>:</t>
  </si>
  <si>
    <t>Ca(OH)2</t>
  </si>
  <si>
    <t>Massa em gramas</t>
  </si>
  <si>
    <t>=</t>
  </si>
  <si>
    <t>CaCO3</t>
  </si>
  <si>
    <t>Massa em Kg</t>
  </si>
  <si>
    <t>Densidades</t>
  </si>
  <si>
    <t>Volume cm³</t>
  </si>
  <si>
    <t>g/cm³</t>
  </si>
  <si>
    <t>1Ca(OH)2</t>
  </si>
  <si>
    <t>1CaCO3</t>
  </si>
  <si>
    <t>Volume em Litros</t>
  </si>
  <si>
    <t>Insira o vol. em cm³</t>
  </si>
  <si>
    <t>Reator e Centrífuga</t>
  </si>
  <si>
    <t>Reator</t>
  </si>
  <si>
    <t>Etapa</t>
  </si>
  <si>
    <t>Volume [cm³]</t>
  </si>
  <si>
    <t>Volume [m³]</t>
  </si>
  <si>
    <t>Volume [L]</t>
  </si>
  <si>
    <t>1º Tanque de Armazenamento</t>
  </si>
  <si>
    <t xml:space="preserve">Reator </t>
  </si>
  <si>
    <t>Separação</t>
  </si>
  <si>
    <t>2º Tanque de Armazenamento (NaOH)</t>
  </si>
  <si>
    <t>3º Tanque de Armazenamento de CaCO3</t>
  </si>
  <si>
    <t>Vazão do Tanque p/ Reator [L/h]</t>
  </si>
  <si>
    <t>T [h]</t>
  </si>
  <si>
    <t>Vazão do Reator p/ Separação [L/h]</t>
  </si>
  <si>
    <t>Vazão da separação [L/h]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</si>
</sst>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11">
    <font>
      <sz val="11.0"/>
      <color theme="1"/>
      <name val="Arial"/>
    </font>
    <font>
      <b/>
      <sz val="26.0"/>
      <color theme="0"/>
      <name val="Calibri"/>
    </font>
    <font/>
    <font>
      <sz val="11.0"/>
      <color theme="1"/>
      <name val="Calibri"/>
    </font>
    <font>
      <b/>
      <sz val="11.0"/>
      <color theme="1"/>
      <name val="Calibri"/>
    </font>
    <font>
      <color theme="1"/>
      <name val="Calibri"/>
    </font>
    <font>
      <b/>
      <sz val="11.0"/>
      <color rgb="FFF3F3F3"/>
      <name val="Calibri"/>
    </font>
    <font>
      <sz val="11.0"/>
      <color rgb="FFEFEFEF"/>
      <name val="Calibri"/>
    </font>
    <font>
      <sz val="11.0"/>
      <color theme="1"/>
    </font>
    <font>
      <b/>
      <color theme="1"/>
      <name val="Calibri"/>
    </font>
    <font>
      <b/>
      <color rgb="FFFFFFFF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1E4E79"/>
        <bgColor rgb="FF1E4E79"/>
      </patternFill>
    </fill>
    <fill>
      <patternFill patternType="solid">
        <fgColor rgb="FF9CC2E5"/>
        <bgColor rgb="FF9CC2E5"/>
      </patternFill>
    </fill>
    <fill>
      <patternFill patternType="solid">
        <fgColor theme="8"/>
        <bgColor theme="8"/>
      </patternFill>
    </fill>
    <fill>
      <patternFill patternType="solid">
        <fgColor theme="0"/>
        <bgColor theme="0"/>
      </patternFill>
    </fill>
    <fill>
      <patternFill patternType="solid">
        <fgColor rgb="FFFF0000"/>
        <bgColor rgb="FFFF0000"/>
      </patternFill>
    </fill>
  </fills>
  <borders count="31">
    <border/>
    <border>
      <left/>
      <top/>
    </border>
    <border>
      <top/>
    </border>
    <border>
      <right/>
      <top/>
    </border>
    <border>
      <left/>
      <right/>
      <top/>
      <bottom/>
    </border>
    <border>
      <left/>
    </border>
    <border>
      <right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/>
      <bottom/>
    </border>
    <border>
      <bottom/>
    </border>
    <border>
      <right/>
      <bottom/>
    </border>
    <border>
      <left/>
      <right style="thin">
        <color rgb="FF000000"/>
      </right>
      <top/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/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/>
      <top/>
      <bottom/>
    </border>
    <border>
      <left style="thin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/>
      <top/>
      <bottom/>
    </border>
  </borders>
  <cellStyleXfs count="1">
    <xf borderId="0" fillId="0" fontId="0" numFmtId="0" applyAlignment="1" applyFont="1"/>
  </cellStyleXfs>
  <cellXfs count="5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0" fontId="2" numFmtId="0" xfId="0" applyBorder="1" applyFont="1"/>
    <xf borderId="3" fillId="0" fontId="2" numFmtId="0" xfId="0" applyBorder="1" applyFont="1"/>
    <xf borderId="4" fillId="2" fontId="3" numFmtId="0" xfId="0" applyBorder="1" applyFont="1"/>
    <xf borderId="5" fillId="0" fontId="2" numFmtId="0" xfId="0" applyBorder="1" applyFont="1"/>
    <xf borderId="6" fillId="0" fontId="2" numFmtId="0" xfId="0" applyBorder="1" applyFont="1"/>
    <xf borderId="7" fillId="3" fontId="4" numFmtId="0" xfId="0" applyAlignment="1" applyBorder="1" applyFill="1" applyFont="1">
      <alignment horizontal="left" vertical="top"/>
    </xf>
    <xf borderId="7" fillId="3" fontId="4" numFmtId="0" xfId="0" applyAlignment="1" applyBorder="1" applyFont="1">
      <alignment horizontal="center" vertical="center"/>
    </xf>
    <xf borderId="8" fillId="3" fontId="4" numFmtId="0" xfId="0" applyAlignment="1" applyBorder="1" applyFont="1">
      <alignment horizontal="center" vertical="top"/>
    </xf>
    <xf borderId="7" fillId="0" fontId="3" numFmtId="0" xfId="0" applyAlignment="1" applyBorder="1" applyFont="1">
      <alignment horizontal="center" vertical="center"/>
    </xf>
    <xf borderId="9" fillId="0" fontId="2" numFmtId="0" xfId="0" applyBorder="1" applyFont="1"/>
    <xf borderId="10" fillId="0" fontId="2" numFmtId="0" xfId="0" applyBorder="1" applyFont="1"/>
    <xf borderId="11" fillId="0" fontId="2" numFmtId="0" xfId="0" applyBorder="1" applyFont="1"/>
    <xf borderId="0" fillId="0" fontId="5" numFmtId="0" xfId="0" applyAlignment="1" applyFont="1">
      <alignment horizontal="center"/>
    </xf>
    <xf borderId="0" fillId="0" fontId="5" numFmtId="0" xfId="0" applyAlignment="1" applyFont="1">
      <alignment horizontal="center" readingOrder="0"/>
    </xf>
    <xf borderId="12" fillId="2" fontId="3" numFmtId="0" xfId="0" applyBorder="1" applyFont="1"/>
    <xf borderId="13" fillId="4" fontId="4" numFmtId="0" xfId="0" applyAlignment="1" applyBorder="1" applyFill="1" applyFont="1">
      <alignment horizontal="center"/>
    </xf>
    <xf borderId="14" fillId="0" fontId="2" numFmtId="0" xfId="0" applyBorder="1" applyFont="1"/>
    <xf borderId="15" fillId="0" fontId="2" numFmtId="0" xfId="0" applyBorder="1" applyFont="1"/>
    <xf borderId="16" fillId="4" fontId="4" numFmtId="0" xfId="0" applyBorder="1" applyFont="1"/>
    <xf borderId="17" fillId="0" fontId="2" numFmtId="0" xfId="0" applyBorder="1" applyFont="1"/>
    <xf borderId="4" fillId="2" fontId="6" numFmtId="0" xfId="0" applyAlignment="1" applyBorder="1" applyFont="1">
      <alignment horizontal="center"/>
    </xf>
    <xf borderId="18" fillId="3" fontId="4" numFmtId="0" xfId="0" applyAlignment="1" applyBorder="1" applyFont="1">
      <alignment horizontal="center" shrinkToFit="0" vertical="center" wrapText="1"/>
    </xf>
    <xf borderId="19" fillId="5" fontId="3" numFmtId="0" xfId="0" applyAlignment="1" applyBorder="1" applyFill="1" applyFont="1">
      <alignment horizontal="center" vertical="center"/>
    </xf>
    <xf borderId="20" fillId="5" fontId="3" numFmtId="0" xfId="0" applyAlignment="1" applyBorder="1" applyFont="1">
      <alignment horizontal="center" vertical="center"/>
    </xf>
    <xf borderId="20" fillId="5" fontId="3" numFmtId="0" xfId="0" applyAlignment="1" applyBorder="1" applyFont="1">
      <alignment horizontal="center"/>
    </xf>
    <xf borderId="4" fillId="5" fontId="3" numFmtId="0" xfId="0" applyBorder="1" applyFont="1"/>
    <xf borderId="16" fillId="3" fontId="4" numFmtId="0" xfId="0" applyAlignment="1" applyBorder="1" applyFont="1">
      <alignment horizontal="center"/>
    </xf>
    <xf borderId="21" fillId="5" fontId="3" numFmtId="0" xfId="0" applyAlignment="1" applyBorder="1" applyFont="1">
      <alignment horizontal="center" readingOrder="0"/>
    </xf>
    <xf borderId="16" fillId="5" fontId="3" numFmtId="0" xfId="0" applyAlignment="1" applyBorder="1" applyFont="1">
      <alignment horizontal="center"/>
    </xf>
    <xf borderId="22" fillId="5" fontId="3" numFmtId="0" xfId="0" applyAlignment="1" applyBorder="1" applyFont="1">
      <alignment horizontal="center"/>
    </xf>
    <xf borderId="23" fillId="3" fontId="4" numFmtId="0" xfId="0" applyAlignment="1" applyBorder="1" applyFont="1">
      <alignment horizontal="center"/>
    </xf>
    <xf borderId="4" fillId="5" fontId="3" numFmtId="0" xfId="0" applyAlignment="1" applyBorder="1" applyFont="1">
      <alignment horizontal="center" readingOrder="0"/>
    </xf>
    <xf borderId="4" fillId="5" fontId="3" numFmtId="0" xfId="0" applyAlignment="1" applyBorder="1" applyFont="1">
      <alignment horizontal="center"/>
    </xf>
    <xf borderId="24" fillId="5" fontId="3" numFmtId="0" xfId="0" applyAlignment="1" applyBorder="1" applyFont="1">
      <alignment horizontal="center"/>
    </xf>
    <xf borderId="25" fillId="0" fontId="3" numFmtId="0" xfId="0" applyAlignment="1" applyBorder="1" applyFont="1">
      <alignment horizontal="center" vertical="center"/>
    </xf>
    <xf borderId="21" fillId="5" fontId="3" numFmtId="0" xfId="0" applyAlignment="1" applyBorder="1" applyFont="1">
      <alignment horizontal="center"/>
    </xf>
    <xf borderId="26" fillId="5" fontId="3" numFmtId="0" xfId="0" applyBorder="1" applyFont="1"/>
    <xf borderId="27" fillId="3" fontId="4" numFmtId="0" xfId="0" applyAlignment="1" applyBorder="1" applyFont="1">
      <alignment horizontal="center" readingOrder="0" vertical="top"/>
    </xf>
    <xf borderId="28" fillId="0" fontId="2" numFmtId="0" xfId="0" applyBorder="1" applyFont="1"/>
    <xf borderId="29" fillId="0" fontId="2" numFmtId="0" xfId="0" applyBorder="1" applyFont="1"/>
    <xf borderId="4" fillId="2" fontId="6" numFmtId="0" xfId="0" applyAlignment="1" applyBorder="1" applyFont="1">
      <alignment horizontal="center" readingOrder="0"/>
    </xf>
    <xf borderId="4" fillId="2" fontId="7" numFmtId="0" xfId="0" applyBorder="1" applyFont="1"/>
    <xf borderId="12" fillId="2" fontId="3" numFmtId="0" xfId="0" applyAlignment="1" applyBorder="1" applyFont="1">
      <alignment horizontal="center"/>
    </xf>
    <xf borderId="26" fillId="5" fontId="3" numFmtId="164" xfId="0" applyBorder="1" applyFont="1" applyNumberFormat="1"/>
    <xf borderId="7" fillId="0" fontId="3" numFmtId="0" xfId="0" applyAlignment="1" applyBorder="1" applyFont="1">
      <alignment horizontal="center" readingOrder="0" vertical="center"/>
    </xf>
    <xf borderId="16" fillId="5" fontId="8" numFmtId="0" xfId="0" applyAlignment="1" applyBorder="1" applyFont="1">
      <alignment horizontal="center" vertical="center"/>
    </xf>
    <xf borderId="4" fillId="2" fontId="7" numFmtId="164" xfId="0" applyAlignment="1" applyBorder="1" applyFont="1" applyNumberFormat="1">
      <alignment horizontal="center"/>
    </xf>
    <xf borderId="30" fillId="2" fontId="6" numFmtId="0" xfId="0" applyAlignment="1" applyBorder="1" applyFont="1">
      <alignment horizontal="center" readingOrder="0"/>
    </xf>
    <xf borderId="7" fillId="0" fontId="5" numFmtId="0" xfId="0" applyBorder="1" applyFont="1"/>
    <xf borderId="7" fillId="0" fontId="5" numFmtId="0" xfId="0" applyAlignment="1" applyBorder="1" applyFont="1">
      <alignment readingOrder="0"/>
    </xf>
    <xf borderId="0" fillId="6" fontId="9" numFmtId="0" xfId="0" applyAlignment="1" applyFill="1" applyFont="1">
      <alignment readingOrder="0" shrinkToFit="0" wrapText="1"/>
    </xf>
    <xf borderId="0" fillId="6" fontId="9" numFmtId="0" xfId="0" applyAlignment="1" applyFont="1">
      <alignment readingOrder="0"/>
    </xf>
    <xf borderId="7" fillId="2" fontId="10" numFmtId="0" xfId="0" applyAlignment="1" applyBorder="1" applyFont="1">
      <alignment horizontal="center" readingOrder="0"/>
    </xf>
    <xf borderId="7" fillId="0" fontId="5" numFmtId="0" xfId="0" applyAlignment="1" applyBorder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Chart1.png"/><Relationship Id="rId2" Type="http://schemas.openxmlformats.org/officeDocument/2006/relationships/image" Target="../media/Chart2.png"/><Relationship Id="rId3" Type="http://schemas.openxmlformats.org/officeDocument/2006/relationships/image" Target="../media/Chart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66675</xdr:colOff>
      <xdr:row>5</xdr:row>
      <xdr:rowOff>200025</xdr:rowOff>
    </xdr:from>
    <xdr:ext cx="466725" cy="38100"/>
    <xdr:grpSp>
      <xdr:nvGrpSpPr>
        <xdr:cNvPr id="2" name="Shape 2"/>
        <xdr:cNvGrpSpPr/>
      </xdr:nvGrpSpPr>
      <xdr:grpSpPr>
        <a:xfrm>
          <a:off x="5112638" y="3780000"/>
          <a:ext cx="466725" cy="0"/>
          <a:chOff x="5112638" y="3780000"/>
          <a:chExt cx="466725" cy="0"/>
        </a:xfrm>
      </xdr:grpSpPr>
      <xdr:cxnSp>
        <xdr:nvCxnSpPr>
          <xdr:cNvPr id="3" name="Shape 3"/>
          <xdr:cNvCxnSpPr/>
        </xdr:nvCxnSpPr>
        <xdr:spPr>
          <a:xfrm>
            <a:off x="5112638" y="3780000"/>
            <a:ext cx="466725" cy="0"/>
          </a:xfrm>
          <a:prstGeom prst="straightConnector1">
            <a:avLst/>
          </a:prstGeom>
          <a:noFill/>
          <a:ln cap="flat" cmpd="sng" w="19050">
            <a:solidFill>
              <a:schemeClr val="dk1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4</xdr:col>
      <xdr:colOff>66675</xdr:colOff>
      <xdr:row>11</xdr:row>
      <xdr:rowOff>200025</xdr:rowOff>
    </xdr:from>
    <xdr:ext cx="466725" cy="38100"/>
    <xdr:grpSp>
      <xdr:nvGrpSpPr>
        <xdr:cNvPr id="2" name="Shape 2"/>
        <xdr:cNvGrpSpPr/>
      </xdr:nvGrpSpPr>
      <xdr:grpSpPr>
        <a:xfrm>
          <a:off x="5112638" y="3780000"/>
          <a:ext cx="466725" cy="0"/>
          <a:chOff x="5112638" y="3780000"/>
          <a:chExt cx="466725" cy="0"/>
        </a:xfrm>
      </xdr:grpSpPr>
      <xdr:cxnSp>
        <xdr:nvCxnSpPr>
          <xdr:cNvPr id="3" name="Shape 3"/>
          <xdr:cNvCxnSpPr/>
        </xdr:nvCxnSpPr>
        <xdr:spPr>
          <a:xfrm>
            <a:off x="5112638" y="3780000"/>
            <a:ext cx="466725" cy="0"/>
          </a:xfrm>
          <a:prstGeom prst="straightConnector1">
            <a:avLst/>
          </a:prstGeom>
          <a:noFill/>
          <a:ln cap="flat" cmpd="sng" w="19050">
            <a:solidFill>
              <a:schemeClr val="dk1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190500</xdr:colOff>
      <xdr:row>7</xdr:row>
      <xdr:rowOff>95250</xdr:rowOff>
    </xdr:from>
    <xdr:ext cx="5715000" cy="3533775"/>
    <xdr:pic>
      <xdr:nvPicPr>
        <xdr:cNvPr id="1270448371" name="Chart1" title="Gráfico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190500</xdr:colOff>
      <xdr:row>26</xdr:row>
      <xdr:rowOff>142875</xdr:rowOff>
    </xdr:from>
    <xdr:ext cx="5715000" cy="3533775"/>
    <xdr:pic>
      <xdr:nvPicPr>
        <xdr:cNvPr id="1813706405" name="Chart2" title="Gráfico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190500</xdr:colOff>
      <xdr:row>46</xdr:row>
      <xdr:rowOff>0</xdr:rowOff>
    </xdr:from>
    <xdr:ext cx="5715000" cy="3533775"/>
    <xdr:pic>
      <xdr:nvPicPr>
        <xdr:cNvPr id="1626829078" name="Chart3" title="Gráfico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7.0"/>
    <col customWidth="1" min="2" max="2" width="10.88"/>
    <col customWidth="1" min="3" max="3" width="4.0"/>
    <col customWidth="1" min="4" max="4" width="10.75"/>
    <col customWidth="1" min="5" max="5" width="7.63"/>
    <col customWidth="1" min="6" max="6" width="10.63"/>
    <col customWidth="1" min="7" max="7" width="3.38"/>
    <col customWidth="1" min="8" max="8" width="10.75"/>
    <col customWidth="1" min="9" max="11" width="0.38"/>
    <col customWidth="1" min="12" max="12" width="1.38"/>
    <col customWidth="1" min="13" max="13" width="9.13"/>
    <col customWidth="1" min="14" max="14" width="9.5"/>
    <col customWidth="1" min="15" max="15" width="9.13"/>
    <col customWidth="1" min="16" max="16" width="16.38"/>
    <col customWidth="1" min="17" max="17" width="16.13"/>
    <col customWidth="1" min="18" max="26" width="7.63"/>
  </cols>
  <sheetData>
    <row r="1" ht="15.0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3"/>
      <c r="M1" s="4"/>
      <c r="N1" s="4"/>
      <c r="O1" s="4"/>
    </row>
    <row r="2" ht="15.0" customHeight="1">
      <c r="A2" s="5"/>
      <c r="L2" s="6"/>
      <c r="M2" s="7" t="s">
        <v>1</v>
      </c>
      <c r="N2" s="8"/>
      <c r="O2" s="8"/>
      <c r="P2" s="9" t="s">
        <v>2</v>
      </c>
      <c r="Q2" s="9" t="s">
        <v>3</v>
      </c>
    </row>
    <row r="3" ht="15.0" customHeight="1">
      <c r="A3" s="5"/>
      <c r="L3" s="6"/>
      <c r="M3" s="10" t="s">
        <v>4</v>
      </c>
      <c r="N3" s="10">
        <v>44.0</v>
      </c>
      <c r="O3" s="10" t="s">
        <v>5</v>
      </c>
    </row>
    <row r="4" ht="15.0" customHeight="1">
      <c r="A4" s="11"/>
      <c r="B4" s="12"/>
      <c r="C4" s="12"/>
      <c r="D4" s="12"/>
      <c r="E4" s="12"/>
      <c r="F4" s="12"/>
      <c r="G4" s="12"/>
      <c r="H4" s="12"/>
      <c r="I4" s="12"/>
      <c r="J4" s="12"/>
      <c r="K4" s="12"/>
      <c r="L4" s="13"/>
      <c r="M4" s="10" t="s">
        <v>6</v>
      </c>
      <c r="N4" s="10">
        <v>40.0</v>
      </c>
      <c r="O4" s="10" t="s">
        <v>5</v>
      </c>
      <c r="P4" s="14">
        <f>F14/(N4*F16/1000)</f>
        <v>53.25</v>
      </c>
      <c r="Q4" s="15" t="s">
        <v>7</v>
      </c>
    </row>
    <row r="5">
      <c r="A5" s="16"/>
      <c r="B5" s="17" t="s">
        <v>8</v>
      </c>
      <c r="C5" s="18"/>
      <c r="D5" s="19"/>
      <c r="E5" s="20"/>
      <c r="F5" s="17" t="s">
        <v>9</v>
      </c>
      <c r="G5" s="18"/>
      <c r="H5" s="21"/>
      <c r="I5" s="22"/>
      <c r="J5" s="4"/>
      <c r="K5" s="4"/>
      <c r="L5" s="4"/>
      <c r="M5" s="10" t="s">
        <v>10</v>
      </c>
      <c r="N5" s="10">
        <v>106.0</v>
      </c>
      <c r="O5" s="10" t="s">
        <v>5</v>
      </c>
      <c r="P5" s="14">
        <f>B14/(N5*B16/1000)</f>
        <v>23.96226415</v>
      </c>
      <c r="Q5" s="15" t="s">
        <v>7</v>
      </c>
    </row>
    <row r="6">
      <c r="A6" s="23" t="s">
        <v>11</v>
      </c>
      <c r="B6" s="24" t="s">
        <v>12</v>
      </c>
      <c r="C6" s="25" t="s">
        <v>13</v>
      </c>
      <c r="D6" s="24" t="s">
        <v>14</v>
      </c>
      <c r="E6" s="26"/>
      <c r="F6" s="24" t="s">
        <v>15</v>
      </c>
      <c r="G6" s="24" t="s">
        <v>13</v>
      </c>
      <c r="H6" s="24" t="s">
        <v>16</v>
      </c>
      <c r="I6" s="27"/>
      <c r="J6" s="27"/>
      <c r="K6" s="27"/>
      <c r="L6" s="27"/>
      <c r="M6" s="10" t="s">
        <v>17</v>
      </c>
      <c r="N6" s="10">
        <v>18.0</v>
      </c>
      <c r="O6" s="10" t="s">
        <v>5</v>
      </c>
      <c r="P6" s="14"/>
      <c r="Q6" s="14"/>
    </row>
    <row r="7">
      <c r="A7" s="28" t="s">
        <v>18</v>
      </c>
      <c r="B7" s="29">
        <v>2.0</v>
      </c>
      <c r="C7" s="30" t="s">
        <v>19</v>
      </c>
      <c r="D7" s="30" t="str">
        <f>(LEFT(D6,1))</f>
        <v>1</v>
      </c>
      <c r="E7" s="30"/>
      <c r="F7" s="30" t="str">
        <f>(LEFT(F6,1))</f>
        <v>1</v>
      </c>
      <c r="G7" s="30" t="s">
        <v>19</v>
      </c>
      <c r="H7" s="31" t="str">
        <f>(LEFT(H6,1))</f>
        <v>1</v>
      </c>
      <c r="I7" s="27"/>
      <c r="J7" s="27"/>
      <c r="K7" s="27"/>
      <c r="L7" s="27"/>
      <c r="M7" s="10" t="s">
        <v>20</v>
      </c>
      <c r="N7" s="10">
        <v>74.0</v>
      </c>
      <c r="O7" s="10" t="s">
        <v>5</v>
      </c>
      <c r="P7" s="14">
        <f>D14/(N7*D16/1000)</f>
        <v>29.86486486</v>
      </c>
      <c r="Q7" s="15" t="s">
        <v>7</v>
      </c>
    </row>
    <row r="8">
      <c r="A8" s="32" t="s">
        <v>21</v>
      </c>
      <c r="B8" s="33">
        <v>258182.0</v>
      </c>
      <c r="C8" s="34" t="s">
        <v>13</v>
      </c>
      <c r="D8" s="34">
        <f>(N3*D7*B8)/(N4*B7)</f>
        <v>142000.1</v>
      </c>
      <c r="E8" s="34" t="s">
        <v>22</v>
      </c>
      <c r="F8" s="34">
        <f>(N5*F7*B8)/(N4*B7)</f>
        <v>342091.15</v>
      </c>
      <c r="G8" s="34" t="s">
        <v>13</v>
      </c>
      <c r="H8" s="35">
        <f>(N6*H7*B8)/(N4*B7)</f>
        <v>58090.95</v>
      </c>
      <c r="I8" s="27"/>
      <c r="J8" s="27"/>
      <c r="K8" s="27"/>
      <c r="L8" s="27"/>
      <c r="M8" s="36" t="s">
        <v>23</v>
      </c>
      <c r="N8" s="36">
        <v>100.0</v>
      </c>
      <c r="O8" s="36" t="s">
        <v>5</v>
      </c>
      <c r="P8" s="14">
        <f>H14/(N8*H16/1000)</f>
        <v>27.3</v>
      </c>
      <c r="Q8" s="15" t="s">
        <v>7</v>
      </c>
    </row>
    <row r="9">
      <c r="A9" s="32" t="s">
        <v>24</v>
      </c>
      <c r="B9" s="37">
        <f>B8/1000</f>
        <v>258.182</v>
      </c>
      <c r="C9" s="30" t="s">
        <v>13</v>
      </c>
      <c r="D9" s="30">
        <f>D8/1000</f>
        <v>142.0001</v>
      </c>
      <c r="E9" s="30" t="s">
        <v>22</v>
      </c>
      <c r="F9" s="30">
        <f>F8/1000</f>
        <v>342.09115</v>
      </c>
      <c r="G9" s="30" t="s">
        <v>13</v>
      </c>
      <c r="H9" s="31">
        <f>H8/1000</f>
        <v>58.09095</v>
      </c>
      <c r="I9" s="38"/>
      <c r="J9" s="27"/>
      <c r="K9" s="27"/>
      <c r="L9" s="27"/>
      <c r="M9" s="39" t="s">
        <v>25</v>
      </c>
      <c r="N9" s="40"/>
      <c r="O9" s="41"/>
    </row>
    <row r="10">
      <c r="A10" s="42" t="s">
        <v>26</v>
      </c>
      <c r="B10" s="43">
        <f>B8/N11</f>
        <v>121212.2066</v>
      </c>
      <c r="C10" s="43"/>
      <c r="D10" s="43"/>
      <c r="E10" s="43"/>
      <c r="F10" s="43">
        <f>F8/N12</f>
        <v>134681.5551</v>
      </c>
      <c r="G10" s="43"/>
      <c r="H10" s="43">
        <f>H8/N13</f>
        <v>58090.95</v>
      </c>
      <c r="I10" s="38"/>
      <c r="J10" s="27"/>
      <c r="K10" s="27"/>
      <c r="L10" s="27"/>
      <c r="M10" s="10" t="s">
        <v>4</v>
      </c>
      <c r="N10" s="10"/>
      <c r="O10" s="10"/>
    </row>
    <row r="11">
      <c r="A11" s="44"/>
      <c r="B11" s="17" t="s">
        <v>8</v>
      </c>
      <c r="C11" s="18"/>
      <c r="D11" s="19"/>
      <c r="E11" s="20"/>
      <c r="F11" s="17" t="s">
        <v>9</v>
      </c>
      <c r="G11" s="18"/>
      <c r="H11" s="19"/>
      <c r="I11" s="45"/>
      <c r="J11" s="27"/>
      <c r="K11" s="27"/>
      <c r="L11" s="27"/>
      <c r="M11" s="10" t="s">
        <v>6</v>
      </c>
      <c r="N11" s="10">
        <v>2.13</v>
      </c>
      <c r="O11" s="46" t="s">
        <v>27</v>
      </c>
    </row>
    <row r="12">
      <c r="A12" s="23" t="s">
        <v>11</v>
      </c>
      <c r="B12" s="24" t="s">
        <v>15</v>
      </c>
      <c r="C12" s="25" t="s">
        <v>13</v>
      </c>
      <c r="D12" s="24" t="s">
        <v>28</v>
      </c>
      <c r="E12" s="26"/>
      <c r="F12" s="24" t="s">
        <v>12</v>
      </c>
      <c r="G12" s="24" t="s">
        <v>13</v>
      </c>
      <c r="H12" s="36" t="s">
        <v>29</v>
      </c>
      <c r="I12" s="38"/>
      <c r="J12" s="27"/>
      <c r="K12" s="27"/>
      <c r="L12" s="27"/>
      <c r="M12" s="10" t="s">
        <v>10</v>
      </c>
      <c r="N12" s="10">
        <v>2.54</v>
      </c>
      <c r="O12" s="46" t="s">
        <v>27</v>
      </c>
    </row>
    <row r="13">
      <c r="A13" s="28" t="s">
        <v>18</v>
      </c>
      <c r="B13" s="37" t="str">
        <f>(LEFT(B12,1))</f>
        <v>1</v>
      </c>
      <c r="C13" s="30" t="s">
        <v>19</v>
      </c>
      <c r="D13" s="30" t="str">
        <f>(LEFT(D12,1))</f>
        <v>1</v>
      </c>
      <c r="E13" s="47"/>
      <c r="F13" s="30" t="str">
        <f>(LEFT(F12,1))</f>
        <v>2</v>
      </c>
      <c r="G13" s="30" t="s">
        <v>19</v>
      </c>
      <c r="H13" s="30" t="str">
        <f>(LEFT(H12,1))</f>
        <v>1</v>
      </c>
      <c r="I13" s="38"/>
      <c r="J13" s="27"/>
      <c r="K13" s="27"/>
      <c r="L13" s="27"/>
      <c r="M13" s="10" t="s">
        <v>17</v>
      </c>
      <c r="N13" s="10">
        <v>1.0</v>
      </c>
      <c r="O13" s="46" t="s">
        <v>27</v>
      </c>
    </row>
    <row r="14">
      <c r="A14" s="32" t="s">
        <v>21</v>
      </c>
      <c r="B14" s="34">
        <f>F8</f>
        <v>342091.15</v>
      </c>
      <c r="C14" s="34" t="s">
        <v>13</v>
      </c>
      <c r="D14" s="34">
        <f>(N7*D13*B14)/(N5*B13)</f>
        <v>238818.35</v>
      </c>
      <c r="E14" s="34" t="s">
        <v>22</v>
      </c>
      <c r="F14" s="34">
        <f>(N4*F13*B14)/(N5*B13)</f>
        <v>258182</v>
      </c>
      <c r="G14" s="34" t="s">
        <v>13</v>
      </c>
      <c r="H14" s="34">
        <f>(N8*H13*B14)/(N5*B13)</f>
        <v>322727.5</v>
      </c>
      <c r="I14" s="38"/>
      <c r="J14" s="27"/>
      <c r="K14" s="27"/>
      <c r="L14" s="27"/>
      <c r="M14" s="10" t="s">
        <v>20</v>
      </c>
      <c r="N14" s="10">
        <v>2.21</v>
      </c>
      <c r="O14" s="46" t="s">
        <v>27</v>
      </c>
    </row>
    <row r="15">
      <c r="A15" s="32" t="s">
        <v>24</v>
      </c>
      <c r="B15" s="37">
        <f>B14/1000</f>
        <v>342.09115</v>
      </c>
      <c r="C15" s="30" t="s">
        <v>13</v>
      </c>
      <c r="D15" s="30">
        <f>D14/1000</f>
        <v>238.81835</v>
      </c>
      <c r="E15" s="30" t="s">
        <v>22</v>
      </c>
      <c r="F15" s="30">
        <f>F14/1000</f>
        <v>258.182</v>
      </c>
      <c r="G15" s="30" t="s">
        <v>13</v>
      </c>
      <c r="H15" s="31">
        <f>H14/1000</f>
        <v>322.7275</v>
      </c>
      <c r="I15" s="27"/>
      <c r="J15" s="27"/>
      <c r="K15" s="27"/>
      <c r="L15" s="27"/>
      <c r="M15" s="36" t="s">
        <v>23</v>
      </c>
      <c r="N15" s="10">
        <v>2.73</v>
      </c>
      <c r="O15" s="46" t="s">
        <v>27</v>
      </c>
    </row>
    <row r="16">
      <c r="A16" s="42" t="s">
        <v>26</v>
      </c>
      <c r="B16" s="43">
        <f>B14/N12</f>
        <v>134681.5551</v>
      </c>
      <c r="C16" s="43"/>
      <c r="D16" s="43">
        <f>D14/N14</f>
        <v>108062.6018</v>
      </c>
      <c r="E16" s="43"/>
      <c r="F16" s="43">
        <f>F14/N11</f>
        <v>121212.2066</v>
      </c>
      <c r="G16" s="43"/>
      <c r="H16" s="43">
        <f>H14/N15</f>
        <v>118215.2015</v>
      </c>
      <c r="I16" s="48"/>
      <c r="J16" s="4"/>
      <c r="K16" s="4"/>
      <c r="L16" s="4"/>
      <c r="M16" s="4"/>
      <c r="N16" s="4"/>
      <c r="O16" s="4"/>
    </row>
    <row r="18">
      <c r="A18" s="49" t="s">
        <v>30</v>
      </c>
      <c r="B18" s="50">
        <f>B19*0.001</f>
        <v>108.0626018</v>
      </c>
    </row>
    <row r="19">
      <c r="A19" s="49" t="s">
        <v>31</v>
      </c>
      <c r="B19" s="51">
        <f>D16</f>
        <v>108062.6018</v>
      </c>
    </row>
    <row r="21" ht="15.75" customHeight="1"/>
    <row r="22" ht="15.75" customHeight="1"/>
    <row r="23" ht="15.75" customHeight="1"/>
    <row r="24" ht="15.75" customHeight="1">
      <c r="M24" s="52" t="s">
        <v>32</v>
      </c>
    </row>
    <row r="25" ht="15.75" customHeight="1"/>
    <row r="26" ht="15.75" customHeight="1"/>
    <row r="27" ht="15.75" customHeight="1"/>
    <row r="28" ht="15.75" customHeight="1">
      <c r="D28" s="53" t="s">
        <v>33</v>
      </c>
    </row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A1:L4"/>
    <mergeCell ref="B5:D5"/>
    <mergeCell ref="F5:H5"/>
    <mergeCell ref="M9:O9"/>
    <mergeCell ref="B11:D11"/>
    <mergeCell ref="F11:H11"/>
  </mergeCells>
  <printOptions/>
  <pageMargins bottom="0.787401575" footer="0.0" header="0.0" left="0.511811024" right="0.511811024" top="0.7874015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8.75"/>
  </cols>
  <sheetData>
    <row r="1">
      <c r="A1" s="54" t="s">
        <v>34</v>
      </c>
      <c r="B1" s="54" t="s">
        <v>35</v>
      </c>
      <c r="C1" s="54" t="s">
        <v>36</v>
      </c>
      <c r="D1" s="54" t="s">
        <v>37</v>
      </c>
    </row>
    <row r="2">
      <c r="A2" s="51" t="s">
        <v>38</v>
      </c>
      <c r="B2" s="50">
        <f>Estequiometria!F10+Estequiometria!H10</f>
        <v>192772.5051</v>
      </c>
      <c r="C2" s="50">
        <f t="shared" ref="C2:C6" si="1">B2/1000000</f>
        <v>0.1927725051</v>
      </c>
      <c r="D2" s="50">
        <f t="shared" ref="D2:D6" si="2">C2*1000</f>
        <v>192.7725051</v>
      </c>
    </row>
    <row r="3">
      <c r="A3" s="51" t="s">
        <v>39</v>
      </c>
      <c r="B3" s="50">
        <f>Estequiometria!B16+Estequiometria!D16+Estequiometria!H10</f>
        <v>300835.1069</v>
      </c>
      <c r="C3" s="50">
        <f t="shared" si="1"/>
        <v>0.3008351069</v>
      </c>
      <c r="D3" s="50">
        <f t="shared" si="2"/>
        <v>300.8351069</v>
      </c>
    </row>
    <row r="4">
      <c r="A4" s="51" t="s">
        <v>40</v>
      </c>
      <c r="B4" s="50">
        <f>Estequiometria!F16+Estequiometria!H16</f>
        <v>239427.408</v>
      </c>
      <c r="C4" s="50">
        <f t="shared" si="1"/>
        <v>0.239427408</v>
      </c>
      <c r="D4" s="50">
        <f t="shared" si="2"/>
        <v>239.427408</v>
      </c>
    </row>
    <row r="5">
      <c r="A5" s="55" t="s">
        <v>41</v>
      </c>
      <c r="B5" s="50">
        <f>Estequiometria!F16</f>
        <v>121212.2066</v>
      </c>
      <c r="C5" s="50">
        <f t="shared" si="1"/>
        <v>0.1212122066</v>
      </c>
      <c r="D5" s="50">
        <f t="shared" si="2"/>
        <v>121.2122066</v>
      </c>
    </row>
    <row r="6">
      <c r="A6" s="55" t="s">
        <v>42</v>
      </c>
      <c r="B6" s="50">
        <f>Estequiometria!H16</f>
        <v>118215.2015</v>
      </c>
      <c r="C6" s="50">
        <f t="shared" si="1"/>
        <v>0.1182152015</v>
      </c>
      <c r="D6" s="50">
        <f t="shared" si="2"/>
        <v>118.2152015</v>
      </c>
    </row>
    <row r="11">
      <c r="A11" s="54" t="s">
        <v>43</v>
      </c>
      <c r="B11" s="54" t="s">
        <v>44</v>
      </c>
    </row>
    <row r="12">
      <c r="A12" s="50">
        <f>D2/B12</f>
        <v>192.7725051</v>
      </c>
      <c r="B12" s="51">
        <v>1.0</v>
      </c>
    </row>
    <row r="13">
      <c r="A13" s="50">
        <f>D2/B13</f>
        <v>96.38625256</v>
      </c>
      <c r="B13" s="51">
        <v>2.0</v>
      </c>
    </row>
    <row r="14">
      <c r="A14" s="50">
        <f>D4/B14</f>
        <v>79.80913601</v>
      </c>
      <c r="B14" s="51">
        <v>3.0</v>
      </c>
    </row>
    <row r="15">
      <c r="A15" s="50">
        <f>D4/B15</f>
        <v>59.85685201</v>
      </c>
      <c r="B15" s="51">
        <v>4.0</v>
      </c>
    </row>
    <row r="16">
      <c r="A16" s="50">
        <f>D6/B16</f>
        <v>23.64304029</v>
      </c>
      <c r="B16" s="51">
        <v>5.0</v>
      </c>
    </row>
    <row r="17">
      <c r="A17" s="50">
        <f>D6/B17</f>
        <v>19.70253358</v>
      </c>
      <c r="B17" s="51">
        <v>6.0</v>
      </c>
    </row>
    <row r="18">
      <c r="A18" s="50">
        <f>D6/B18</f>
        <v>16.88788592</v>
      </c>
      <c r="B18" s="51">
        <v>7.0</v>
      </c>
    </row>
    <row r="19">
      <c r="A19" s="50">
        <f>D6/B19</f>
        <v>14.77690018</v>
      </c>
      <c r="B19" s="51">
        <v>8.0</v>
      </c>
    </row>
    <row r="20">
      <c r="A20" s="50">
        <f>D6/B20</f>
        <v>13.13502239</v>
      </c>
      <c r="B20" s="51">
        <v>9.0</v>
      </c>
    </row>
    <row r="21">
      <c r="A21" s="50">
        <f>D6/B21</f>
        <v>11.82152015</v>
      </c>
      <c r="B21" s="51">
        <v>10.0</v>
      </c>
    </row>
    <row r="29">
      <c r="A29" s="54" t="s">
        <v>45</v>
      </c>
      <c r="B29" s="54" t="s">
        <v>44</v>
      </c>
    </row>
    <row r="30">
      <c r="A30" s="50">
        <f>D3/B30</f>
        <v>300.8351069</v>
      </c>
      <c r="B30" s="51">
        <v>1.0</v>
      </c>
    </row>
    <row r="31">
      <c r="A31" s="50">
        <f>D3/B31</f>
        <v>150.4175535</v>
      </c>
      <c r="B31" s="51">
        <v>2.0</v>
      </c>
    </row>
    <row r="32">
      <c r="A32" s="50">
        <f>D3/B32</f>
        <v>100.278369</v>
      </c>
      <c r="B32" s="51">
        <v>3.0</v>
      </c>
    </row>
    <row r="33">
      <c r="A33" s="50">
        <f>D3/B33</f>
        <v>75.20877673</v>
      </c>
      <c r="B33" s="51">
        <v>4.0</v>
      </c>
    </row>
    <row r="34">
      <c r="A34" s="50">
        <f>D3/B34</f>
        <v>60.16702139</v>
      </c>
      <c r="B34" s="51">
        <v>5.0</v>
      </c>
    </row>
    <row r="35">
      <c r="A35" s="50">
        <f>D3/B35</f>
        <v>50.13918449</v>
      </c>
      <c r="B35" s="51">
        <v>6.0</v>
      </c>
    </row>
    <row r="36">
      <c r="A36" s="50">
        <f>D3/B36</f>
        <v>42.97644385</v>
      </c>
      <c r="B36" s="51">
        <v>7.0</v>
      </c>
    </row>
    <row r="37">
      <c r="A37" s="50">
        <f>D3/B37</f>
        <v>37.60438837</v>
      </c>
      <c r="B37" s="51">
        <v>8.0</v>
      </c>
    </row>
    <row r="38">
      <c r="A38" s="50">
        <f>D3/B38</f>
        <v>33.42612299</v>
      </c>
      <c r="B38" s="51">
        <v>9.0</v>
      </c>
    </row>
    <row r="39">
      <c r="A39" s="50">
        <f>D3/B39</f>
        <v>30.08351069</v>
      </c>
      <c r="B39" s="51">
        <v>10.0</v>
      </c>
    </row>
    <row r="48">
      <c r="A48" s="54" t="s">
        <v>46</v>
      </c>
      <c r="B48" s="54" t="s">
        <v>44</v>
      </c>
    </row>
    <row r="49">
      <c r="A49" s="50">
        <f>D4/B49</f>
        <v>239.427408</v>
      </c>
      <c r="B49" s="51">
        <v>1.0</v>
      </c>
    </row>
    <row r="50">
      <c r="A50" s="50">
        <f>D4/B50</f>
        <v>119.713704</v>
      </c>
      <c r="B50" s="51">
        <v>2.0</v>
      </c>
    </row>
    <row r="51">
      <c r="A51" s="50">
        <f>D4/B51</f>
        <v>79.80913601</v>
      </c>
      <c r="B51" s="51">
        <v>3.0</v>
      </c>
    </row>
    <row r="52">
      <c r="A52" s="50">
        <f>D4/B52</f>
        <v>59.85685201</v>
      </c>
      <c r="B52" s="51">
        <v>4.0</v>
      </c>
    </row>
    <row r="53">
      <c r="A53" s="50">
        <f>D4/B53</f>
        <v>47.88548161</v>
      </c>
      <c r="B53" s="51">
        <v>5.0</v>
      </c>
    </row>
    <row r="54">
      <c r="A54" s="50">
        <f>D4/B54</f>
        <v>39.90456801</v>
      </c>
      <c r="B54" s="51">
        <v>6.0</v>
      </c>
    </row>
    <row r="55">
      <c r="A55" s="50">
        <f>D4/B55</f>
        <v>34.20391543</v>
      </c>
      <c r="B55" s="51">
        <v>7.0</v>
      </c>
    </row>
    <row r="56">
      <c r="A56" s="50">
        <f>D4/B56</f>
        <v>29.928426</v>
      </c>
      <c r="B56" s="51">
        <v>8.0</v>
      </c>
    </row>
    <row r="57">
      <c r="A57" s="50">
        <f>D4/B57</f>
        <v>26.60304534</v>
      </c>
      <c r="B57" s="51">
        <v>9.0</v>
      </c>
    </row>
    <row r="58">
      <c r="A58" s="50">
        <f>D4/B58</f>
        <v>23.9427408</v>
      </c>
      <c r="B58" s="51">
        <v>10.0</v>
      </c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2021-03-23T20:02:04Z</dcterms:created>
  <dc:creator>Nadia</dc:creator>
</cp:coreProperties>
</file>