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olha do VentiladorExaustor" sheetId="1" r:id="rId4"/>
    <sheet state="visible" name="Página1" sheetId="2" r:id="rId5"/>
  </sheets>
  <definedNames/>
  <calcPr/>
  <extLst>
    <ext uri="GoogleSheetsCustomDataVersion1">
      <go:sheetsCustomData xmlns:go="http://customooxmlschemas.google.com/" r:id="rId6" roundtripDataSignature="AMtx7mgqxNRD9nB9xDbOJc4zBMWv3xhOVA=="/>
    </ext>
  </extLst>
</workbook>
</file>

<file path=xl/sharedStrings.xml><?xml version="1.0" encoding="utf-8"?>
<sst xmlns="http://schemas.openxmlformats.org/spreadsheetml/2006/main" count="53" uniqueCount="46">
  <si>
    <t>Vazão [m³/h]</t>
  </si>
  <si>
    <t>Tempo [h]</t>
  </si>
  <si>
    <t>massa CO2 capturado [g]</t>
  </si>
  <si>
    <t>Horas ligado</t>
  </si>
  <si>
    <t>Vazão [m³/min]</t>
  </si>
  <si>
    <t>Tempo [min]</t>
  </si>
  <si>
    <t>massa CO2 em 1m³ de ar a 550 ppm</t>
  </si>
  <si>
    <t>Qnt de Aparelhos</t>
  </si>
  <si>
    <t>volume de ar</t>
  </si>
  <si>
    <t>Potência [KW]</t>
  </si>
  <si>
    <t>massa CO2 capturado [kg]</t>
  </si>
  <si>
    <t>Consumo [KWh]</t>
  </si>
  <si>
    <t>Potência [W]</t>
  </si>
  <si>
    <t>Emissão de CO2 [tCO2]</t>
  </si>
  <si>
    <t>Eletrônicos</t>
  </si>
  <si>
    <t>Emissão de CO2 [kgCO2]</t>
  </si>
  <si>
    <t>Motor Exaustor</t>
  </si>
  <si>
    <t xml:space="preserve">Bomba 1 </t>
  </si>
  <si>
    <t>Bomba 2</t>
  </si>
  <si>
    <t>Bomba 3</t>
  </si>
  <si>
    <t>Bomba 4</t>
  </si>
  <si>
    <t>Bomba 5</t>
  </si>
  <si>
    <t>Bomba 6</t>
  </si>
  <si>
    <t>Separador</t>
  </si>
  <si>
    <t>Total</t>
  </si>
  <si>
    <r>
      <rPr>
        <b/>
        <color rgb="FFFFFFFF"/>
        <sz val="11.0"/>
      </rPr>
      <t xml:space="preserve">Fonte: </t>
    </r>
    <r>
      <rPr>
        <b/>
        <color rgb="FF1155CC"/>
        <sz val="11.0"/>
        <u/>
      </rPr>
      <t>https://www.ventisilva.com.br/catalogo_ventisilva.pdf</t>
    </r>
  </si>
  <si>
    <t>Potência [hp]</t>
  </si>
  <si>
    <t>Escolha</t>
  </si>
  <si>
    <t>Valor unidade</t>
  </si>
  <si>
    <t>Material Carcaça</t>
  </si>
  <si>
    <t>Alimentação</t>
  </si>
  <si>
    <t xml:space="preserve">Tempo de funcionamento </t>
  </si>
  <si>
    <t>Emissão de CO2 [kg]</t>
  </si>
  <si>
    <t>1.1 - 2</t>
  </si>
  <si>
    <t>E80T6</t>
  </si>
  <si>
    <t xml:space="preserve">Chapa aço carbono </t>
  </si>
  <si>
    <t>3F6P</t>
  </si>
  <si>
    <t>4-5h</t>
  </si>
  <si>
    <t>E70T6</t>
  </si>
  <si>
    <t>6h</t>
  </si>
  <si>
    <t>3.0 - 4</t>
  </si>
  <si>
    <t>E60T6</t>
  </si>
  <si>
    <t>9h</t>
  </si>
  <si>
    <t>E60T4</t>
  </si>
  <si>
    <t>3F4P</t>
  </si>
  <si>
    <t>7h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</si>
</sst>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_-&quot;R$&quot;* #,##0.00_-;\-&quot;R$&quot;* #,##0.00_-;_-&quot;R$&quot;* &quot;-&quot;??_-;_-@"/>
    <numFmt numFmtId="166" formatCode="_-[$R$-416]\ * #,##0.00_-;\-[$R$-416]\ * #,##0.00_-;_-[$R$-416]\ * &quot;-&quot;??_-;_-@"/>
  </numFmts>
  <fonts count="10">
    <font>
      <sz val="11.0"/>
      <color theme="1"/>
      <name val="Arial"/>
    </font>
    <font>
      <b/>
      <sz val="11.0"/>
      <color theme="0"/>
      <name val="Calibri"/>
    </font>
    <font>
      <sz val="11.0"/>
      <color rgb="FF000000"/>
      <name val="Calibri"/>
    </font>
    <font>
      <sz val="11.0"/>
      <color theme="1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b/>
      <sz val="11.0"/>
      <color rgb="FFFF0000"/>
      <name val="Calibri"/>
    </font>
    <font>
      <b/>
      <u/>
      <sz val="11.0"/>
      <color theme="0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theme="7"/>
        <bgColor theme="7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0" fillId="0" fontId="5" numFmtId="0" xfId="0" applyFont="1"/>
    <xf borderId="1" fillId="3" fontId="4" numFmtId="0" xfId="0" applyBorder="1" applyFill="1" applyFont="1"/>
    <xf borderId="0" fillId="0" fontId="6" numFmtId="0" xfId="0" applyAlignment="1" applyFont="1">
      <alignment readingOrder="0"/>
    </xf>
    <xf borderId="2" fillId="2" fontId="1" numFmtId="0" xfId="0" applyBorder="1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1" fillId="4" fontId="4" numFmtId="0" xfId="0" applyBorder="1" applyFill="1" applyFont="1"/>
    <xf borderId="1" fillId="5" fontId="8" numFmtId="0" xfId="0" applyAlignment="1" applyBorder="1" applyFill="1" applyFont="1">
      <alignment horizontal="center" vertical="center"/>
    </xf>
    <xf borderId="0" fillId="0" fontId="7" numFmtId="164" xfId="0" applyAlignment="1" applyFont="1" applyNumberFormat="1">
      <alignment readingOrder="0"/>
    </xf>
    <xf borderId="3" fillId="2" fontId="9" numFmtId="0" xfId="0" applyAlignment="1" applyBorder="1" applyFont="1">
      <alignment readingOrder="0"/>
    </xf>
    <xf borderId="3" fillId="2" fontId="1" numFmtId="0" xfId="0" applyBorder="1" applyFont="1"/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3" fontId="4" numFmtId="16" xfId="0" applyAlignment="1" applyFont="1" applyNumberFormat="1">
      <alignment horizontal="center" vertical="center"/>
    </xf>
    <xf borderId="0" fillId="3" fontId="7" numFmtId="0" xfId="0" applyFont="1"/>
    <xf borderId="0" fillId="3" fontId="4" numFmtId="165" xfId="0" applyFont="1" applyNumberFormat="1"/>
    <xf borderId="0" fillId="0" fontId="4" numFmtId="16" xfId="0" applyAlignment="1" applyFont="1" applyNumberFormat="1">
      <alignment horizontal="center" vertical="center"/>
    </xf>
    <xf borderId="0" fillId="0" fontId="4" numFmtId="166" xfId="0" applyFont="1" applyNumberFormat="1"/>
    <xf borderId="0" fillId="3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46</xdr:row>
      <xdr:rowOff>66675</xdr:rowOff>
    </xdr:from>
    <xdr:ext cx="9267825" cy="238125"/>
    <xdr:grpSp>
      <xdr:nvGrpSpPr>
        <xdr:cNvPr id="2" name="Shape 2" title="Desenho"/>
        <xdr:cNvGrpSpPr/>
      </xdr:nvGrpSpPr>
      <xdr:grpSpPr>
        <a:xfrm>
          <a:off x="1078800" y="3034500"/>
          <a:ext cx="8534400" cy="840750"/>
          <a:chOff x="1078800" y="3034500"/>
          <a:chExt cx="8534400" cy="840750"/>
        </a:xfrm>
      </xdr:grpSpPr>
      <xdr:sp>
        <xdr:nvSpPr>
          <xdr:cNvPr id="3" name="Shape 3"/>
          <xdr:cNvSpPr/>
        </xdr:nvSpPr>
        <xdr:spPr>
          <a:xfrm>
            <a:off x="1078800" y="3684750"/>
            <a:ext cx="8534400" cy="190500"/>
          </a:xfrm>
          <a:prstGeom prst="rect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t" bIns="45700" lIns="91425" spcFirstLastPara="1" rIns="91425" wrap="square" tIns="45700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</xdr:txBody>
      </xdr:sp>
      <xdr:sp>
        <xdr:nvSpPr>
          <xdr:cNvPr id="4" name="Shape 4"/>
          <xdr:cNvSpPr/>
        </xdr:nvSpPr>
        <xdr:spPr>
          <a:xfrm>
            <a:off x="1078800" y="3034500"/>
            <a:ext cx="8534400" cy="190500"/>
          </a:xfrm>
          <a:prstGeom prst="rect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sm" w="sm" type="none"/>
            <a:tailEnd len="sm" w="sm" type="none"/>
          </a:ln>
        </xdr:spPr>
        <xdr:txBody>
          <a:bodyPr anchorCtr="0" anchor="t" bIns="45700" lIns="91425" spcFirstLastPara="1" rIns="91425" wrap="square" tIns="45700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100"/>
          </a:p>
        </xdr:txBody>
      </xdr:sp>
    </xdr:grpSp>
    <xdr:clientData fLocksWithSheet="0"/>
  </xdr:oneCellAnchor>
  <xdr:oneCellAnchor>
    <xdr:from>
      <xdr:col>0</xdr:col>
      <xdr:colOff>714375</xdr:colOff>
      <xdr:row>43</xdr:row>
      <xdr:rowOff>133350</xdr:rowOff>
    </xdr:from>
    <xdr:ext cx="9182100" cy="190500"/>
    <xdr:sp>
      <xdr:nvSpPr>
        <xdr:cNvPr id="6" name="Shape 6"/>
        <xdr:cNvSpPr/>
      </xdr:nvSpPr>
      <xdr:spPr>
        <a:xfrm>
          <a:off x="1327675" y="747425"/>
          <a:ext cx="4946700" cy="147600"/>
        </a:xfrm>
        <a:prstGeom prst="rect">
          <a:avLst/>
        </a:prstGeom>
        <a:noFill/>
        <a:ln cap="flat" cmpd="sng" w="381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457200</xdr:colOff>
      <xdr:row>25</xdr:row>
      <xdr:rowOff>161925</xdr:rowOff>
    </xdr:from>
    <xdr:ext cx="9696450" cy="4819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ntisilva.com.br/catalogo_ventisilv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8.88"/>
    <col customWidth="1" min="3" max="3" width="13.38"/>
    <col customWidth="1" min="4" max="4" width="15.88"/>
    <col customWidth="1" min="5" max="5" width="10.13"/>
    <col customWidth="1" min="6" max="6" width="31.63"/>
    <col customWidth="1" min="7" max="7" width="9.5"/>
    <col customWidth="1" min="8" max="8" width="6.63"/>
    <col customWidth="1" min="9" max="9" width="7.88"/>
    <col customWidth="1" min="10" max="12" width="0.38"/>
    <col customWidth="1" min="13" max="13" width="19.88"/>
    <col customWidth="1" min="14" max="14" width="10.5"/>
    <col customWidth="1" min="15" max="15" width="9.63"/>
    <col customWidth="1" min="16" max="16" width="12.5"/>
    <col customWidth="1" min="17" max="17" width="10.88"/>
    <col customWidth="1" min="18" max="26" width="7.63"/>
  </cols>
  <sheetData>
    <row r="1">
      <c r="A1" s="1" t="s">
        <v>0</v>
      </c>
      <c r="B1" s="1" t="s">
        <v>1</v>
      </c>
      <c r="F1" s="1" t="s">
        <v>2</v>
      </c>
      <c r="G1" s="2">
        <v>142000.1</v>
      </c>
      <c r="H1" s="3"/>
      <c r="M1" s="1" t="s">
        <v>3</v>
      </c>
      <c r="N1" s="4">
        <v>10.0</v>
      </c>
      <c r="P1" s="1" t="s">
        <v>4</v>
      </c>
      <c r="Q1" s="1" t="s">
        <v>5</v>
      </c>
    </row>
    <row r="2">
      <c r="A2" s="5">
        <f t="shared" ref="A2:A16" si="1">$G$3/B2</f>
        <v>154347.9348</v>
      </c>
      <c r="B2" s="5">
        <v>1.0</v>
      </c>
      <c r="F2" s="1" t="s">
        <v>6</v>
      </c>
      <c r="G2" s="5">
        <v>0.92</v>
      </c>
      <c r="M2" s="1" t="s">
        <v>7</v>
      </c>
      <c r="N2" s="5">
        <v>2.0</v>
      </c>
      <c r="P2" s="5">
        <f t="shared" ref="P2:P16" si="2">$G$3/Q2</f>
        <v>2572.46558</v>
      </c>
      <c r="Q2" s="5">
        <v>60.0</v>
      </c>
    </row>
    <row r="3">
      <c r="A3" s="5">
        <f t="shared" si="1"/>
        <v>77173.96739</v>
      </c>
      <c r="B3" s="5">
        <v>2.0</v>
      </c>
      <c r="F3" s="1" t="s">
        <v>8</v>
      </c>
      <c r="G3" s="5">
        <f>G1/G2</f>
        <v>154347.9348</v>
      </c>
      <c r="M3" s="1" t="s">
        <v>9</v>
      </c>
      <c r="N3" s="5">
        <f>F15/1000</f>
        <v>5.2366</v>
      </c>
      <c r="P3" s="5">
        <f t="shared" si="2"/>
        <v>1286.23279</v>
      </c>
      <c r="Q3" s="5">
        <f t="shared" ref="Q3:Q16" si="3">$Q$2*B3</f>
        <v>120</v>
      </c>
    </row>
    <row r="4">
      <c r="A4" s="5">
        <f t="shared" si="1"/>
        <v>51449.31159</v>
      </c>
      <c r="B4" s="5">
        <v>3.0</v>
      </c>
      <c r="E4" s="6"/>
      <c r="F4" s="1" t="s">
        <v>10</v>
      </c>
      <c r="G4" s="2">
        <f>G1/1000</f>
        <v>142.0001</v>
      </c>
      <c r="M4" s="1" t="s">
        <v>11</v>
      </c>
      <c r="N4" s="5">
        <f>N1*N2</f>
        <v>20</v>
      </c>
      <c r="P4" s="5">
        <f t="shared" si="2"/>
        <v>857.4885266</v>
      </c>
      <c r="Q4" s="5">
        <f t="shared" si="3"/>
        <v>180</v>
      </c>
    </row>
    <row r="5">
      <c r="A5" s="7">
        <f t="shared" si="1"/>
        <v>38586.9837</v>
      </c>
      <c r="B5" s="7">
        <v>4.0</v>
      </c>
      <c r="F5" s="8" t="s">
        <v>12</v>
      </c>
      <c r="M5" s="9" t="s">
        <v>13</v>
      </c>
      <c r="N5" s="5">
        <f>N4*0.0000617</f>
        <v>0.001234</v>
      </c>
      <c r="P5" s="5">
        <f t="shared" si="2"/>
        <v>643.1163949</v>
      </c>
      <c r="Q5" s="5">
        <f t="shared" si="3"/>
        <v>240</v>
      </c>
    </row>
    <row r="6">
      <c r="A6" s="7">
        <f t="shared" si="1"/>
        <v>30869.58696</v>
      </c>
      <c r="B6" s="7">
        <v>5.0</v>
      </c>
      <c r="C6" s="10">
        <f>(A6/N2)/(3.141592654*0.4*0.4*3600)</f>
        <v>8.529596102</v>
      </c>
      <c r="E6" s="11" t="s">
        <v>14</v>
      </c>
      <c r="F6" s="12">
        <v>17.6</v>
      </c>
      <c r="M6" s="9" t="s">
        <v>15</v>
      </c>
      <c r="N6" s="5">
        <f>N5*1000</f>
        <v>1.234</v>
      </c>
      <c r="P6" s="5">
        <f t="shared" si="2"/>
        <v>514.4931159</v>
      </c>
      <c r="Q6" s="5">
        <f t="shared" si="3"/>
        <v>300</v>
      </c>
    </row>
    <row r="7">
      <c r="A7" s="13">
        <f t="shared" si="1"/>
        <v>25724.6558</v>
      </c>
      <c r="B7" s="13">
        <v>6.0</v>
      </c>
      <c r="E7" s="8" t="s">
        <v>16</v>
      </c>
      <c r="F7" s="11">
        <f>2*1100</f>
        <v>2200</v>
      </c>
      <c r="M7" s="14" t="str">
        <f>IF(N6&gt;G4,"Não é viável!", "É viável!")</f>
        <v>É viável!</v>
      </c>
      <c r="P7" s="5">
        <f t="shared" si="2"/>
        <v>428.7442633</v>
      </c>
      <c r="Q7" s="5">
        <f t="shared" si="3"/>
        <v>360</v>
      </c>
    </row>
    <row r="8">
      <c r="A8" s="5">
        <f t="shared" si="1"/>
        <v>22049.70497</v>
      </c>
      <c r="B8" s="5">
        <v>7.0</v>
      </c>
      <c r="E8" s="11" t="s">
        <v>17</v>
      </c>
      <c r="F8" s="11">
        <v>120.0</v>
      </c>
      <c r="P8" s="5">
        <f t="shared" si="2"/>
        <v>367.4950828</v>
      </c>
      <c r="Q8" s="5">
        <f t="shared" si="3"/>
        <v>420</v>
      </c>
    </row>
    <row r="9">
      <c r="A9" s="5">
        <f t="shared" si="1"/>
        <v>19293.49185</v>
      </c>
      <c r="B9" s="5">
        <v>8.0</v>
      </c>
      <c r="E9" s="11" t="s">
        <v>18</v>
      </c>
      <c r="F9" s="11">
        <v>120.0</v>
      </c>
      <c r="P9" s="5">
        <f t="shared" si="2"/>
        <v>321.5581975</v>
      </c>
      <c r="Q9" s="5">
        <f t="shared" si="3"/>
        <v>480</v>
      </c>
    </row>
    <row r="10">
      <c r="A10" s="5">
        <f t="shared" si="1"/>
        <v>17149.77053</v>
      </c>
      <c r="B10" s="5">
        <v>9.0</v>
      </c>
      <c r="C10" s="10">
        <f>(A10/N2)/(3.1415*0.4*0.4*3600)</f>
        <v>4.738804261</v>
      </c>
      <c r="E10" s="11" t="s">
        <v>19</v>
      </c>
      <c r="F10" s="11">
        <v>120.0</v>
      </c>
      <c r="P10" s="5">
        <f t="shared" si="2"/>
        <v>285.8295089</v>
      </c>
      <c r="Q10" s="5">
        <f t="shared" si="3"/>
        <v>540</v>
      </c>
    </row>
    <row r="11">
      <c r="A11" s="5">
        <f t="shared" si="1"/>
        <v>15434.79348</v>
      </c>
      <c r="B11" s="5">
        <v>10.0</v>
      </c>
      <c r="E11" s="11" t="s">
        <v>20</v>
      </c>
      <c r="F11" s="12">
        <v>120.0</v>
      </c>
      <c r="P11" s="5">
        <f t="shared" si="2"/>
        <v>257.246558</v>
      </c>
      <c r="Q11" s="5">
        <f t="shared" si="3"/>
        <v>600</v>
      </c>
    </row>
    <row r="12">
      <c r="A12" s="5">
        <f t="shared" si="1"/>
        <v>14031.63043</v>
      </c>
      <c r="B12" s="5">
        <v>11.0</v>
      </c>
      <c r="E12" s="11" t="s">
        <v>21</v>
      </c>
      <c r="F12" s="12">
        <v>560.0</v>
      </c>
      <c r="P12" s="5">
        <f t="shared" si="2"/>
        <v>233.8605072</v>
      </c>
      <c r="Q12" s="5">
        <f t="shared" si="3"/>
        <v>660</v>
      </c>
    </row>
    <row r="13">
      <c r="A13" s="5">
        <f t="shared" si="1"/>
        <v>12862.3279</v>
      </c>
      <c r="B13" s="5">
        <v>12.0</v>
      </c>
      <c r="E13" s="11" t="s">
        <v>22</v>
      </c>
      <c r="F13" s="12">
        <v>186.0</v>
      </c>
      <c r="P13" s="5">
        <f t="shared" si="2"/>
        <v>214.3721316</v>
      </c>
      <c r="Q13" s="5">
        <f t="shared" si="3"/>
        <v>720</v>
      </c>
    </row>
    <row r="14">
      <c r="A14" s="5">
        <f t="shared" si="1"/>
        <v>11872.91806</v>
      </c>
      <c r="B14" s="5">
        <v>13.0</v>
      </c>
      <c r="E14" s="11" t="s">
        <v>23</v>
      </c>
      <c r="F14" s="12">
        <v>1793.0</v>
      </c>
      <c r="P14" s="5">
        <f t="shared" si="2"/>
        <v>197.8819677</v>
      </c>
      <c r="Q14" s="5">
        <f t="shared" si="3"/>
        <v>780</v>
      </c>
    </row>
    <row r="15">
      <c r="A15" s="5">
        <f t="shared" si="1"/>
        <v>11024.85248</v>
      </c>
      <c r="B15" s="5">
        <v>14.0</v>
      </c>
      <c r="E15" s="11" t="s">
        <v>24</v>
      </c>
      <c r="F15" s="15">
        <f>SUM(F6:F14)</f>
        <v>5236.6</v>
      </c>
      <c r="P15" s="5">
        <f t="shared" si="2"/>
        <v>183.7475414</v>
      </c>
      <c r="Q15" s="5">
        <f t="shared" si="3"/>
        <v>840</v>
      </c>
    </row>
    <row r="16">
      <c r="A16" s="5">
        <f t="shared" si="1"/>
        <v>10289.86232</v>
      </c>
      <c r="B16" s="5">
        <v>15.0</v>
      </c>
      <c r="P16" s="5">
        <f t="shared" si="2"/>
        <v>171.4977053</v>
      </c>
      <c r="Q16" s="5">
        <f t="shared" si="3"/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B51" s="16" t="s">
        <v>25</v>
      </c>
      <c r="C51" s="17"/>
      <c r="D51" s="17"/>
      <c r="E51" s="17"/>
      <c r="F51" s="17"/>
    </row>
    <row r="52" ht="15.75" customHeight="1"/>
    <row r="53" ht="15.75" customHeight="1">
      <c r="A53" s="18" t="s">
        <v>26</v>
      </c>
      <c r="B53" s="18" t="s">
        <v>27</v>
      </c>
      <c r="C53" s="18" t="s">
        <v>28</v>
      </c>
      <c r="D53" s="18" t="s">
        <v>29</v>
      </c>
      <c r="E53" s="18" t="s">
        <v>30</v>
      </c>
      <c r="F53" s="19" t="s">
        <v>31</v>
      </c>
      <c r="G53" s="19" t="s">
        <v>32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1" t="s">
        <v>33</v>
      </c>
      <c r="B54" s="22" t="s">
        <v>34</v>
      </c>
      <c r="C54" s="23">
        <v>5574.83</v>
      </c>
      <c r="D54" s="22" t="s">
        <v>35</v>
      </c>
      <c r="E54" s="22" t="s">
        <v>36</v>
      </c>
      <c r="F54" s="22" t="s">
        <v>37</v>
      </c>
      <c r="G54" s="22">
        <v>0.92019363958</v>
      </c>
    </row>
    <row r="55" ht="15.75" customHeight="1">
      <c r="A55" s="24" t="s">
        <v>33</v>
      </c>
      <c r="B55" s="10" t="s">
        <v>38</v>
      </c>
      <c r="C55" s="25">
        <v>5141.57</v>
      </c>
      <c r="D55" s="10" t="s">
        <v>35</v>
      </c>
      <c r="E55" s="10" t="s">
        <v>36</v>
      </c>
      <c r="F55" s="10" t="s">
        <v>39</v>
      </c>
      <c r="G55" s="10">
        <v>1.104232367496</v>
      </c>
    </row>
    <row r="56" ht="15.75" customHeight="1">
      <c r="A56" s="20" t="s">
        <v>40</v>
      </c>
      <c r="B56" s="10" t="s">
        <v>41</v>
      </c>
      <c r="C56" s="25">
        <v>3990.7</v>
      </c>
      <c r="D56" s="10" t="s">
        <v>35</v>
      </c>
      <c r="E56" s="10" t="s">
        <v>36</v>
      </c>
      <c r="F56" s="10" t="s">
        <v>42</v>
      </c>
      <c r="G56" s="10">
        <v>3.312697113594</v>
      </c>
    </row>
    <row r="57" ht="15.75" customHeight="1">
      <c r="A57" s="21" t="s">
        <v>33</v>
      </c>
      <c r="B57" s="22" t="s">
        <v>43</v>
      </c>
      <c r="C57" s="26">
        <v>3784.27</v>
      </c>
      <c r="D57" s="22" t="s">
        <v>35</v>
      </c>
      <c r="E57" s="22" t="s">
        <v>44</v>
      </c>
      <c r="F57" s="22" t="s">
        <v>45</v>
      </c>
      <c r="G57" s="22">
        <v>1.288271095412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1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2021-03-29T17:50:30Z</dcterms:created>
  <dc:creator>Nadia</dc:creator>
</cp:coreProperties>
</file>