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a.Bradford\Desktop\HICEAS Abundance\Area Files\"/>
    </mc:Choice>
  </mc:AlternateContent>
  <bookViews>
    <workbookView xWindow="396" yWindow="372" windowWidth="15852" windowHeight="55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0" i="1" l="1"/>
  <c r="N19" i="1"/>
  <c r="Q9" i="1" l="1"/>
  <c r="Q8" i="1"/>
  <c r="N20" i="1" l="1"/>
  <c r="N18" i="1"/>
  <c r="B37" i="1" l="1"/>
  <c r="B44" i="1" l="1"/>
  <c r="B21" i="1" l="1"/>
  <c r="B53" i="1" l="1"/>
  <c r="F13" i="1"/>
  <c r="B13" i="1"/>
  <c r="B52" i="1" s="1"/>
  <c r="B54" i="1" s="1"/>
  <c r="B35" i="1" l="1"/>
  <c r="B42" i="1" l="1"/>
  <c r="B30" i="1" l="1"/>
  <c r="B18" i="1" l="1"/>
  <c r="B19" i="1" l="1"/>
  <c r="B25" i="1" l="1"/>
  <c r="B11" i="1" l="1"/>
  <c r="B48" i="1" l="1"/>
  <c r="B29" i="1" l="1"/>
  <c r="J7" i="1" l="1"/>
  <c r="K7" i="1" s="1"/>
  <c r="K5" i="1"/>
  <c r="K9" i="1"/>
  <c r="B41" i="1" l="1"/>
  <c r="B43" i="1" l="1"/>
  <c r="B34" i="1"/>
  <c r="B36" i="1" l="1"/>
  <c r="B20" i="1"/>
</calcChain>
</file>

<file path=xl/comments1.xml><?xml version="1.0" encoding="utf-8"?>
<comments xmlns="http://schemas.openxmlformats.org/spreadsheetml/2006/main">
  <authors>
    <author>Amanda Bradford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Amanda Bradford:</t>
        </r>
        <r>
          <rPr>
            <sz val="9"/>
            <color indexed="81"/>
            <rFont val="Tahoma"/>
            <family val="2"/>
          </rPr>
          <t xml:space="preserve">
Does not include Kaula Rock, but at 0.64 sq km, it is negligible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Amanda Bradford:</t>
        </r>
        <r>
          <rPr>
            <sz val="9"/>
            <color indexed="81"/>
            <rFont val="Tahoma"/>
            <family val="2"/>
          </rPr>
          <t xml:space="preserve">
Does not include Kaula Rock, but at 0.64 sq km, it is negligible</t>
        </r>
      </text>
    </comment>
  </commentList>
</comments>
</file>

<file path=xl/sharedStrings.xml><?xml version="1.0" encoding="utf-8"?>
<sst xmlns="http://schemas.openxmlformats.org/spreadsheetml/2006/main" count="115" uniqueCount="81">
  <si>
    <t>Area (sq. km.)</t>
  </si>
  <si>
    <t>HIEEZ</t>
  </si>
  <si>
    <t>Uncorrected Region</t>
  </si>
  <si>
    <t>Main Islands</t>
  </si>
  <si>
    <t>HI EEZ</t>
  </si>
  <si>
    <t>NWHI</t>
  </si>
  <si>
    <t>Analysis Region</t>
  </si>
  <si>
    <t>FOR MOST SPECIES:</t>
  </si>
  <si>
    <t>FOR PELAGIC FKW:</t>
  </si>
  <si>
    <t>&lt;-HI EEZ minus Main Is and NWHI</t>
  </si>
  <si>
    <t>FOR NWHI FKW:</t>
  </si>
  <si>
    <t>Niihau</t>
  </si>
  <si>
    <t>Kauai</t>
  </si>
  <si>
    <t>Tursiops 1000m boundary</t>
  </si>
  <si>
    <t>FOR PELAGIC TURSIOPS:</t>
  </si>
  <si>
    <t>FOR PELAGIC SPOTTED:</t>
  </si>
  <si>
    <t>&lt;-HI EEZ minus spotted stock boundary, Kauai, Niihau, and NWHI</t>
  </si>
  <si>
    <t>FOR INSULAR FKW</t>
  </si>
  <si>
    <t>Spotted</t>
  </si>
  <si>
    <t>1) Oahu stock minus Oahu</t>
  </si>
  <si>
    <t>stock/island:</t>
  </si>
  <si>
    <t>3) Hawaii Island stock minus Hawaii Island</t>
  </si>
  <si>
    <t>Lanai</t>
  </si>
  <si>
    <t>Kahoolawe</t>
  </si>
  <si>
    <t>Maui</t>
  </si>
  <si>
    <t>Molokai</t>
  </si>
  <si>
    <t>Revised NWHI Boundary</t>
  </si>
  <si>
    <t>&lt;-Revised NWHI Boundary minus NWHI, Kauai, and Niihau</t>
  </si>
  <si>
    <t>Additional areas</t>
  </si>
  <si>
    <t>Four Islands area:</t>
  </si>
  <si>
    <t>Insular FKW Boundary</t>
  </si>
  <si>
    <t>&lt;-Revised Insular Boundary minus Main Is</t>
  </si>
  <si>
    <t>Spotted Stock Boundary</t>
  </si>
  <si>
    <t>MHI Focal Area Inner</t>
  </si>
  <si>
    <t>Oahu</t>
  </si>
  <si>
    <t>MHI Focal Area Inner 5nmi Buffers:</t>
  </si>
  <si>
    <t>Four Islands</t>
  </si>
  <si>
    <t>2) Four Islands stock minus Four Islands</t>
  </si>
  <si>
    <t>Big Island</t>
  </si>
  <si>
    <t>&lt;-HI EEZ minus Tursiops 1000m boundary and NWHI</t>
  </si>
  <si>
    <t xml:space="preserve"> Revised HIEEZ Boundary</t>
  </si>
  <si>
    <t>&lt;-HI EEZ minus Main Is and NWHI (no longer using Inner Boundary)</t>
  </si>
  <si>
    <t>Main Island Stratum (2002)</t>
  </si>
  <si>
    <t>MainIsStratum</t>
  </si>
  <si>
    <t>&lt;-Main Island Stratum minus Main Is</t>
  </si>
  <si>
    <t>HIEEZonly_2002</t>
  </si>
  <si>
    <t>&lt;-HIEEZ minus Main Island Stratum</t>
  </si>
  <si>
    <t>NWHI-EEZonly_2017</t>
  </si>
  <si>
    <t>NWHI excluding MHI Focal</t>
  </si>
  <si>
    <t>&lt;-NWHI excluding MHI Focal minus NWHI</t>
  </si>
  <si>
    <t>&lt;-Main Island Stratum minus spotted stock boundary, Kauai, and Niihau</t>
  </si>
  <si>
    <t>&lt;-Main Island Stratum minus Tursiops 1000m boundary</t>
  </si>
  <si>
    <t>Spinner Stock Boundary</t>
  </si>
  <si>
    <t>Spinner</t>
  </si>
  <si>
    <t>1) Hawaii Island</t>
  </si>
  <si>
    <t>3) Kauai/Niihau</t>
  </si>
  <si>
    <t>2) Oahu/4-islands</t>
  </si>
  <si>
    <t>4) Pearl &amp; Hermes</t>
  </si>
  <si>
    <t>5) Midway Atoll/Kure</t>
  </si>
  <si>
    <t>NWHI w/o Midway, Kure, &amp; P&amp;H</t>
  </si>
  <si>
    <t>FOR PELAGIC SPINNER:</t>
  </si>
  <si>
    <t>--so small, not counting it!</t>
  </si>
  <si>
    <t>&lt;-HI EEZ minus spinner stock boundary (NWHI w/o Midway, Kure, and P&amp;H is very small!)</t>
  </si>
  <si>
    <t>&lt;-Main Island Stratum minus main Island spinner boundaries</t>
  </si>
  <si>
    <t>WHICEAS</t>
  </si>
  <si>
    <t>MHI Focal Area (2017)</t>
  </si>
  <si>
    <t>WHICEAS Study Area</t>
  </si>
  <si>
    <t>&lt;-WHICEAS Study Area minus Main Is</t>
  </si>
  <si>
    <t>&lt;-WHICEAS study area minus spotted stock boundary, Kauai, and Niihau</t>
  </si>
  <si>
    <t>&lt;-WHICEAS study area minus Tursiops 1000m boundary</t>
  </si>
  <si>
    <t>Bottlenose</t>
  </si>
  <si>
    <t>1) Kauai/Niihau</t>
  </si>
  <si>
    <t>2) Oahu/4-Islands</t>
  </si>
  <si>
    <t>3) Hawaii Island</t>
  </si>
  <si>
    <t>Area w/o islands</t>
  </si>
  <si>
    <t>Hawaii Island spotted stratified for WHICEAS</t>
  </si>
  <si>
    <t>Outer</t>
  </si>
  <si>
    <t>Inner</t>
  </si>
  <si>
    <t>Outer minus inner</t>
  </si>
  <si>
    <t>Inner minus island</t>
  </si>
  <si>
    <t>Stratum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</si>
</sst>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8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Fon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164" fontId="0" fillId="0" borderId="5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abSelected="1" workbookViewId="0"/>
  </sheetViews>
  <sheetFormatPr defaultColWidth="8.88671875" defaultRowHeight="14.4" x14ac:dyDescent="0.3"/>
  <cols>
    <col min="1" max="1" width="24.88671875" style="1" bestFit="1" customWidth="1"/>
    <col min="2" max="2" width="15.33203125" style="2" customWidth="1"/>
    <col min="3" max="3" width="8.88671875" style="1"/>
    <col min="4" max="4" width="13.6640625" style="1" bestFit="1" customWidth="1"/>
    <col min="5" max="5" width="8.88671875" style="1"/>
    <col min="6" max="6" width="10.44140625" style="1" bestFit="1" customWidth="1"/>
    <col min="7" max="7" width="10.44140625" style="1" customWidth="1"/>
    <col min="8" max="8" width="11.5546875" style="1" customWidth="1"/>
    <col min="9" max="10" width="8.88671875" style="1"/>
    <col min="11" max="11" width="12.6640625" style="1" bestFit="1" customWidth="1"/>
    <col min="12" max="12" width="9.5546875" style="1" customWidth="1"/>
    <col min="13" max="13" width="8.88671875" style="1"/>
    <col min="14" max="14" width="14.5546875" style="1" bestFit="1" customWidth="1"/>
    <col min="15" max="16384" width="8.88671875" style="1"/>
  </cols>
  <sheetData>
    <row r="1" spans="1:17" ht="15" thickBot="1" x14ac:dyDescent="0.35">
      <c r="A1" s="3" t="s">
        <v>2</v>
      </c>
      <c r="B1" s="4" t="s">
        <v>0</v>
      </c>
    </row>
    <row r="2" spans="1:17" x14ac:dyDescent="0.3">
      <c r="A2" s="1" t="s">
        <v>4</v>
      </c>
      <c r="B2" s="2">
        <v>2464485.9</v>
      </c>
      <c r="H2" s="14" t="s">
        <v>28</v>
      </c>
      <c r="I2" s="15"/>
      <c r="J2" s="15"/>
      <c r="K2" s="16" t="s">
        <v>0</v>
      </c>
    </row>
    <row r="3" spans="1:17" x14ac:dyDescent="0.3">
      <c r="A3" s="1" t="s">
        <v>3</v>
      </c>
      <c r="B3" s="2">
        <v>16842.999999999949</v>
      </c>
      <c r="D3" s="1" t="s">
        <v>11</v>
      </c>
      <c r="E3" s="2">
        <v>195.1</v>
      </c>
      <c r="H3" s="23" t="s">
        <v>18</v>
      </c>
      <c r="I3" s="17"/>
      <c r="J3" s="17"/>
      <c r="K3" s="18"/>
    </row>
    <row r="4" spans="1:17" x14ac:dyDescent="0.3">
      <c r="A4" s="1" t="s">
        <v>5</v>
      </c>
      <c r="B4" s="2">
        <v>8</v>
      </c>
      <c r="D4" s="1" t="s">
        <v>12</v>
      </c>
      <c r="E4" s="2">
        <v>1453.5</v>
      </c>
      <c r="H4" s="19" t="s">
        <v>19</v>
      </c>
      <c r="I4" s="17"/>
      <c r="J4" s="17"/>
      <c r="K4" s="18"/>
    </row>
    <row r="5" spans="1:17" x14ac:dyDescent="0.3">
      <c r="A5" s="1" t="s">
        <v>26</v>
      </c>
      <c r="B5" s="2">
        <v>451457.3</v>
      </c>
      <c r="H5" s="20" t="s">
        <v>20</v>
      </c>
      <c r="I5" s="25">
        <v>6670.8</v>
      </c>
      <c r="J5" s="25">
        <v>1572.5</v>
      </c>
      <c r="K5" s="27">
        <f>I5-J5</f>
        <v>5098.3</v>
      </c>
    </row>
    <row r="6" spans="1:17" ht="15" thickBot="1" x14ac:dyDescent="0.35">
      <c r="A6" s="24" t="s">
        <v>30</v>
      </c>
      <c r="B6" s="12">
        <v>189110.8</v>
      </c>
      <c r="C6" s="5"/>
      <c r="D6" s="31" t="s">
        <v>35</v>
      </c>
      <c r="E6" s="29"/>
      <c r="H6" s="19" t="s">
        <v>37</v>
      </c>
      <c r="I6" s="17"/>
      <c r="J6" s="17"/>
      <c r="K6" s="18"/>
    </row>
    <row r="7" spans="1:17" x14ac:dyDescent="0.3">
      <c r="A7" s="1" t="s">
        <v>13</v>
      </c>
      <c r="B7" s="2">
        <v>38682.800000000003</v>
      </c>
      <c r="C7" s="5"/>
      <c r="D7" s="29" t="s">
        <v>12</v>
      </c>
      <c r="E7" s="30">
        <v>3104.3</v>
      </c>
      <c r="H7" s="20" t="s">
        <v>20</v>
      </c>
      <c r="I7" s="25">
        <v>13604.3</v>
      </c>
      <c r="J7" s="25">
        <f>SUM(J11:J14)</f>
        <v>3107.2000000000003</v>
      </c>
      <c r="K7" s="27">
        <f>I7-J7</f>
        <v>10497.099999999999</v>
      </c>
      <c r="M7" s="47" t="s">
        <v>75</v>
      </c>
      <c r="N7" s="15"/>
      <c r="O7" s="15"/>
      <c r="P7" s="15"/>
      <c r="Q7" s="50" t="s">
        <v>80</v>
      </c>
    </row>
    <row r="8" spans="1:17" x14ac:dyDescent="0.3">
      <c r="A8" s="1" t="s">
        <v>32</v>
      </c>
      <c r="B8" s="11">
        <v>70253.2</v>
      </c>
      <c r="C8" s="5"/>
      <c r="D8" s="29" t="s">
        <v>34</v>
      </c>
      <c r="E8" s="30">
        <v>3700</v>
      </c>
      <c r="H8" s="19" t="s">
        <v>21</v>
      </c>
      <c r="I8" s="17"/>
      <c r="J8" s="17"/>
      <c r="K8" s="18"/>
      <c r="M8" s="20" t="s">
        <v>76</v>
      </c>
      <c r="N8" s="25">
        <v>49978.1</v>
      </c>
      <c r="O8" s="48" t="s">
        <v>78</v>
      </c>
      <c r="P8" s="17"/>
      <c r="Q8" s="37">
        <f>N8-N9</f>
        <v>29036.3</v>
      </c>
    </row>
    <row r="9" spans="1:17" ht="15" thickBot="1" x14ac:dyDescent="0.35">
      <c r="A9" s="29" t="s">
        <v>65</v>
      </c>
      <c r="B9" s="30">
        <v>227657.3</v>
      </c>
      <c r="C9" s="5"/>
      <c r="D9" s="29" t="s">
        <v>36</v>
      </c>
      <c r="E9" s="30">
        <v>8376.7999999999993</v>
      </c>
      <c r="H9" s="21" t="s">
        <v>20</v>
      </c>
      <c r="I9" s="26">
        <v>49978.1</v>
      </c>
      <c r="J9" s="26">
        <v>10499.5</v>
      </c>
      <c r="K9" s="28">
        <f>I9-J9</f>
        <v>39478.6</v>
      </c>
      <c r="M9" s="21" t="s">
        <v>77</v>
      </c>
      <c r="N9" s="46">
        <v>20941.8</v>
      </c>
      <c r="O9" s="49" t="s">
        <v>79</v>
      </c>
      <c r="P9" s="46"/>
      <c r="Q9" s="41">
        <f>N9-J9</f>
        <v>10442.299999999999</v>
      </c>
    </row>
    <row r="10" spans="1:17" x14ac:dyDescent="0.3">
      <c r="A10" s="1" t="s">
        <v>42</v>
      </c>
      <c r="B10" s="2">
        <v>229298.3</v>
      </c>
      <c r="C10" s="5"/>
      <c r="D10" s="29" t="s">
        <v>38</v>
      </c>
      <c r="E10" s="30">
        <v>15001.3</v>
      </c>
    </row>
    <row r="11" spans="1:17" x14ac:dyDescent="0.3">
      <c r="A11" s="29" t="s">
        <v>33</v>
      </c>
      <c r="B11" s="30">
        <f>SUM(E7:E10)</f>
        <v>30182.399999999998</v>
      </c>
      <c r="C11" s="5"/>
      <c r="H11" s="22" t="s">
        <v>29</v>
      </c>
      <c r="I11" s="22" t="s">
        <v>22</v>
      </c>
      <c r="J11" s="2">
        <v>374.3</v>
      </c>
    </row>
    <row r="12" spans="1:17" x14ac:dyDescent="0.3">
      <c r="A12" s="29" t="s">
        <v>48</v>
      </c>
      <c r="B12" s="30">
        <v>410361.1</v>
      </c>
      <c r="C12" s="5"/>
      <c r="I12" s="22" t="s">
        <v>23</v>
      </c>
      <c r="J12" s="2">
        <v>122.7</v>
      </c>
    </row>
    <row r="13" spans="1:17" x14ac:dyDescent="0.3">
      <c r="A13" s="1" t="s">
        <v>52</v>
      </c>
      <c r="B13" s="2">
        <f>SUM(I18:I22)</f>
        <v>53511.399999999994</v>
      </c>
      <c r="C13" s="5"/>
      <c r="E13" s="22" t="s">
        <v>59</v>
      </c>
      <c r="F13" s="2">
        <f>B4-(6.2+0.884+0.32)</f>
        <v>0.5959999999999992</v>
      </c>
      <c r="I13" s="22" t="s">
        <v>24</v>
      </c>
      <c r="J13" s="2">
        <v>1913.8</v>
      </c>
    </row>
    <row r="14" spans="1:17" x14ac:dyDescent="0.3">
      <c r="A14" s="1" t="s">
        <v>66</v>
      </c>
      <c r="B14" s="2">
        <v>420664.9</v>
      </c>
      <c r="C14" s="5"/>
      <c r="D14" s="2"/>
      <c r="E14" s="34" t="s">
        <v>61</v>
      </c>
      <c r="I14" s="22" t="s">
        <v>25</v>
      </c>
      <c r="J14" s="2">
        <v>696.4</v>
      </c>
    </row>
    <row r="16" spans="1:17" ht="15" thickBot="1" x14ac:dyDescent="0.35">
      <c r="A16" s="7" t="s">
        <v>7</v>
      </c>
    </row>
    <row r="17" spans="1:14" x14ac:dyDescent="0.3">
      <c r="A17" s="3" t="s">
        <v>6</v>
      </c>
      <c r="B17" s="4" t="s">
        <v>0</v>
      </c>
      <c r="G17" s="35"/>
      <c r="H17" s="42" t="s">
        <v>53</v>
      </c>
      <c r="I17" s="51"/>
      <c r="J17" s="54" t="s">
        <v>74</v>
      </c>
      <c r="K17" s="51"/>
      <c r="L17" s="43" t="s">
        <v>70</v>
      </c>
      <c r="M17" s="15"/>
      <c r="N17" s="44" t="s">
        <v>74</v>
      </c>
    </row>
    <row r="18" spans="1:14" x14ac:dyDescent="0.3">
      <c r="A18" s="1" t="s">
        <v>1</v>
      </c>
      <c r="B18" s="2">
        <f>B2-(B3+B4)</f>
        <v>2447634.9</v>
      </c>
      <c r="C18" s="5" t="s">
        <v>9</v>
      </c>
      <c r="G18" s="20"/>
      <c r="H18" s="36" t="s">
        <v>54</v>
      </c>
      <c r="I18" s="25">
        <v>19928.7</v>
      </c>
      <c r="J18" s="55"/>
      <c r="K18" s="52"/>
      <c r="L18" s="39" t="s">
        <v>71</v>
      </c>
      <c r="M18" s="17">
        <v>4411.7</v>
      </c>
      <c r="N18" s="37">
        <f>M18-(E3+E4)</f>
        <v>2763.1</v>
      </c>
    </row>
    <row r="19" spans="1:14" x14ac:dyDescent="0.3">
      <c r="A19" s="1" t="s">
        <v>43</v>
      </c>
      <c r="B19" s="2">
        <f>B10-B3</f>
        <v>212455.30000000005</v>
      </c>
      <c r="C19" s="5" t="s">
        <v>44</v>
      </c>
      <c r="F19" s="2"/>
      <c r="G19" s="38"/>
      <c r="H19" s="39" t="s">
        <v>56</v>
      </c>
      <c r="I19" s="25">
        <v>19074</v>
      </c>
      <c r="J19" s="55"/>
      <c r="K19" s="52"/>
      <c r="L19" s="39" t="s">
        <v>72</v>
      </c>
      <c r="M19" s="17">
        <v>19079.599999999999</v>
      </c>
      <c r="N19" s="37">
        <f>M19-(J5+J7)</f>
        <v>14399.899999999998</v>
      </c>
    </row>
    <row r="20" spans="1:14" ht="15" thickBot="1" x14ac:dyDescent="0.35">
      <c r="A20" s="1" t="s">
        <v>45</v>
      </c>
      <c r="B20" s="2">
        <f>B18-B19</f>
        <v>2235179.5999999996</v>
      </c>
      <c r="C20" s="5" t="s">
        <v>46</v>
      </c>
      <c r="D20" s="2"/>
      <c r="G20" s="20"/>
      <c r="H20" s="36" t="s">
        <v>55</v>
      </c>
      <c r="I20" s="25">
        <v>8872.6</v>
      </c>
      <c r="J20" s="55">
        <f>I20-(E3+E4)</f>
        <v>7224</v>
      </c>
      <c r="K20" s="53"/>
      <c r="L20" s="45" t="s">
        <v>73</v>
      </c>
      <c r="M20" s="46">
        <v>15191.5</v>
      </c>
      <c r="N20" s="41">
        <f>M20-J9</f>
        <v>4692</v>
      </c>
    </row>
    <row r="21" spans="1:14" x14ac:dyDescent="0.3">
      <c r="A21" s="1" t="s">
        <v>64</v>
      </c>
      <c r="B21" s="2">
        <f>B14-B3</f>
        <v>403821.90000000008</v>
      </c>
      <c r="C21" s="5" t="s">
        <v>67</v>
      </c>
      <c r="D21" s="2"/>
      <c r="G21" s="20"/>
      <c r="H21" s="36" t="s">
        <v>57</v>
      </c>
      <c r="I21" s="25">
        <v>2098.5</v>
      </c>
      <c r="J21" s="55"/>
      <c r="K21" s="32"/>
    </row>
    <row r="22" spans="1:14" ht="15" thickBot="1" x14ac:dyDescent="0.35">
      <c r="D22" s="2"/>
      <c r="G22" s="21"/>
      <c r="H22" s="40" t="s">
        <v>58</v>
      </c>
      <c r="I22" s="26">
        <v>3537.6</v>
      </c>
      <c r="J22" s="56"/>
      <c r="K22" s="32"/>
    </row>
    <row r="23" spans="1:14" x14ac:dyDescent="0.3">
      <c r="A23" s="8" t="s">
        <v>8</v>
      </c>
      <c r="H23" s="32"/>
      <c r="I23" s="32"/>
      <c r="J23" s="32"/>
      <c r="K23" s="32"/>
    </row>
    <row r="24" spans="1:14" x14ac:dyDescent="0.3">
      <c r="A24" s="3" t="s">
        <v>6</v>
      </c>
      <c r="B24" s="4" t="s">
        <v>0</v>
      </c>
      <c r="H24" s="32"/>
      <c r="I24" s="32"/>
      <c r="J24" s="32"/>
      <c r="K24" s="32"/>
    </row>
    <row r="25" spans="1:14" x14ac:dyDescent="0.3">
      <c r="A25" s="1" t="s">
        <v>40</v>
      </c>
      <c r="B25" s="12">
        <f>B2-(B3+B4)</f>
        <v>2447634.9</v>
      </c>
      <c r="C25" s="5" t="s">
        <v>41</v>
      </c>
      <c r="H25" s="32"/>
      <c r="I25" s="32"/>
      <c r="J25" s="32"/>
      <c r="K25" s="32"/>
    </row>
    <row r="26" spans="1:14" x14ac:dyDescent="0.3">
      <c r="H26" s="32"/>
      <c r="I26" s="32"/>
      <c r="J26" s="32"/>
      <c r="K26" s="32"/>
    </row>
    <row r="27" spans="1:14" x14ac:dyDescent="0.3">
      <c r="A27" s="6" t="s">
        <v>10</v>
      </c>
    </row>
    <row r="28" spans="1:14" x14ac:dyDescent="0.3">
      <c r="A28" s="3" t="s">
        <v>6</v>
      </c>
      <c r="B28" s="4" t="s">
        <v>0</v>
      </c>
    </row>
    <row r="29" spans="1:14" x14ac:dyDescent="0.3">
      <c r="A29" s="1" t="s">
        <v>26</v>
      </c>
      <c r="B29" s="2">
        <f>B5-(B4+E3+E4)</f>
        <v>449800.7</v>
      </c>
      <c r="C29" s="5" t="s">
        <v>27</v>
      </c>
    </row>
    <row r="30" spans="1:14" x14ac:dyDescent="0.3">
      <c r="A30" s="1" t="s">
        <v>47</v>
      </c>
      <c r="B30" s="2">
        <f>B12-B4</f>
        <v>410353.1</v>
      </c>
      <c r="C30" s="5" t="s">
        <v>49</v>
      </c>
    </row>
    <row r="32" spans="1:14" x14ac:dyDescent="0.3">
      <c r="A32" s="9" t="s">
        <v>14</v>
      </c>
    </row>
    <row r="33" spans="1:4" x14ac:dyDescent="0.3">
      <c r="A33" s="3" t="s">
        <v>6</v>
      </c>
      <c r="B33" s="4" t="s">
        <v>0</v>
      </c>
    </row>
    <row r="34" spans="1:4" x14ac:dyDescent="0.3">
      <c r="A34" s="1" t="s">
        <v>1</v>
      </c>
      <c r="B34" s="2">
        <f>B2-(B7+B4)</f>
        <v>2425795.1</v>
      </c>
      <c r="C34" s="5" t="s">
        <v>39</v>
      </c>
    </row>
    <row r="35" spans="1:4" x14ac:dyDescent="0.3">
      <c r="A35" s="1" t="s">
        <v>43</v>
      </c>
      <c r="B35" s="2">
        <f>B10-B7</f>
        <v>190615.5</v>
      </c>
      <c r="C35" s="5" t="s">
        <v>51</v>
      </c>
      <c r="D35" s="29"/>
    </row>
    <row r="36" spans="1:4" x14ac:dyDescent="0.3">
      <c r="A36" s="1" t="s">
        <v>45</v>
      </c>
      <c r="B36" s="2">
        <f>B34-B35</f>
        <v>2235179.6</v>
      </c>
      <c r="C36" s="5" t="s">
        <v>46</v>
      </c>
      <c r="D36" s="29"/>
    </row>
    <row r="37" spans="1:4" x14ac:dyDescent="0.3">
      <c r="A37" s="1" t="s">
        <v>64</v>
      </c>
      <c r="B37" s="2">
        <f>B14-B7</f>
        <v>381982.10000000003</v>
      </c>
      <c r="C37" s="5" t="s">
        <v>69</v>
      </c>
      <c r="D37" s="29"/>
    </row>
    <row r="39" spans="1:4" x14ac:dyDescent="0.3">
      <c r="A39" s="10" t="s">
        <v>15</v>
      </c>
    </row>
    <row r="40" spans="1:4" x14ac:dyDescent="0.3">
      <c r="A40" s="3" t="s">
        <v>6</v>
      </c>
      <c r="B40" s="4" t="s">
        <v>0</v>
      </c>
    </row>
    <row r="41" spans="1:4" x14ac:dyDescent="0.3">
      <c r="A41" s="1" t="s">
        <v>1</v>
      </c>
      <c r="B41" s="12">
        <f>B2-(B8+E4+E3+B4)</f>
        <v>2392576.1</v>
      </c>
      <c r="C41" s="5" t="s">
        <v>16</v>
      </c>
    </row>
    <row r="42" spans="1:4" x14ac:dyDescent="0.3">
      <c r="A42" s="1" t="s">
        <v>43</v>
      </c>
      <c r="B42" s="2">
        <f>B10-($B$8+$E$4+$E$3)</f>
        <v>157396.5</v>
      </c>
      <c r="C42" s="5" t="s">
        <v>50</v>
      </c>
    </row>
    <row r="43" spans="1:4" x14ac:dyDescent="0.3">
      <c r="A43" s="1" t="s">
        <v>45</v>
      </c>
      <c r="B43" s="2">
        <f>B41-B42</f>
        <v>2235179.6</v>
      </c>
      <c r="C43" s="5" t="s">
        <v>46</v>
      </c>
    </row>
    <row r="44" spans="1:4" x14ac:dyDescent="0.3">
      <c r="A44" s="1" t="s">
        <v>64</v>
      </c>
      <c r="B44" s="2">
        <f>B14-($B$8+$E$4+$E$3)</f>
        <v>348763.10000000003</v>
      </c>
      <c r="C44" s="5" t="s">
        <v>68</v>
      </c>
    </row>
    <row r="46" spans="1:4" x14ac:dyDescent="0.3">
      <c r="A46" s="13" t="s">
        <v>17</v>
      </c>
    </row>
    <row r="47" spans="1:4" x14ac:dyDescent="0.3">
      <c r="A47" s="3" t="s">
        <v>6</v>
      </c>
      <c r="B47" s="4" t="s">
        <v>0</v>
      </c>
    </row>
    <row r="48" spans="1:4" x14ac:dyDescent="0.3">
      <c r="A48" s="24" t="s">
        <v>30</v>
      </c>
      <c r="B48" s="12">
        <f>B6-B3</f>
        <v>172267.80000000005</v>
      </c>
      <c r="C48" s="5" t="s">
        <v>31</v>
      </c>
    </row>
    <row r="50" spans="1:3" x14ac:dyDescent="0.3">
      <c r="A50" s="33" t="s">
        <v>60</v>
      </c>
    </row>
    <row r="51" spans="1:3" x14ac:dyDescent="0.3">
      <c r="A51" s="3" t="s">
        <v>6</v>
      </c>
      <c r="B51" s="4" t="s">
        <v>0</v>
      </c>
    </row>
    <row r="52" spans="1:3" x14ac:dyDescent="0.3">
      <c r="A52" s="1" t="s">
        <v>1</v>
      </c>
      <c r="B52" s="12">
        <f>B2-(B13)</f>
        <v>2410974.5</v>
      </c>
      <c r="C52" s="5" t="s">
        <v>62</v>
      </c>
    </row>
    <row r="53" spans="1:3" x14ac:dyDescent="0.3">
      <c r="A53" s="1" t="s">
        <v>43</v>
      </c>
      <c r="B53" s="2">
        <f>B10-(I18+I19+I20)</f>
        <v>181423</v>
      </c>
      <c r="C53" s="5" t="s">
        <v>63</v>
      </c>
    </row>
    <row r="54" spans="1:3" x14ac:dyDescent="0.3">
      <c r="A54" s="1" t="s">
        <v>45</v>
      </c>
      <c r="B54" s="2">
        <f>B52-B53</f>
        <v>2229551.5</v>
      </c>
      <c r="C54" s="5" t="s">
        <v>46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Marine Fisheries Svc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Amanda.Bradford</dc:creator>
  <cp:lastModifiedBy>Amanda Bradford</cp:lastModifiedBy>
  <dcterms:created xsi:type="dcterms:W3CDTF">2011-09-02T03:26:46Z</dcterms:created>
  <dcterms:modified xsi:type="dcterms:W3CDTF">2022-02-16T08:43:22Z</dcterms:modified>
</cp:coreProperties>
</file>